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80" windowWidth="9720" windowHeight="7260" tabRatio="930" activeTab="5"/>
  </bookViews>
  <sheets>
    <sheet name="1. Дох." sheetId="1" r:id="rId1"/>
    <sheet name="2. Норм." sheetId="2" r:id="rId2"/>
    <sheet name="3.Адм.дох" sheetId="3" r:id="rId3"/>
    <sheet name="4.Адм ОГВ" sheetId="4" r:id="rId4"/>
    <sheet name="5. Адм.ист." sheetId="5" r:id="rId5"/>
    <sheet name="Вед.18" sheetId="6" r:id="rId6"/>
    <sheet name="МП 18" sheetId="7" r:id="rId7"/>
    <sheet name="8.1 Вн.контр." sheetId="8" r:id="rId8"/>
    <sheet name="8.2.Архив " sheetId="9" r:id="rId9"/>
    <sheet name="8.3.Спорт" sheetId="10" r:id="rId10"/>
    <sheet name="9.Ист" sheetId="11" r:id="rId11"/>
  </sheets>
  <definedNames>
    <definedName name="_xlnm.Print_Titles" localSheetId="0">'1. Дох.'!$8:$9</definedName>
    <definedName name="_xlnm.Print_Titles" localSheetId="5">'Вед.18'!$8:$8</definedName>
  </definedNames>
  <calcPr fullCalcOnLoad="1"/>
</workbook>
</file>

<file path=xl/sharedStrings.xml><?xml version="1.0" encoding="utf-8"?>
<sst xmlns="http://schemas.openxmlformats.org/spreadsheetml/2006/main" count="977" uniqueCount="337">
  <si>
    <t>1 01 02010 01 0000 110</t>
  </si>
  <si>
    <t>НАЛОГОВЫЕ И НЕНАЛОГОВЫЕ ДОХОДЫ</t>
  </si>
  <si>
    <t>1 05 03000 01 0000 110</t>
  </si>
  <si>
    <t>1 06 00000 00 0000 000</t>
  </si>
  <si>
    <t>НАЛОГИ НА ИМУЩЕСТВО</t>
  </si>
  <si>
    <t>1 06 01000 00 0000 110</t>
  </si>
  <si>
    <t>Налог на имущество физических лиц</t>
  </si>
  <si>
    <t>1 06 01030 10 0000 110</t>
  </si>
  <si>
    <t>1 06 06000 00 0000 110</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</si>
  <si>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</si>
  <si>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</si>
  <si>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</si>
  <si>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</si>
  <si>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</si>
  <si>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</si>
  <si>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</si>
  <si>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</si>
  <si>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</si>
  <si>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Субвенции бюджетам на осуществление первичного воинского учета на территориях, где отсутствуют военные комиссариаты</t>
  </si>
  <si>
    <t>100</t>
  </si>
  <si>
    <t>120</t>
  </si>
  <si>
    <t>200</t>
  </si>
  <si>
    <t>240</t>
  </si>
  <si>
    <t>Иные бюджетные ассигнования</t>
  </si>
  <si>
    <t>800</t>
  </si>
  <si>
    <t>06</t>
  </si>
  <si>
    <t>Резервные средства</t>
  </si>
  <si>
    <t>870</t>
  </si>
  <si>
    <t>540</t>
  </si>
  <si>
    <t>ВСЕГО РАСХОДОВ</t>
  </si>
  <si>
    <t>Всего доходов</t>
  </si>
  <si>
    <t>Наименование</t>
  </si>
  <si>
    <t>Рз</t>
  </si>
  <si>
    <t>Пр</t>
  </si>
  <si>
    <t>ЦСР</t>
  </si>
  <si>
    <t>ВР</t>
  </si>
  <si>
    <t>Общегосударственные вопросы</t>
  </si>
  <si>
    <t>01</t>
  </si>
  <si>
    <t>02</t>
  </si>
  <si>
    <t>500</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</si>
  <si>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</si>
  <si>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</si>
  <si>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</si>
  <si>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</si>
  <si>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Резервные фонды</t>
  </si>
  <si>
    <t>Другие общегосударственные вопросы</t>
  </si>
  <si>
    <t>Национальная безопасность и правоохранительная деятельность</t>
  </si>
  <si>
    <t>Жилищно-коммунальное хозяйство</t>
  </si>
  <si>
    <t>НАЛОГИ НА ПРИБЫЛЬ, ДОХОДЫ</t>
  </si>
  <si>
    <t>ДОХОДЫ ОТ ИСПОЛЬЗОВАНИЯ  ИМУЩЕСТВА,  НАХОДЯЩЕГОСЯ В ГОСУДАРСТВЕННОЙ И  МУНИЦИПАЛЬНОЙ СОБСТВЕННОСТИ</t>
  </si>
  <si>
    <t>Физическая культура и спорт</t>
  </si>
  <si>
    <t>10</t>
  </si>
  <si>
    <t>Межбюджетные трансферты</t>
  </si>
  <si>
    <t>11</t>
  </si>
  <si>
    <t>13</t>
  </si>
  <si>
    <t>Национальная оборона</t>
  </si>
  <si>
    <t>Мобилизационная и вневойсковая подготовка</t>
  </si>
  <si>
    <t>Функционирование высшего должностного лица субъекта Российской Федерации и муниципального образования</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</si>
  <si>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</si>
  <si>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Увеличение прочих остатков денежных средств бюджетов поселений</t>
  </si>
  <si>
    <t>Уменьшение прочих остатков денежных средств бюджетов поселений</t>
  </si>
  <si>
    <t>Обеспечение пожарной безопасности</t>
  </si>
  <si>
    <t>Жилищное хозяйство</t>
  </si>
  <si>
    <t>Благоустройство</t>
  </si>
  <si>
    <t>Иные межбюджетные трансферты</t>
  </si>
  <si>
    <t xml:space="preserve"> </t>
  </si>
  <si>
    <t xml:space="preserve">КБК </t>
  </si>
  <si>
    <t>1 00 00000 00 0000 000</t>
  </si>
  <si>
    <t xml:space="preserve"> 1 01 00000 00 0000 000</t>
  </si>
  <si>
    <t>1 01 02000 01 0000 110</t>
  </si>
  <si>
    <t>Налог на доходы физических лиц</t>
  </si>
  <si>
    <t xml:space="preserve"> 1 11 00000 00 0000 000</t>
  </si>
  <si>
    <t>1 11 05000 00 0000 120</t>
  </si>
  <si>
    <t>1 11 05030 00 0000 120</t>
  </si>
  <si>
    <t xml:space="preserve"> Приложение 1</t>
  </si>
  <si>
    <t xml:space="preserve"> Приложение 2</t>
  </si>
  <si>
    <t>КБК</t>
  </si>
  <si>
    <t>НАИМЕНОВАНИЕ</t>
  </si>
  <si>
    <t>863 01 05 00 00 00 0000 000</t>
  </si>
  <si>
    <t>Изменение остатков средств на счетах по учету средств бюджета</t>
  </si>
  <si>
    <t>863 01 05 00 00 00 0000 500</t>
  </si>
  <si>
    <t>Увеличение остатков средств бюджетов</t>
  </si>
  <si>
    <t>863 01 05 02 00 00 0000 500</t>
  </si>
  <si>
    <t>Увеличение прочих остатков средств бюджетов</t>
  </si>
  <si>
    <t>863 01 05 02 01 00 0000 510</t>
  </si>
  <si>
    <t xml:space="preserve">Увеличение прочих остатков денежных средств бюджетов </t>
  </si>
  <si>
    <t>863 01 05 00 00 00 0000 600</t>
  </si>
  <si>
    <t>Уменьшение остатков средств бюджетов</t>
  </si>
  <si>
    <t>863 01 05 02 00 00 0000 600</t>
  </si>
  <si>
    <t>Уменьшение прочих остатков средств бюджетов</t>
  </si>
  <si>
    <t>863 01 05 02 01 00 0000 610</t>
  </si>
  <si>
    <t>Уменьшение прочих остатков денежных средств бюджетов</t>
  </si>
  <si>
    <t>863 01 05 02 01 10 0000 610</t>
  </si>
  <si>
    <t>Итого источников внутреннего финансирования дефицита</t>
  </si>
  <si>
    <t>ГП</t>
  </si>
  <si>
    <t>ППГП</t>
  </si>
  <si>
    <t>Гл</t>
  </si>
  <si>
    <t xml:space="preserve">НР </t>
  </si>
  <si>
    <t xml:space="preserve">Реализация полномочий муниципального образования «Лутенское сельское поселение»  на 2014-2016 годы </t>
  </si>
  <si>
    <t>Лутенская сельская администрация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</si>
  <si>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</si>
  <si>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главы исполнительно-распорядительного органа муниципального образования </t>
  </si>
  <si>
    <t/>
  </si>
  <si>
    <t xml:space="preserve">Расходы на выплаты персоналу государственных (муниципальных) органов </t>
  </si>
  <si>
    <t>Руководство и управление в сфере установленных функций органов местного самоуправления</t>
  </si>
  <si>
    <t>Иные закупки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</si>
  <si>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 - бюджетного надзора)</t>
  </si>
  <si>
    <t>Осуществление части полномочий по решешению вопросов местного значения поселений в соответствии с заключенными соглашениями</t>
  </si>
  <si>
    <t>Осуществление первичного воинского учета на территориях, где отсутствуют военные комиссариаты в рамках непрограммных расходов федеральных органов исполнительной власти</t>
  </si>
  <si>
    <t>Мероприятия в сфере пожарной безопасности</t>
  </si>
  <si>
    <t>Организация и содержание мест захоронения (кладбищ)</t>
  </si>
  <si>
    <t>110</t>
  </si>
  <si>
    <t>Расходы на выплаты персоналу казенных учреждений</t>
  </si>
  <si>
    <t>Перечень главных администраторов доходов бюджета Лутенского сельского поселения Клетнянского района Брянской области</t>
  </si>
  <si>
    <t>Код бюджетной классификации Российской Федерации</t>
  </si>
  <si>
    <t xml:space="preserve">Наименование  </t>
  </si>
  <si>
    <t>администратора доходов</t>
  </si>
  <si>
    <t>доходов бюджета сельского поселения</t>
  </si>
  <si>
    <t>Администрация  Лутенского сельского поселения</t>
  </si>
  <si>
    <t>1 08 07175 01 1000 110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</si>
  <si>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</si>
  <si>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1 08 07175 01 4000 110</t>
  </si>
  <si>
    <t>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</si>
  <si>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1 11 05025 10 0000 120</t>
  </si>
  <si>
    <t>1 11 07015 10 0000 120</t>
  </si>
  <si>
    <t>1 11 09045 10 0000 120</t>
  </si>
  <si>
    <t>1 13 01995 10 0000 130</t>
  </si>
  <si>
    <t>1 13 02995 10 0000 130</t>
  </si>
  <si>
    <t>1 14 02052 10 0000 410</t>
  </si>
  <si>
    <t>1 14 02053 10 0000 410</t>
  </si>
  <si>
    <t>1 14 02052 10 0000 440</t>
  </si>
  <si>
    <t>1 14 02053 10 0000 440</t>
  </si>
  <si>
    <t>1 15 02050 10 0000 140</t>
  </si>
  <si>
    <t>1 16 18050 10 0000 140</t>
  </si>
  <si>
    <t>1 16 23051 10 0000 140</t>
  </si>
  <si>
    <t>1 16 23052 10 0000 140</t>
  </si>
  <si>
    <t>1 16 90050 10 0000 140</t>
  </si>
  <si>
    <t>1 17 01050 10 0000 180</t>
  </si>
  <si>
    <t>1 17 05050 10 0000 180</t>
  </si>
  <si>
    <t>2 08 05000 10 0000 180</t>
  </si>
  <si>
    <t>Массовый спорт</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</si>
  <si>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</si>
  <si>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</si>
  <si>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</si>
  <si>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</si>
  <si>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</si>
  <si>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</si>
  <si>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</si>
  <si>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Денежные взыскания (штрафы) за нарушение бюджетного законодательства (в части бюджетов сельских поселений)</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</si>
  <si>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</si>
  <si>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автономных учреждений) </t>
  </si>
  <si>
    <t>к Решению Лутенского сельского Совета народных депутатов № 4-5 от 19.03.2015г.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</si>
  <si>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</si>
  <si>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1 06 06033 10 0000 110</t>
  </si>
  <si>
    <t>1 06 06043 10 0000 110</t>
  </si>
  <si>
    <t>1 06 06030 03 0000 110</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</si>
  <si>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</si>
  <si>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</si>
  <si>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</si>
  <si>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</si>
  <si>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</si>
  <si>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</si>
  <si>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</si>
  <si>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</si>
  <si>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863 01 05 02 10 10 0000 510</t>
  </si>
  <si>
    <t xml:space="preserve"> Приложение 3</t>
  </si>
  <si>
    <t xml:space="preserve">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
</t>
  </si>
  <si>
    <t>Прочие поступления от денежных взысканий (штрафов)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</si>
  <si>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</si>
  <si>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</si>
  <si>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</si>
  <si>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</si>
  <si>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</si>
  <si>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</si>
  <si>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</si>
  <si>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Приложение 1</t>
  </si>
  <si>
    <t xml:space="preserve"> Приложение 8</t>
  </si>
  <si>
    <t>1 08 04020 01 1000 110</t>
  </si>
  <si>
    <t>1 08 04020 01 4000 110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</si>
  <si>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</si>
  <si>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</si>
  <si>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</si>
  <si>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</si>
  <si>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</si>
  <si>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</si>
  <si>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Национальная экономика</t>
  </si>
  <si>
    <t>Дорожное хозяйство (дорожные фонды)</t>
  </si>
  <si>
    <t>09</t>
  </si>
  <si>
    <t>к Решению Лутенского сельского Совета народных депутатов № 6-4 от 30.10.2015г. "О внесению изменений в решение Лутенского сельского Совета народных депутатов "О бюджете Лутенского сельского поселения Клетнянского района Брянской области на 2015 год и на плановый период 2016 и 2017 годов"</t>
  </si>
  <si>
    <t>Пенсионное обеспечение</t>
  </si>
  <si>
    <t>300</t>
  </si>
  <si>
    <t xml:space="preserve">Социальное обеспечение и иные выплаты населению </t>
  </si>
  <si>
    <t xml:space="preserve">Социальная политика </t>
  </si>
  <si>
    <t>Приложение 7</t>
  </si>
  <si>
    <t>Сумма на 2018 год</t>
  </si>
  <si>
    <t>Сумма на 2019 год</t>
  </si>
  <si>
    <t>Утверждено на 2018 год</t>
  </si>
  <si>
    <t>Утверждено на 2019 год</t>
  </si>
  <si>
    <t>2 02 10000 00 0000 151</t>
  </si>
  <si>
    <t>2 02 15001 00 0000 151</t>
  </si>
  <si>
    <t>2 02 15001 10 0000 151</t>
  </si>
  <si>
    <t>2 02 15002 00 0000 151</t>
  </si>
  <si>
    <t>2 02 15002 10 0000 151</t>
  </si>
  <si>
    <t>Дотации бюджетам бюджетной системы Российской Федерации</t>
  </si>
  <si>
    <t xml:space="preserve">Субвенции бюджетам бюджетной системы Российской Федерации </t>
  </si>
  <si>
    <t>2 02 35118 00 0000 151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</si>
  <si>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</si>
  <si>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</si>
  <si>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2 02 30024 10 0000 151</t>
  </si>
  <si>
    <t>2 02 40000 00 0000 151</t>
  </si>
  <si>
    <t>2 02 40014 00 0000 151</t>
  </si>
  <si>
    <t>2 02 40014 10 0000 151</t>
  </si>
  <si>
    <t>2 02 30000 00 0000 151</t>
  </si>
  <si>
    <t>2 02 19999 10 0000 151</t>
  </si>
  <si>
    <t>2 02 29999 10 0000 151</t>
  </si>
  <si>
    <t>Приложение 9</t>
  </si>
  <si>
    <t>Уплата налогов, сборов и иных платежей</t>
  </si>
  <si>
    <t>850</t>
  </si>
  <si>
    <t>320</t>
  </si>
  <si>
    <t>Социальные выплаты гражданам, кроме публичных нормативных социальных выплат</t>
  </si>
  <si>
    <t>Закупка товаров, работ и услуг для обеспечения государственных (муниципальных) нужд</t>
  </si>
  <si>
    <t xml:space="preserve">Непрограммная деятельность </t>
  </si>
  <si>
    <t>Утверждено на 2020 год</t>
  </si>
  <si>
    <t>Сумма на 2020 год</t>
  </si>
  <si>
    <t>НР</t>
  </si>
  <si>
    <t>00</t>
  </si>
  <si>
    <t>ППМП</t>
  </si>
  <si>
    <t xml:space="preserve">Создание условий для эффективной деятельности главы и аппарата исполнительно-распорядительного органа муниципального образования </t>
  </si>
  <si>
    <t>Обеспечение первичного воинского учета на территориях, где отсутствуют военные комиссариаты</t>
  </si>
  <si>
    <t>51180</t>
  </si>
  <si>
    <t xml:space="preserve">Повышение защиты населения и территории поселения от чрезвычайных ситуаций природного и техногенного характера </t>
  </si>
  <si>
    <t>Развитие и модернизация сети автомобильных дорог общего пользования местного значения</t>
  </si>
  <si>
    <t>Содействие реформированию жилищно-коммунального хозяйства; создание благоприятных условий проживания граждан</t>
  </si>
  <si>
    <t>Осуществление мер улучшению положения отдельных категорий граждан</t>
  </si>
  <si>
    <t>Развитие физической культуры и спорта</t>
  </si>
  <si>
    <t>80020</t>
  </si>
  <si>
    <t>63 0 11 80020</t>
  </si>
  <si>
    <t>80040</t>
  </si>
  <si>
    <t>63 0 11 80040</t>
  </si>
  <si>
    <t>83030</t>
  </si>
  <si>
    <t>70 0 00 83030</t>
  </si>
  <si>
    <t>84200</t>
  </si>
  <si>
    <t>63 0 11 84200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</si>
  <si>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</si>
  <si>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84220</t>
  </si>
  <si>
    <t>63 0 11 84220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</si>
  <si>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</si>
  <si>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84290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</si>
  <si>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</si>
  <si>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63 0 12 51180</t>
  </si>
  <si>
    <t>81140</t>
  </si>
  <si>
    <t>63 0 13 81140</t>
  </si>
  <si>
    <t>83740</t>
  </si>
  <si>
    <t>63 0 14 83740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</si>
  <si>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</si>
  <si>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</si>
  <si>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</si>
  <si>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63 0 15 83760</t>
  </si>
  <si>
    <t>Организация и обеспечение освещения улиц</t>
  </si>
  <si>
    <t>81690</t>
  </si>
  <si>
    <t>63 0 15 81690</t>
  </si>
  <si>
    <t>81710</t>
  </si>
  <si>
    <t>63 0 15 81710</t>
  </si>
  <si>
    <t>80480</t>
  </si>
  <si>
    <t>Выплата муниципальных пенсий (доплат к государственным пенсиям)</t>
  </si>
  <si>
    <t>82450</t>
  </si>
  <si>
    <t>63 0 17 82450</t>
  </si>
  <si>
    <t>63 0 18 84290</t>
  </si>
  <si>
    <t>(рублей)</t>
  </si>
  <si>
    <t>863</t>
  </si>
  <si>
    <t>Приложение 3</t>
  </si>
  <si>
    <t>Приложение 6</t>
  </si>
  <si>
    <t>Источники внутреннего финансирования дефицита бюджета Лутенского сельского поселения Клетнянского района Брянской области на 2018 год и на плановый период 2019 и 2020 годов</t>
  </si>
  <si>
    <t>Прогнозируемые доходы бюджета Лутенского сельского поселения Клетнянского района Брянской области на 2018 год и на плановый период 2019 и 2020 годов</t>
  </si>
  <si>
    <t>Ведомственная структура расходов бюджета Лутенского сельского поселения Клетнянского района Брянской области на 2018 год и на плановый период 2019 и 2020 годов</t>
  </si>
  <si>
    <t xml:space="preserve">Обеспечение реализации полномочий муниципального образования «Лутенское сельское поселение»  на 2018-2020 годы </t>
  </si>
  <si>
    <t>МП</t>
  </si>
  <si>
    <t>ОМ</t>
  </si>
  <si>
    <t>63 0 11 80010</t>
  </si>
  <si>
    <t>Обеспечение деятельности главы муниципального образования</t>
  </si>
  <si>
    <t>80010</t>
  </si>
  <si>
    <t>63 0 11 81410</t>
  </si>
  <si>
    <t>Членские взносы некоммерческим организациям</t>
  </si>
  <si>
    <t>81410</t>
  </si>
  <si>
    <t>63 0 11 80930</t>
  </si>
  <si>
    <t xml:space="preserve">Эксплуатация и содержание имущества, находящегося в муниципальной собственности, арендованного недвижимого имущества </t>
  </si>
  <si>
    <t>80930</t>
  </si>
  <si>
    <t>Приложение 2</t>
  </si>
  <si>
    <t>Наименование  доходов</t>
  </si>
  <si>
    <t>Бюджет сельского поселения</t>
  </si>
  <si>
    <t>В части прочих неналоговых доходов</t>
  </si>
  <si>
    <t>В части доходов от оказания платных услуг и компенсации затрат государства</t>
  </si>
  <si>
    <t>Прочие доходы от оказания платных услуг (работ) получателями средств бюджетов сельских поселений и компенсации затрат бюджетов сельских поселений</t>
  </si>
  <si>
    <t>Приложение 4</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</si>
  <si>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</si>
  <si>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 xml:space="preserve">Наименование главного администратора доходов местного  бюджета </t>
  </si>
  <si>
    <t>доходов местного бюджета</t>
  </si>
  <si>
    <t>Федеральная налоговая служба</t>
  </si>
  <si>
    <t>Налог на доходы физических лиц &lt;1&gt;</t>
  </si>
  <si>
    <t>Единый сельскохозяйственный налог&lt;1&gt;</t>
  </si>
  <si>
    <t>Налог на имущество физических лиц&lt;1&gt;</t>
  </si>
  <si>
    <t>Земельный налог&lt;1&gt;</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</si>
  <si>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</si>
  <si>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&lt;2&gt;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</si>
  <si>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Приложение 5</t>
  </si>
  <si>
    <t>Перечень главных администраторов источников финансирования дефицита бюджета Лутенского сельского поселения Клетнянского района Брянской области</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</si>
  <si>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</si>
  <si>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</si>
  <si>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Наименование администраторов источников финансирования дефицита бюджета сельского поселения</t>
  </si>
  <si>
    <t>01 05 02 01 10 0000 510</t>
  </si>
  <si>
    <t>Увеличение прочих остатков денежных средств бюджетов сельских поселений</t>
  </si>
  <si>
    <t>01 05 02 01 10 0000 610</t>
  </si>
  <si>
    <t>Уменьшение прочих остатков денежных средств бюджетов сельских поселений</t>
  </si>
  <si>
    <t xml:space="preserve">Нормативы распределения доходов на 2018 год и на плановый период 2019 и 2020 годов в бюджет Лутенского сельского поселения Клетнянского района Брянской области </t>
  </si>
  <si>
    <t>Таблица 1</t>
  </si>
  <si>
    <t>№ п/п</t>
  </si>
  <si>
    <t>Наименование муниципального образования</t>
  </si>
  <si>
    <t>Клетнянский муниципальный район</t>
  </si>
  <si>
    <t>ИТОГО</t>
  </si>
  <si>
    <t>Таблица 2</t>
  </si>
  <si>
    <t>Таблица 3</t>
  </si>
  <si>
    <t xml:space="preserve"> 2018 год</t>
  </si>
  <si>
    <t xml:space="preserve"> 2019 год</t>
  </si>
  <si>
    <t>Приложение 8</t>
  </si>
  <si>
    <t>Продолжение приложения 8</t>
  </si>
  <si>
    <t xml:space="preserve"> 2020 год</t>
  </si>
  <si>
    <t>ГРБС</t>
  </si>
  <si>
    <t>Распределение расходов бюджета Лутенского сельского поселения Клетнянского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2018 год и на плановый период 2019 и 2020 годов</t>
  </si>
  <si>
    <t xml:space="preserve">Осуществление первичного воинского учета на территориях, где отсутствуют военные комиссариаты </t>
  </si>
  <si>
    <t>Резервный фонд местной администрации</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</si>
  <si>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«Лутенское сельское поселение»  в части осуществления внешнего муниципального финансового контроля  на 2018 год и на плановый период 2019 и 2020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</si>
  <si>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«Лутенское сельское поселение»  в части формирования архивных фондов поселений  на 2018 год и на плановый период 2019 и 2020 годов</t>
  </si>
  <si>
    <t>Распределение иных межбюджетных трансфертов, предоставляемых другим бюджетам бюджетной системы Клетнянского района на переданные полномочия  муниципального образования «Лутенское сельское поселение»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на 2018 год и на плановый период 2019 и 2020 годов</t>
  </si>
  <si>
    <t>2018 год</t>
  </si>
  <si>
    <t>2019 год</t>
  </si>
  <si>
    <t>2020 год</t>
  </si>
  <si>
    <t>к решению  Лутенского сельского Совета народных депутатов № 15-1 от 22.12.2017г. "О бюджете Лутенского сельского поселения Клетнянского района Брянской области на 2018 год и на плановый период 2019 и 2020 годов"</t>
  </si>
</sst>
</file>

<file path=xl/styles.xml><?xml version="1.0" encoding="utf-8"?>
<styleSheet xmlns="http://schemas.openxmlformats.org/spreadsheetml/2006/main">
  <numFmts count="6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_ ;[Red]\-#,##0\ "/>
    <numFmt numFmtId="191" formatCode="#,##0.000_ ;[Red]\-#,##0.000\ "/>
    <numFmt numFmtId="192" formatCode="#,##0.000"/>
    <numFmt numFmtId="193" formatCode="#,##0.0_р_."/>
    <numFmt numFmtId="194" formatCode="#,##0.0"/>
    <numFmt numFmtId="195" formatCode="#,##0.0000"/>
    <numFmt numFmtId="196" formatCode="0.00000000"/>
    <numFmt numFmtId="197" formatCode="0.0000000"/>
    <numFmt numFmtId="198" formatCode="0.000000"/>
    <numFmt numFmtId="199" formatCode="0.0000"/>
    <numFmt numFmtId="200" formatCode="0.0000000000"/>
    <numFmt numFmtId="201" formatCode="0.00000000000"/>
    <numFmt numFmtId="202" formatCode="0.000000000000"/>
    <numFmt numFmtId="203" formatCode="0.000000000"/>
    <numFmt numFmtId="204" formatCode="0.00000"/>
    <numFmt numFmtId="205" formatCode="_-* #,##0.000_р_._-;\-* #,##0.000_р_._-;_-* &quot;-&quot;?_р_._-;_-@_-"/>
    <numFmt numFmtId="206" formatCode="_-* #,##0.000_р_._-;\-* #,##0.000_р_._-;_-* &quot;-&quot;???_р_._-;_-@_-"/>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_р_."/>
    <numFmt numFmtId="212" formatCode="#,##0_р_."/>
    <numFmt numFmtId="213" formatCode="#,##0.0_ ;[Red]\-#,##0.0\ "/>
    <numFmt numFmtId="214" formatCode="_(* #,##0.000_);_(* \(#,##0.000\);_(* &quot;-&quot;??_);_(@_)"/>
    <numFmt numFmtId="215" formatCode="_(* #,##0.0000_);_(* \(#,##0.0000\);_(* &quot;-&quot;??_);_(@_)"/>
    <numFmt numFmtId="216" formatCode="[$-FC19]d\ mmmm\ yyyy\ &quot;г.&quot;"/>
    <numFmt numFmtId="217" formatCode="#&quot; &quot;???/???"/>
    <numFmt numFmtId="218" formatCode="0000"/>
    <numFmt numFmtId="219" formatCode="#,##0.000_р_."/>
    <numFmt numFmtId="220" formatCode="_(* #,##0.0_);_(* \(#,##0.0\);_(* &quot;-&quot;??_);_(@_)"/>
    <numFmt numFmtId="221" formatCode="_-* #,##0.0_р_._-;\-* #,##0.0_р_._-;_-* &quot;-&quot;??_р_._-;_-@_-"/>
    <numFmt numFmtId="222" formatCode="#,##0.0000_ ;[Red]\-#,##0.0000\ "/>
    <numFmt numFmtId="223" formatCode="#,##0.00_ ;[Red]\-#,##0.00\ "/>
  </numFmts>
  <fonts count="71">
    <font>
      <sz val="10"/>
      <name val="Arial"/>
      <family val="0"/>
    </font>
    <font>
      <b/>
      <sz val="10"/>
      <name val="Arial"/>
      <family val="2"/>
    </font>
    <font>
      <sz val="10"/>
      <name val="Arial Cyr"/>
      <family val="0"/>
    </font>
    <font>
      <sz val="8"/>
      <name val="Arial"/>
      <family val="2"/>
    </font>
    <font>
      <b/>
      <u val="single"/>
      <sz val="10"/>
      <name val="Arial"/>
      <family val="2"/>
    </font>
    <font>
      <sz val="10"/>
      <color indexed="10"/>
      <name val="Arial"/>
      <family val="2"/>
    </font>
    <font>
      <sz val="10"/>
      <color indexed="12"/>
      <name val="Arial"/>
      <family val="2"/>
    </font>
    <font>
      <u val="single"/>
      <sz val="10"/>
      <color indexed="12"/>
      <name val="Arial Cyr"/>
      <family val="0"/>
    </font>
    <font>
      <u val="single"/>
      <sz val="10"/>
      <color indexed="36"/>
      <name val="Arial Cyr"/>
      <family val="0"/>
    </font>
    <font>
      <sz val="8"/>
      <name val="Arial Cyr"/>
      <family val="0"/>
    </font>
    <font>
      <sz val="11"/>
      <name val="Arial Cyr"/>
      <family val="0"/>
    </font>
    <font>
      <sz val="10"/>
      <color indexed="8"/>
      <name val="Arial"/>
      <family val="2"/>
    </font>
    <font>
      <sz val="9"/>
      <name val="Arial"/>
      <family val="2"/>
    </font>
    <font>
      <b/>
      <u val="single"/>
      <sz val="11"/>
      <name val="Arial"/>
      <family val="2"/>
    </font>
    <font>
      <b/>
      <u val="single"/>
      <sz val="9"/>
      <name val="Arial"/>
      <family val="2"/>
    </font>
    <font>
      <b/>
      <sz val="9"/>
      <name val="Arial"/>
      <family val="2"/>
    </font>
    <font>
      <sz val="9"/>
      <color indexed="10"/>
      <name val="Arial"/>
      <family val="2"/>
    </font>
    <font>
      <b/>
      <sz val="9"/>
      <name val="Book Antiqua"/>
      <family val="1"/>
    </font>
    <font>
      <sz val="11"/>
      <name val="Times New Roman"/>
      <family val="1"/>
    </font>
    <font>
      <sz val="10"/>
      <name val="Times New Roman"/>
      <family val="1"/>
    </font>
    <font>
      <b/>
      <sz val="10"/>
      <name val="Times New Roman"/>
      <family val="1"/>
    </font>
    <font>
      <b/>
      <sz val="12"/>
      <name val="Times New Roman"/>
      <family val="1"/>
    </font>
    <font>
      <sz val="12"/>
      <name val="Times New Roman"/>
      <family val="1"/>
    </font>
    <font>
      <i/>
      <sz val="8"/>
      <name val="Arial"/>
      <family val="2"/>
    </font>
    <font>
      <sz val="10"/>
      <name val="Times New Roman Cyr"/>
      <family val="0"/>
    </font>
    <font>
      <u val="single"/>
      <sz val="10"/>
      <name val="Arial"/>
      <family val="2"/>
    </font>
    <font>
      <b/>
      <sz val="10"/>
      <color indexed="5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b/>
      <sz val="9"/>
      <color indexed="8"/>
      <name val="Arial"/>
      <family val="2"/>
    </font>
    <font>
      <sz val="8"/>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family val="2"/>
    </font>
    <font>
      <sz val="10"/>
      <color theme="1"/>
      <name val="Arial"/>
      <family val="2"/>
    </font>
    <font>
      <sz val="9"/>
      <color theme="1"/>
      <name val="Arial"/>
      <family val="2"/>
    </font>
    <font>
      <b/>
      <sz val="9"/>
      <color rgb="FF000000"/>
      <name val="Arial"/>
      <family val="2"/>
    </font>
    <font>
      <sz val="8"/>
      <color theme="1"/>
      <name val="Arial"/>
      <family val="2"/>
    </font>
    <font>
      <b/>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color indexed="63"/>
      </left>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48" fillId="0" borderId="0">
      <alignment/>
      <protection/>
    </xf>
    <xf numFmtId="0" fontId="2" fillId="0" borderId="0">
      <alignment/>
      <protection/>
    </xf>
    <xf numFmtId="0" fontId="0" fillId="0" borderId="0">
      <alignment/>
      <protection/>
    </xf>
    <xf numFmtId="0" fontId="24" fillId="0" borderId="0">
      <alignment/>
      <protection/>
    </xf>
    <xf numFmtId="0" fontId="2" fillId="0" borderId="0">
      <alignment/>
      <protection/>
    </xf>
    <xf numFmtId="0" fontId="0" fillId="0" borderId="0">
      <alignment/>
      <protection/>
    </xf>
    <xf numFmtId="0" fontId="8"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4" fillId="31" borderId="0" applyNumberFormat="0" applyBorder="0" applyAlignment="0" applyProtection="0"/>
  </cellStyleXfs>
  <cellXfs count="328">
    <xf numFmtId="0" fontId="0" fillId="0" borderId="0" xfId="0" applyAlignment="1">
      <alignment/>
    </xf>
    <xf numFmtId="0" fontId="0" fillId="0" borderId="0" xfId="0" applyFont="1" applyFill="1" applyAlignment="1">
      <alignment vertical="top"/>
    </xf>
    <xf numFmtId="0" fontId="1" fillId="0" borderId="0" xfId="0" applyFont="1" applyFill="1" applyAlignment="1">
      <alignment vertical="top"/>
    </xf>
    <xf numFmtId="0" fontId="0" fillId="0" borderId="0" xfId="0" applyFont="1" applyFill="1" applyBorder="1" applyAlignment="1">
      <alignment vertical="top"/>
    </xf>
    <xf numFmtId="0" fontId="1" fillId="0" borderId="0" xfId="0" applyFont="1" applyFill="1" applyBorder="1" applyAlignment="1">
      <alignment vertical="top"/>
    </xf>
    <xf numFmtId="0" fontId="0" fillId="0" borderId="10" xfId="0" applyFont="1" applyFill="1" applyBorder="1" applyAlignment="1">
      <alignment horizontal="center" vertical="top" wrapText="1"/>
    </xf>
    <xf numFmtId="188" fontId="0" fillId="0" borderId="0" xfId="0" applyNumberFormat="1" applyFont="1" applyFill="1" applyBorder="1" applyAlignment="1">
      <alignment vertical="top"/>
    </xf>
    <xf numFmtId="188" fontId="0" fillId="0" borderId="0" xfId="0" applyNumberFormat="1" applyFont="1" applyFill="1" applyBorder="1" applyAlignment="1">
      <alignment vertical="top" wrapText="1"/>
    </xf>
    <xf numFmtId="0" fontId="0" fillId="0" borderId="0" xfId="0" applyFont="1" applyAlignment="1">
      <alignment vertical="top"/>
    </xf>
    <xf numFmtId="0" fontId="0" fillId="0" borderId="10" xfId="0" applyFont="1" applyFill="1" applyBorder="1" applyAlignment="1">
      <alignment horizontal="center" vertical="top"/>
    </xf>
    <xf numFmtId="0" fontId="0" fillId="0" borderId="0" xfId="0" applyFont="1" applyFill="1" applyAlignment="1">
      <alignment horizontal="center" vertical="top"/>
    </xf>
    <xf numFmtId="0" fontId="1"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0" fillId="0" borderId="0" xfId="0" applyFont="1" applyFill="1" applyAlignment="1">
      <alignment horizontal="center" vertical="top" wrapText="1"/>
    </xf>
    <xf numFmtId="0" fontId="0" fillId="0" borderId="10" xfId="0" applyFont="1" applyFill="1" applyBorder="1" applyAlignment="1">
      <alignment vertical="top"/>
    </xf>
    <xf numFmtId="0" fontId="1" fillId="0" borderId="10" xfId="0" applyFont="1" applyFill="1" applyBorder="1" applyAlignment="1">
      <alignment vertical="top"/>
    </xf>
    <xf numFmtId="0" fontId="0" fillId="0" borderId="10" xfId="0" applyNumberFormat="1" applyFont="1" applyFill="1" applyBorder="1" applyAlignment="1">
      <alignment vertical="top" wrapText="1"/>
    </xf>
    <xf numFmtId="0" fontId="0" fillId="0" borderId="0" xfId="0" applyFont="1" applyFill="1" applyBorder="1" applyAlignment="1">
      <alignment horizontal="center" vertical="top"/>
    </xf>
    <xf numFmtId="0" fontId="1" fillId="0" borderId="10" xfId="0" applyFont="1" applyFill="1" applyBorder="1" applyAlignment="1">
      <alignment horizontal="center" vertical="top"/>
    </xf>
    <xf numFmtId="188" fontId="1" fillId="0" borderId="0" xfId="0" applyNumberFormat="1" applyFont="1" applyFill="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lignment horizontal="right" vertical="top"/>
    </xf>
    <xf numFmtId="0" fontId="0" fillId="0" borderId="10"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vertical="top" wrapText="1"/>
    </xf>
    <xf numFmtId="0" fontId="1" fillId="0" borderId="0" xfId="0" applyFont="1" applyAlignment="1">
      <alignment vertical="top"/>
    </xf>
    <xf numFmtId="0" fontId="0" fillId="0" borderId="11" xfId="0" applyFont="1" applyBorder="1" applyAlignment="1">
      <alignment vertical="top" wrapText="1"/>
    </xf>
    <xf numFmtId="0" fontId="0" fillId="0" borderId="10" xfId="0" applyNumberFormat="1" applyFont="1" applyBorder="1" applyAlignment="1">
      <alignment vertical="top" wrapText="1"/>
    </xf>
    <xf numFmtId="0" fontId="0" fillId="0" borderId="0" xfId="59" applyFont="1" applyFill="1" applyAlignment="1">
      <alignment vertical="top"/>
      <protection/>
    </xf>
    <xf numFmtId="0" fontId="0" fillId="0" borderId="0" xfId="59" applyFont="1" applyFill="1" applyAlignment="1">
      <alignment vertical="top" wrapText="1"/>
      <protection/>
    </xf>
    <xf numFmtId="0" fontId="0" fillId="0" borderId="12" xfId="59" applyFont="1" applyFill="1" applyBorder="1" applyAlignment="1">
      <alignment vertical="top"/>
      <protection/>
    </xf>
    <xf numFmtId="0" fontId="4" fillId="0" borderId="0" xfId="59" applyFont="1" applyFill="1" applyAlignment="1">
      <alignment vertical="top"/>
      <protection/>
    </xf>
    <xf numFmtId="0" fontId="1" fillId="0" borderId="0" xfId="59" applyFont="1" applyFill="1" applyAlignment="1">
      <alignment vertical="top"/>
      <protection/>
    </xf>
    <xf numFmtId="0" fontId="0" fillId="0" borderId="0" xfId="59" applyFont="1" applyFill="1" applyBorder="1" applyAlignment="1">
      <alignment vertical="top"/>
      <protection/>
    </xf>
    <xf numFmtId="0" fontId="1" fillId="0" borderId="0" xfId="59" applyFont="1" applyFill="1" applyBorder="1" applyAlignment="1">
      <alignment vertical="top"/>
      <protection/>
    </xf>
    <xf numFmtId="49" fontId="9" fillId="0" borderId="0" xfId="59" applyNumberFormat="1" applyFont="1" applyFill="1" applyAlignment="1">
      <alignment horizontal="center" vertical="top"/>
      <protection/>
    </xf>
    <xf numFmtId="0" fontId="12" fillId="0" borderId="10" xfId="0" applyFont="1" applyFill="1" applyBorder="1" applyAlignment="1">
      <alignment horizontal="center" vertical="top" wrapText="1"/>
    </xf>
    <xf numFmtId="0" fontId="3" fillId="0" borderId="0" xfId="0" applyFont="1" applyFill="1" applyBorder="1" applyAlignment="1">
      <alignment vertical="top"/>
    </xf>
    <xf numFmtId="0" fontId="3" fillId="0" borderId="10" xfId="0" applyFont="1" applyFill="1" applyBorder="1" applyAlignment="1">
      <alignment horizontal="center" vertical="top" wrapText="1"/>
    </xf>
    <xf numFmtId="0" fontId="3" fillId="0" borderId="0" xfId="59" applyFont="1" applyFill="1" applyAlignment="1">
      <alignment horizontal="left" vertical="top" wrapText="1"/>
      <protection/>
    </xf>
    <xf numFmtId="49" fontId="3" fillId="0" borderId="0" xfId="59" applyNumberFormat="1" applyFont="1" applyFill="1" applyAlignment="1">
      <alignment horizontal="left" vertical="top" wrapText="1"/>
      <protection/>
    </xf>
    <xf numFmtId="0" fontId="3" fillId="0" borderId="10" xfId="59" applyFont="1" applyFill="1" applyBorder="1" applyAlignment="1">
      <alignment horizontal="center" vertical="top" wrapText="1"/>
      <protection/>
    </xf>
    <xf numFmtId="0" fontId="3" fillId="0" borderId="0" xfId="59" applyFont="1" applyFill="1" applyAlignment="1">
      <alignment vertical="top"/>
      <protection/>
    </xf>
    <xf numFmtId="49" fontId="3" fillId="0" borderId="0" xfId="59" applyNumberFormat="1" applyFont="1" applyFill="1" applyAlignment="1">
      <alignment horizontal="left" vertical="center" wrapText="1"/>
      <protection/>
    </xf>
    <xf numFmtId="0" fontId="0" fillId="0" borderId="0" xfId="61" applyAlignment="1">
      <alignment horizontal="center" vertical="center"/>
      <protection/>
    </xf>
    <xf numFmtId="0" fontId="13" fillId="0" borderId="10" xfId="59" applyFont="1" applyFill="1" applyBorder="1" applyAlignment="1">
      <alignment horizontal="left" vertical="top" wrapText="1"/>
      <protection/>
    </xf>
    <xf numFmtId="192" fontId="1" fillId="0" borderId="10" xfId="59" applyNumberFormat="1" applyFont="1" applyFill="1" applyBorder="1" applyAlignment="1">
      <alignment horizontal="right" vertical="top" wrapText="1"/>
      <protection/>
    </xf>
    <xf numFmtId="0" fontId="12" fillId="0" borderId="10" xfId="61" applyFont="1" applyFill="1" applyBorder="1" applyAlignment="1">
      <alignment vertical="top" wrapText="1"/>
      <protection/>
    </xf>
    <xf numFmtId="0" fontId="65" fillId="0" borderId="10" xfId="61" applyFont="1" applyFill="1" applyBorder="1" applyAlignment="1">
      <alignment horizontal="left" vertical="top" wrapText="1"/>
      <protection/>
    </xf>
    <xf numFmtId="0" fontId="1" fillId="0" borderId="0" xfId="61" applyFont="1" applyFill="1" applyAlignment="1">
      <alignment vertical="top"/>
      <protection/>
    </xf>
    <xf numFmtId="0" fontId="0" fillId="0" borderId="0" xfId="61" applyFont="1" applyFill="1" applyBorder="1" applyAlignment="1">
      <alignment vertical="top"/>
      <protection/>
    </xf>
    <xf numFmtId="0" fontId="1" fillId="0" borderId="0" xfId="61" applyFont="1" applyFill="1" applyBorder="1" applyAlignment="1">
      <alignment vertical="top"/>
      <protection/>
    </xf>
    <xf numFmtId="0" fontId="0" fillId="0" borderId="0" xfId="61" applyFont="1" applyFill="1" applyAlignment="1">
      <alignment vertical="top" wrapText="1"/>
      <protection/>
    </xf>
    <xf numFmtId="49" fontId="10" fillId="0" borderId="0" xfId="59" applyNumberFormat="1" applyFont="1" applyFill="1" applyAlignment="1">
      <alignment horizontal="center" vertical="center"/>
      <protection/>
    </xf>
    <xf numFmtId="49" fontId="9" fillId="0" borderId="0" xfId="59" applyNumberFormat="1" applyFont="1" applyFill="1" applyAlignment="1">
      <alignment horizontal="center" vertical="center"/>
      <protection/>
    </xf>
    <xf numFmtId="0" fontId="12" fillId="0" borderId="10" xfId="59" applyFont="1" applyFill="1" applyBorder="1" applyAlignment="1">
      <alignment horizontal="center" vertical="top" wrapText="1"/>
      <protection/>
    </xf>
    <xf numFmtId="0" fontId="14" fillId="0" borderId="10" xfId="59" applyFont="1" applyFill="1" applyBorder="1" applyAlignment="1">
      <alignment horizontal="left" vertical="top" wrapText="1"/>
      <protection/>
    </xf>
    <xf numFmtId="49" fontId="12" fillId="0" borderId="10" xfId="59" applyNumberFormat="1" applyFont="1" applyFill="1" applyBorder="1" applyAlignment="1">
      <alignment horizontal="center" vertical="center"/>
      <protection/>
    </xf>
    <xf numFmtId="0" fontId="12" fillId="0" borderId="10" xfId="59" applyFont="1" applyFill="1" applyBorder="1" applyAlignment="1">
      <alignment horizontal="center" vertical="center" wrapText="1"/>
      <protection/>
    </xf>
    <xf numFmtId="0" fontId="12" fillId="0" borderId="10" xfId="59" applyFont="1" applyFill="1" applyBorder="1" applyAlignment="1">
      <alignment horizontal="left" vertical="top" wrapText="1"/>
      <protection/>
    </xf>
    <xf numFmtId="0" fontId="12" fillId="0" borderId="10" xfId="59" applyFont="1" applyFill="1" applyBorder="1" applyAlignment="1">
      <alignment vertical="top"/>
      <protection/>
    </xf>
    <xf numFmtId="49" fontId="12" fillId="32" borderId="10" xfId="59" applyNumberFormat="1" applyFont="1" applyFill="1" applyBorder="1" applyAlignment="1">
      <alignment horizontal="center" vertical="center"/>
      <protection/>
    </xf>
    <xf numFmtId="0" fontId="12" fillId="0" borderId="10" xfId="59" applyFont="1" applyFill="1" applyBorder="1" applyAlignment="1">
      <alignment vertical="top" wrapText="1"/>
      <protection/>
    </xf>
    <xf numFmtId="49" fontId="12" fillId="0" borderId="10" xfId="59" applyNumberFormat="1" applyFont="1" applyFill="1" applyBorder="1" applyAlignment="1">
      <alignment horizontal="center" vertical="center" wrapText="1"/>
      <protection/>
    </xf>
    <xf numFmtId="0" fontId="12" fillId="0" borderId="10" xfId="61" applyFont="1" applyFill="1" applyBorder="1" applyAlignment="1">
      <alignment horizontal="left" vertical="top" wrapText="1"/>
      <protection/>
    </xf>
    <xf numFmtId="0" fontId="12" fillId="0" borderId="10" xfId="61" applyFont="1" applyFill="1" applyBorder="1" applyAlignment="1">
      <alignment horizontal="center" vertical="center"/>
      <protection/>
    </xf>
    <xf numFmtId="49" fontId="65" fillId="0" borderId="10" xfId="45" applyNumberFormat="1" applyFont="1" applyFill="1" applyBorder="1" applyAlignment="1">
      <alignment horizontal="center" vertical="center" wrapText="1"/>
    </xf>
    <xf numFmtId="0" fontId="16" fillId="0" borderId="10" xfId="59" applyFont="1" applyFill="1" applyBorder="1" applyAlignment="1">
      <alignment horizontal="left" vertical="top" wrapText="1"/>
      <protection/>
    </xf>
    <xf numFmtId="0" fontId="16" fillId="0" borderId="10" xfId="59" applyFont="1" applyFill="1" applyBorder="1" applyAlignment="1">
      <alignment vertical="top"/>
      <protection/>
    </xf>
    <xf numFmtId="0" fontId="16" fillId="32" borderId="10" xfId="59" applyFont="1" applyFill="1" applyBorder="1" applyAlignment="1">
      <alignment vertical="top"/>
      <protection/>
    </xf>
    <xf numFmtId="0" fontId="12" fillId="0" borderId="11" xfId="59" applyFont="1" applyFill="1" applyBorder="1" applyAlignment="1">
      <alignment vertical="top"/>
      <protection/>
    </xf>
    <xf numFmtId="0" fontId="15" fillId="0" borderId="10" xfId="59" applyFont="1" applyFill="1" applyBorder="1" applyAlignment="1">
      <alignment vertical="top"/>
      <protection/>
    </xf>
    <xf numFmtId="0" fontId="15" fillId="0" borderId="10" xfId="59" applyFont="1" applyFill="1" applyBorder="1" applyAlignment="1">
      <alignment vertical="top" wrapText="1"/>
      <protection/>
    </xf>
    <xf numFmtId="0" fontId="12" fillId="0" borderId="10" xfId="61" applyFont="1" applyFill="1" applyBorder="1" applyAlignment="1">
      <alignment horizontal="justify" vertical="top" wrapText="1"/>
      <protection/>
    </xf>
    <xf numFmtId="0" fontId="12" fillId="0" borderId="10" xfId="61" applyFont="1" applyBorder="1" applyAlignment="1">
      <alignment horizontal="center" vertical="center"/>
      <protection/>
    </xf>
    <xf numFmtId="49" fontId="12" fillId="0" borderId="10" xfId="61" applyNumberFormat="1" applyFont="1" applyFill="1" applyBorder="1" applyAlignment="1">
      <alignment horizontal="center" vertical="center"/>
      <protection/>
    </xf>
    <xf numFmtId="49" fontId="65" fillId="0" borderId="10" xfId="61" applyNumberFormat="1" applyFont="1" applyFill="1" applyBorder="1" applyAlignment="1">
      <alignment vertical="center" wrapText="1"/>
      <protection/>
    </xf>
    <xf numFmtId="0" fontId="12" fillId="32" borderId="10" xfId="61" applyFont="1" applyFill="1" applyBorder="1" applyAlignment="1">
      <alignment horizontal="center" vertical="center"/>
      <protection/>
    </xf>
    <xf numFmtId="0" fontId="65" fillId="0" borderId="10" xfId="61" applyFont="1" applyFill="1" applyBorder="1" applyAlignment="1">
      <alignment horizontal="justify" vertical="center" wrapText="1"/>
      <protection/>
    </xf>
    <xf numFmtId="0" fontId="12" fillId="0" borderId="10" xfId="61" applyFont="1" applyFill="1" applyBorder="1" applyAlignment="1">
      <alignment horizontal="center" vertical="center" wrapText="1"/>
      <protection/>
    </xf>
    <xf numFmtId="0" fontId="65" fillId="32" borderId="10" xfId="61" applyFont="1" applyFill="1" applyBorder="1" applyAlignment="1">
      <alignment horizontal="left" vertical="top" wrapText="1"/>
      <protection/>
    </xf>
    <xf numFmtId="0" fontId="12" fillId="0" borderId="11" xfId="61" applyFont="1" applyFill="1" applyBorder="1" applyAlignment="1">
      <alignment vertical="top" wrapText="1"/>
      <protection/>
    </xf>
    <xf numFmtId="0" fontId="12" fillId="0" borderId="11" xfId="59" applyFont="1" applyFill="1" applyBorder="1" applyAlignment="1">
      <alignment vertical="top" wrapText="1"/>
      <protection/>
    </xf>
    <xf numFmtId="0" fontId="18" fillId="0" borderId="0" xfId="60" applyFont="1" applyFill="1" applyAlignment="1">
      <alignment horizontal="center" vertical="top"/>
      <protection/>
    </xf>
    <xf numFmtId="0" fontId="18" fillId="0" borderId="0" xfId="60" applyFont="1" applyFill="1" applyAlignment="1">
      <alignment vertical="top"/>
      <protection/>
    </xf>
    <xf numFmtId="0" fontId="0" fillId="0" borderId="0" xfId="60" applyFont="1" applyFill="1" applyAlignment="1">
      <alignment vertical="top"/>
      <protection/>
    </xf>
    <xf numFmtId="0" fontId="0" fillId="0" borderId="0" xfId="60" applyFont="1" applyFill="1">
      <alignment/>
      <protection/>
    </xf>
    <xf numFmtId="0" fontId="18" fillId="0" borderId="0" xfId="60" applyFont="1" applyFill="1" applyAlignment="1">
      <alignment horizontal="center"/>
      <protection/>
    </xf>
    <xf numFmtId="0" fontId="18" fillId="0" borderId="0" xfId="60" applyFont="1" applyFill="1">
      <alignment/>
      <protection/>
    </xf>
    <xf numFmtId="0" fontId="18" fillId="0" borderId="0" xfId="60" applyFont="1" applyFill="1" applyAlignment="1">
      <alignment horizontal="right"/>
      <protection/>
    </xf>
    <xf numFmtId="0" fontId="3" fillId="0" borderId="0" xfId="60" applyFont="1" applyFill="1" applyAlignment="1">
      <alignment vertical="top"/>
      <protection/>
    </xf>
    <xf numFmtId="0" fontId="0" fillId="0" borderId="0" xfId="60" applyFont="1" applyFill="1" applyAlignment="1">
      <alignment vertical="top" wrapText="1"/>
      <protection/>
    </xf>
    <xf numFmtId="0" fontId="1" fillId="0" borderId="0" xfId="60" applyFont="1" applyFill="1" applyAlignment="1">
      <alignment vertical="center"/>
      <protection/>
    </xf>
    <xf numFmtId="188" fontId="0" fillId="0" borderId="0" xfId="60" applyNumberFormat="1" applyFont="1" applyFill="1" applyAlignment="1">
      <alignment vertical="top" wrapText="1"/>
      <protection/>
    </xf>
    <xf numFmtId="0" fontId="5" fillId="0" borderId="0" xfId="60" applyFont="1" applyFill="1" applyAlignment="1">
      <alignment vertical="top" wrapText="1"/>
      <protection/>
    </xf>
    <xf numFmtId="0" fontId="6" fillId="0" borderId="0" xfId="60" applyFont="1" applyFill="1" applyAlignment="1">
      <alignment vertical="top" wrapText="1"/>
      <protection/>
    </xf>
    <xf numFmtId="49" fontId="3" fillId="0" borderId="0" xfId="61" applyNumberFormat="1" applyFont="1" applyAlignment="1">
      <alignment vertical="top" wrapText="1"/>
      <protection/>
    </xf>
    <xf numFmtId="0" fontId="3" fillId="0" borderId="0" xfId="0" applyFont="1" applyFill="1" applyBorder="1" applyAlignment="1">
      <alignment vertical="top" wrapText="1"/>
    </xf>
    <xf numFmtId="0" fontId="0" fillId="0" borderId="0" xfId="61" applyFont="1" applyAlignment="1">
      <alignment horizontal="center" vertical="top" wrapText="1"/>
      <protection/>
    </xf>
    <xf numFmtId="0" fontId="0" fillId="0" borderId="0" xfId="61" applyFont="1" applyAlignment="1">
      <alignment vertical="top" wrapText="1"/>
      <protection/>
    </xf>
    <xf numFmtId="0" fontId="0" fillId="0" borderId="12" xfId="61" applyFont="1" applyBorder="1" applyAlignment="1">
      <alignment vertical="top" wrapText="1"/>
      <protection/>
    </xf>
    <xf numFmtId="0" fontId="3" fillId="0" borderId="0" xfId="61" applyFont="1" applyAlignment="1">
      <alignment vertical="top" wrapText="1"/>
      <protection/>
    </xf>
    <xf numFmtId="0" fontId="12" fillId="0" borderId="10" xfId="61" applyFont="1" applyBorder="1" applyAlignment="1">
      <alignment horizontal="left" vertical="top" wrapText="1"/>
      <protection/>
    </xf>
    <xf numFmtId="0" fontId="0" fillId="32" borderId="10" xfId="61" applyFont="1" applyFill="1" applyBorder="1" applyAlignment="1">
      <alignment vertical="top" wrapText="1"/>
      <protection/>
    </xf>
    <xf numFmtId="0" fontId="11" fillId="32" borderId="10" xfId="61" applyFont="1" applyFill="1" applyBorder="1" applyAlignment="1">
      <alignment vertical="top" wrapText="1"/>
      <protection/>
    </xf>
    <xf numFmtId="0" fontId="0" fillId="0" borderId="0" xfId="61" applyFont="1" applyBorder="1" applyAlignment="1">
      <alignment vertical="top" wrapText="1"/>
      <protection/>
    </xf>
    <xf numFmtId="0" fontId="0" fillId="32" borderId="10" xfId="61" applyFont="1" applyFill="1" applyBorder="1" applyAlignment="1">
      <alignment horizontal="left" vertical="top" wrapText="1"/>
      <protection/>
    </xf>
    <xf numFmtId="0" fontId="66" fillId="32" borderId="10" xfId="61" applyFont="1" applyFill="1" applyBorder="1" applyAlignment="1">
      <alignment vertical="top" wrapText="1"/>
      <protection/>
    </xf>
    <xf numFmtId="0" fontId="66" fillId="32" borderId="0" xfId="61" applyFont="1" applyFill="1" applyAlignment="1">
      <alignment vertical="top" wrapText="1"/>
      <protection/>
    </xf>
    <xf numFmtId="0" fontId="0" fillId="0" borderId="0" xfId="61" applyFont="1" applyBorder="1" applyAlignment="1">
      <alignment horizontal="center" vertical="top" wrapText="1"/>
      <protection/>
    </xf>
    <xf numFmtId="0" fontId="11" fillId="0" borderId="0" xfId="61" applyFont="1" applyAlignment="1">
      <alignment horizontal="center"/>
      <protection/>
    </xf>
    <xf numFmtId="0" fontId="11" fillId="0" borderId="0" xfId="61" applyFont="1">
      <alignment/>
      <protection/>
    </xf>
    <xf numFmtId="49" fontId="3" fillId="0" borderId="0" xfId="0" applyNumberFormat="1" applyFont="1" applyFill="1" applyBorder="1" applyAlignment="1">
      <alignment vertical="top" wrapText="1"/>
    </xf>
    <xf numFmtId="0" fontId="12" fillId="0" borderId="11" xfId="59" applyFont="1" applyFill="1" applyBorder="1" applyAlignment="1">
      <alignment horizontal="left" vertical="top" wrapText="1"/>
      <protection/>
    </xf>
    <xf numFmtId="0" fontId="0" fillId="32" borderId="10" xfId="59" applyFont="1" applyFill="1" applyBorder="1" applyAlignment="1">
      <alignment horizontal="left" vertical="top" wrapText="1"/>
      <protection/>
    </xf>
    <xf numFmtId="0" fontId="12" fillId="32" borderId="10" xfId="59" applyFont="1" applyFill="1" applyBorder="1" applyAlignment="1">
      <alignment horizontal="center" vertical="center" wrapText="1"/>
      <protection/>
    </xf>
    <xf numFmtId="0" fontId="12" fillId="0" borderId="13" xfId="59" applyFont="1" applyFill="1" applyBorder="1" applyAlignment="1">
      <alignment vertical="top" wrapText="1"/>
      <protection/>
    </xf>
    <xf numFmtId="0" fontId="15" fillId="0" borderId="13" xfId="59" applyFont="1" applyFill="1" applyBorder="1" applyAlignment="1">
      <alignment vertical="top" wrapText="1"/>
      <protection/>
    </xf>
    <xf numFmtId="0" fontId="66" fillId="32" borderId="10" xfId="61" applyFont="1" applyFill="1" applyBorder="1" applyAlignment="1">
      <alignment horizontal="center" vertical="top" wrapText="1"/>
      <protection/>
    </xf>
    <xf numFmtId="0" fontId="0" fillId="32" borderId="10" xfId="61" applyFont="1" applyFill="1" applyBorder="1" applyAlignment="1">
      <alignment horizontal="center" vertical="top" wrapText="1"/>
      <protection/>
    </xf>
    <xf numFmtId="0" fontId="3" fillId="0" borderId="0" xfId="60" applyFont="1" applyFill="1" applyAlignment="1">
      <alignment horizontal="left" vertical="top"/>
      <protection/>
    </xf>
    <xf numFmtId="0" fontId="0" fillId="0" borderId="0" xfId="0" applyAlignment="1">
      <alignment horizontal="center" vertical="center"/>
    </xf>
    <xf numFmtId="0" fontId="0" fillId="0" borderId="0" xfId="0" applyFont="1" applyFill="1" applyAlignment="1">
      <alignment horizontal="center" vertical="center" wrapText="1"/>
    </xf>
    <xf numFmtId="49" fontId="0" fillId="0" borderId="0" xfId="0" applyNumberFormat="1" applyFont="1" applyFill="1" applyBorder="1" applyAlignment="1">
      <alignment horizontal="center" vertical="top" wrapText="1"/>
    </xf>
    <xf numFmtId="0" fontId="0" fillId="0" borderId="0" xfId="0" applyFont="1" applyAlignment="1">
      <alignment wrapText="1"/>
    </xf>
    <xf numFmtId="0" fontId="12" fillId="0" borderId="10" xfId="0" applyFont="1" applyFill="1" applyBorder="1" applyAlignment="1">
      <alignment vertical="top" wrapText="1"/>
    </xf>
    <xf numFmtId="0" fontId="12" fillId="0" borderId="10" xfId="0" applyFont="1" applyFill="1" applyBorder="1" applyAlignment="1">
      <alignment horizontal="left" vertical="top" wrapText="1"/>
    </xf>
    <xf numFmtId="0" fontId="67" fillId="32" borderId="10" xfId="61" applyFont="1" applyFill="1" applyBorder="1" applyAlignment="1">
      <alignment horizontal="left" vertical="top" wrapText="1"/>
      <protection/>
    </xf>
    <xf numFmtId="0" fontId="15" fillId="0" borderId="11" xfId="59" applyFont="1" applyFill="1" applyBorder="1" applyAlignment="1">
      <alignment horizontal="left" vertical="top" wrapText="1"/>
      <protection/>
    </xf>
    <xf numFmtId="0" fontId="15" fillId="0" borderId="10" xfId="59" applyFont="1" applyFill="1" applyBorder="1" applyAlignment="1">
      <alignment horizontal="left" vertical="top" wrapText="1"/>
      <protection/>
    </xf>
    <xf numFmtId="0" fontId="14" fillId="0" borderId="11" xfId="0" applyFont="1" applyFill="1" applyBorder="1" applyAlignment="1">
      <alignment horizontal="left" vertical="center" wrapText="1"/>
    </xf>
    <xf numFmtId="0" fontId="14" fillId="0" borderId="10" xfId="0" applyFont="1" applyFill="1" applyBorder="1" applyAlignment="1">
      <alignment horizontal="center" vertical="top" wrapText="1"/>
    </xf>
    <xf numFmtId="0" fontId="15" fillId="32" borderId="10" xfId="59" applyFont="1" applyFill="1" applyBorder="1" applyAlignment="1">
      <alignment vertical="top" wrapText="1"/>
      <protection/>
    </xf>
    <xf numFmtId="2" fontId="9" fillId="0" borderId="0" xfId="59" applyNumberFormat="1" applyFont="1" applyFill="1" applyAlignment="1">
      <alignment horizontal="center" vertical="top"/>
      <protection/>
    </xf>
    <xf numFmtId="4" fontId="1" fillId="0" borderId="10" xfId="0" applyNumberFormat="1" applyFont="1" applyFill="1" applyBorder="1" applyAlignment="1">
      <alignment vertical="top"/>
    </xf>
    <xf numFmtId="4" fontId="0" fillId="0" borderId="10" xfId="0" applyNumberFormat="1" applyFont="1" applyFill="1" applyBorder="1" applyAlignment="1">
      <alignment vertical="top"/>
    </xf>
    <xf numFmtId="4" fontId="1" fillId="0" borderId="10" xfId="0" applyNumberFormat="1" applyFont="1" applyBorder="1" applyAlignment="1">
      <alignment vertical="top"/>
    </xf>
    <xf numFmtId="4" fontId="0" fillId="0" borderId="10" xfId="0" applyNumberFormat="1" applyFont="1" applyBorder="1" applyAlignment="1">
      <alignment vertical="top"/>
    </xf>
    <xf numFmtId="4" fontId="1"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4" fontId="15" fillId="0" borderId="10" xfId="59" applyNumberFormat="1" applyFont="1" applyFill="1" applyBorder="1" applyAlignment="1">
      <alignment horizontal="right" vertical="top" wrapText="1"/>
      <protection/>
    </xf>
    <xf numFmtId="4" fontId="15" fillId="0" borderId="10" xfId="59" applyNumberFormat="1" applyFont="1" applyFill="1" applyBorder="1" applyAlignment="1">
      <alignment vertical="top"/>
      <protection/>
    </xf>
    <xf numFmtId="4" fontId="12" fillId="0" borderId="10" xfId="59" applyNumberFormat="1" applyFont="1" applyFill="1" applyBorder="1" applyAlignment="1">
      <alignment vertical="top"/>
      <protection/>
    </xf>
    <xf numFmtId="4" fontId="0" fillId="0" borderId="10" xfId="59" applyNumberFormat="1" applyFont="1" applyFill="1" applyBorder="1" applyAlignment="1">
      <alignment vertical="top"/>
      <protection/>
    </xf>
    <xf numFmtId="4" fontId="15" fillId="0" borderId="10" xfId="61" applyNumberFormat="1" applyFont="1" applyFill="1" applyBorder="1" applyAlignment="1">
      <alignment vertical="top"/>
      <protection/>
    </xf>
    <xf numFmtId="4" fontId="12" fillId="0" borderId="10" xfId="61" applyNumberFormat="1" applyFont="1" applyFill="1" applyBorder="1" applyAlignment="1">
      <alignment vertical="top"/>
      <protection/>
    </xf>
    <xf numFmtId="0" fontId="15" fillId="0" borderId="10" xfId="59" applyFont="1" applyFill="1" applyBorder="1" applyAlignment="1">
      <alignment horizontal="center" vertical="top" wrapText="1"/>
      <protection/>
    </xf>
    <xf numFmtId="49" fontId="15" fillId="0" borderId="10" xfId="0" applyNumberFormat="1" applyFont="1" applyFill="1" applyBorder="1" applyAlignment="1">
      <alignment horizontal="center" vertical="top" wrapText="1"/>
    </xf>
    <xf numFmtId="49" fontId="15" fillId="0" borderId="10" xfId="59" applyNumberFormat="1" applyFont="1" applyFill="1" applyBorder="1" applyAlignment="1">
      <alignment horizontal="center" vertical="top" wrapText="1"/>
      <protection/>
    </xf>
    <xf numFmtId="49" fontId="12" fillId="0" borderId="10" xfId="59" applyNumberFormat="1" applyFont="1" applyFill="1" applyBorder="1" applyAlignment="1">
      <alignment horizontal="center" vertical="top" wrapText="1"/>
      <protection/>
    </xf>
    <xf numFmtId="0" fontId="0" fillId="0" borderId="0" xfId="61" applyAlignment="1">
      <alignment horizontal="center" vertical="top"/>
      <protection/>
    </xf>
    <xf numFmtId="49" fontId="3" fillId="33" borderId="10" xfId="59" applyNumberFormat="1" applyFont="1" applyFill="1" applyBorder="1" applyAlignment="1">
      <alignment horizontal="center" vertical="top"/>
      <protection/>
    </xf>
    <xf numFmtId="49" fontId="3" fillId="0" borderId="10" xfId="59" applyNumberFormat="1" applyFont="1" applyFill="1" applyBorder="1" applyAlignment="1">
      <alignment horizontal="center" vertical="top"/>
      <protection/>
    </xf>
    <xf numFmtId="0" fontId="14" fillId="32" borderId="10" xfId="59" applyFont="1" applyFill="1" applyBorder="1" applyAlignment="1">
      <alignment horizontal="center" vertical="top" wrapText="1"/>
      <protection/>
    </xf>
    <xf numFmtId="0" fontId="14" fillId="0" borderId="10" xfId="59" applyFont="1" applyFill="1" applyBorder="1" applyAlignment="1">
      <alignment horizontal="center" vertical="top" wrapText="1"/>
      <protection/>
    </xf>
    <xf numFmtId="49" fontId="12" fillId="0" borderId="10" xfId="59" applyNumberFormat="1" applyFont="1" applyFill="1" applyBorder="1" applyAlignment="1">
      <alignment horizontal="center" vertical="top"/>
      <protection/>
    </xf>
    <xf numFmtId="0" fontId="15" fillId="0" borderId="10" xfId="0" applyFont="1" applyFill="1" applyBorder="1" applyAlignment="1">
      <alignment vertical="top" wrapText="1"/>
    </xf>
    <xf numFmtId="0" fontId="15" fillId="0" borderId="10" xfId="0" applyFont="1" applyFill="1" applyBorder="1" applyAlignment="1">
      <alignment horizontal="center" vertical="top" wrapText="1"/>
    </xf>
    <xf numFmtId="0" fontId="12" fillId="0" borderId="10" xfId="0" applyFont="1" applyBorder="1" applyAlignment="1">
      <alignment horizontal="center" vertical="top"/>
    </xf>
    <xf numFmtId="49" fontId="12" fillId="0" borderId="10" xfId="0" applyNumberFormat="1" applyFont="1" applyFill="1" applyBorder="1" applyAlignment="1">
      <alignment horizontal="center" vertical="top"/>
    </xf>
    <xf numFmtId="0" fontId="15" fillId="0" borderId="11" xfId="59" applyFont="1" applyFill="1" applyBorder="1" applyAlignment="1">
      <alignment vertical="top" wrapText="1"/>
      <protection/>
    </xf>
    <xf numFmtId="0" fontId="15" fillId="0" borderId="10" xfId="0" applyFont="1" applyBorder="1" applyAlignment="1">
      <alignment horizontal="center" vertical="top"/>
    </xf>
    <xf numFmtId="49" fontId="15" fillId="0" borderId="10" xfId="59" applyNumberFormat="1" applyFont="1" applyFill="1" applyBorder="1" applyAlignment="1">
      <alignment horizontal="center" vertical="top"/>
      <protection/>
    </xf>
    <xf numFmtId="49" fontId="68" fillId="0" borderId="10" xfId="46" applyNumberFormat="1" applyFont="1" applyFill="1" applyBorder="1" applyAlignment="1">
      <alignment horizontal="center" vertical="top" wrapText="1"/>
    </xf>
    <xf numFmtId="49" fontId="15" fillId="32" borderId="10" xfId="59" applyNumberFormat="1" applyFont="1" applyFill="1" applyBorder="1" applyAlignment="1">
      <alignment horizontal="center" vertical="top"/>
      <protection/>
    </xf>
    <xf numFmtId="0" fontId="15" fillId="0" borderId="10" xfId="0" applyFont="1" applyFill="1" applyBorder="1" applyAlignment="1">
      <alignment horizontal="center" vertical="top"/>
    </xf>
    <xf numFmtId="0" fontId="15" fillId="0" borderId="11" xfId="61" applyFont="1" applyFill="1" applyBorder="1" applyAlignment="1">
      <alignment vertical="top" wrapText="1"/>
      <protection/>
    </xf>
    <xf numFmtId="0" fontId="68" fillId="0" borderId="10" xfId="61" applyFont="1" applyFill="1" applyBorder="1" applyAlignment="1">
      <alignment horizontal="left" vertical="top" wrapText="1"/>
      <protection/>
    </xf>
    <xf numFmtId="0" fontId="15" fillId="0" borderId="10" xfId="61" applyFont="1" applyFill="1" applyBorder="1" applyAlignment="1">
      <alignment horizontal="center" vertical="top"/>
      <protection/>
    </xf>
    <xf numFmtId="49" fontId="15" fillId="0" borderId="10" xfId="61" applyNumberFormat="1" applyFont="1" applyFill="1" applyBorder="1" applyAlignment="1">
      <alignment horizontal="center" vertical="top"/>
      <protection/>
    </xf>
    <xf numFmtId="49" fontId="15" fillId="0" borderId="10" xfId="0" applyNumberFormat="1" applyFont="1" applyFill="1" applyBorder="1" applyAlignment="1">
      <alignment horizontal="center" vertical="top"/>
    </xf>
    <xf numFmtId="0" fontId="68" fillId="0" borderId="14" xfId="61" applyFont="1" applyFill="1" applyBorder="1" applyAlignment="1">
      <alignment horizontal="left" vertical="top" wrapText="1"/>
      <protection/>
    </xf>
    <xf numFmtId="49" fontId="68" fillId="0" borderId="10" xfId="45" applyNumberFormat="1" applyFont="1" applyFill="1" applyBorder="1" applyAlignment="1">
      <alignment horizontal="center" vertical="top" wrapText="1"/>
    </xf>
    <xf numFmtId="0" fontId="68" fillId="0" borderId="13" xfId="0" applyFont="1" applyFill="1" applyBorder="1" applyAlignment="1">
      <alignment horizontal="left" vertical="top" wrapText="1"/>
    </xf>
    <xf numFmtId="0" fontId="15" fillId="0" borderId="10" xfId="61" applyFont="1" applyBorder="1" applyAlignment="1">
      <alignment horizontal="center" vertical="top"/>
      <protection/>
    </xf>
    <xf numFmtId="0" fontId="12" fillId="0" borderId="10" xfId="59" applyFont="1" applyFill="1" applyBorder="1" applyAlignment="1">
      <alignment horizontal="center" vertical="top"/>
      <protection/>
    </xf>
    <xf numFmtId="4" fontId="14" fillId="0" borderId="10" xfId="59" applyNumberFormat="1" applyFont="1" applyFill="1" applyBorder="1" applyAlignment="1">
      <alignment horizontal="right" vertical="top" wrapText="1"/>
      <protection/>
    </xf>
    <xf numFmtId="4" fontId="14" fillId="0" borderId="10" xfId="59" applyNumberFormat="1" applyFont="1" applyFill="1" applyBorder="1" applyAlignment="1">
      <alignment vertical="top"/>
      <protection/>
    </xf>
    <xf numFmtId="0" fontId="3" fillId="0" borderId="0" xfId="0" applyFont="1" applyFill="1" applyBorder="1" applyAlignment="1">
      <alignment horizontal="right" vertical="center"/>
    </xf>
    <xf numFmtId="0" fontId="12" fillId="0" borderId="15" xfId="0" applyFont="1" applyFill="1" applyBorder="1" applyAlignment="1">
      <alignment horizontal="center" vertical="top" wrapText="1"/>
    </xf>
    <xf numFmtId="0" fontId="19" fillId="0" borderId="10" xfId="60" applyFont="1" applyFill="1" applyBorder="1" applyAlignment="1">
      <alignment horizontal="center" vertical="top" wrapText="1"/>
      <protection/>
    </xf>
    <xf numFmtId="49" fontId="19" fillId="0" borderId="10" xfId="60" applyNumberFormat="1" applyFont="1" applyFill="1" applyBorder="1" applyAlignment="1">
      <alignment horizontal="center" vertical="top" wrapText="1"/>
      <protection/>
    </xf>
    <xf numFmtId="4" fontId="19" fillId="0" borderId="10" xfId="60" applyNumberFormat="1" applyFont="1" applyFill="1" applyBorder="1" applyAlignment="1">
      <alignment horizontal="center" vertical="top" wrapText="1"/>
      <protection/>
    </xf>
    <xf numFmtId="0" fontId="20" fillId="0" borderId="10" xfId="60" applyFont="1" applyFill="1" applyBorder="1" applyAlignment="1">
      <alignment horizontal="center" vertical="center" wrapText="1"/>
      <protection/>
    </xf>
    <xf numFmtId="4" fontId="20" fillId="0" borderId="10" xfId="60" applyNumberFormat="1" applyFont="1" applyFill="1" applyBorder="1" applyAlignment="1">
      <alignment horizontal="center" vertical="center" wrapText="1"/>
      <protection/>
    </xf>
    <xf numFmtId="49" fontId="3" fillId="0" borderId="0" xfId="0" applyNumberFormat="1" applyFont="1" applyFill="1" applyBorder="1" applyAlignment="1">
      <alignment vertical="center" wrapText="1"/>
    </xf>
    <xf numFmtId="49" fontId="3" fillId="0" borderId="10" xfId="0" applyNumberFormat="1" applyFont="1" applyFill="1" applyBorder="1" applyAlignment="1">
      <alignment horizontal="center" vertical="top" wrapText="1"/>
    </xf>
    <xf numFmtId="49" fontId="3" fillId="0" borderId="0" xfId="0" applyNumberFormat="1" applyFont="1" applyAlignment="1">
      <alignment vertical="top" wrapText="1"/>
    </xf>
    <xf numFmtId="49" fontId="3" fillId="0" borderId="0" xfId="0" applyNumberFormat="1" applyFont="1" applyFill="1" applyAlignment="1">
      <alignment horizontal="left" vertical="top" wrapText="1"/>
    </xf>
    <xf numFmtId="0" fontId="0" fillId="0" borderId="0" xfId="0" applyFont="1" applyAlignment="1">
      <alignment vertical="center"/>
    </xf>
    <xf numFmtId="0" fontId="0" fillId="0" borderId="0" xfId="0" applyFont="1" applyAlignment="1">
      <alignment vertical="top" wrapText="1"/>
    </xf>
    <xf numFmtId="0" fontId="66" fillId="0" borderId="0" xfId="0" applyFont="1" applyAlignment="1">
      <alignment horizontal="center"/>
    </xf>
    <xf numFmtId="0" fontId="69" fillId="0" borderId="0" xfId="0" applyFont="1" applyAlignment="1">
      <alignment/>
    </xf>
    <xf numFmtId="0" fontId="66" fillId="0" borderId="0" xfId="0" applyFont="1" applyAlignment="1">
      <alignment/>
    </xf>
    <xf numFmtId="0" fontId="69" fillId="0" borderId="0" xfId="0" applyFont="1" applyAlignment="1">
      <alignment vertical="top" wrapText="1"/>
    </xf>
    <xf numFmtId="0" fontId="66" fillId="0" borderId="0" xfId="0" applyFont="1" applyAlignment="1">
      <alignment vertical="top" wrapText="1"/>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0" fillId="0" borderId="10" xfId="42" applyFont="1" applyBorder="1" applyAlignment="1" applyProtection="1">
      <alignment horizontal="justify" vertical="center" wrapText="1"/>
      <protection/>
    </xf>
    <xf numFmtId="0" fontId="0" fillId="0" borderId="10" xfId="0" applyFont="1" applyBorder="1" applyAlignment="1">
      <alignment horizontal="justify" vertical="center" wrapText="1"/>
    </xf>
    <xf numFmtId="0" fontId="0" fillId="0" borderId="10" xfId="0" applyFont="1" applyBorder="1" applyAlignment="1">
      <alignment horizontal="center" vertical="center"/>
    </xf>
    <xf numFmtId="0" fontId="0" fillId="0" borderId="10"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49" fontId="23" fillId="0" borderId="0" xfId="0" applyNumberFormat="1" applyFont="1" applyAlignment="1">
      <alignment vertical="top" wrapText="1"/>
    </xf>
    <xf numFmtId="0" fontId="3" fillId="0" borderId="0" xfId="0" applyFont="1" applyAlignment="1">
      <alignment vertical="top" wrapText="1"/>
    </xf>
    <xf numFmtId="0" fontId="5" fillId="0" borderId="0" xfId="0" applyFont="1" applyFill="1" applyAlignment="1">
      <alignment/>
    </xf>
    <xf numFmtId="0" fontId="0" fillId="0" borderId="0" xfId="0" applyFont="1" applyFill="1" applyAlignment="1">
      <alignment/>
    </xf>
    <xf numFmtId="0" fontId="0" fillId="0" borderId="0" xfId="0" applyFont="1" applyBorder="1" applyAlignment="1">
      <alignment horizontal="center" vertical="top" wrapText="1"/>
    </xf>
    <xf numFmtId="0" fontId="25" fillId="0" borderId="0" xfId="62" applyFont="1" applyFill="1">
      <alignment/>
      <protection/>
    </xf>
    <xf numFmtId="0" fontId="0" fillId="0" borderId="0" xfId="62" applyFont="1" applyFill="1">
      <alignment/>
      <protection/>
    </xf>
    <xf numFmtId="0" fontId="3" fillId="0" borderId="0" xfId="0" applyFont="1" applyAlignment="1">
      <alignment horizontal="left" vertical="top" wrapText="1"/>
    </xf>
    <xf numFmtId="0" fontId="0" fillId="0" borderId="0" xfId="0" applyFont="1" applyAlignment="1">
      <alignment/>
    </xf>
    <xf numFmtId="49" fontId="23" fillId="0" borderId="0" xfId="0" applyNumberFormat="1" applyFont="1" applyFill="1" applyAlignment="1">
      <alignment horizontal="left" vertical="top" wrapText="1"/>
    </xf>
    <xf numFmtId="0" fontId="25" fillId="0" borderId="0" xfId="62" applyFont="1" applyFill="1" applyAlignment="1">
      <alignment horizontal="center" vertical="center"/>
      <protection/>
    </xf>
    <xf numFmtId="0" fontId="0" fillId="0" borderId="0" xfId="0" applyFont="1" applyAlignment="1">
      <alignment horizontal="center" vertical="center"/>
    </xf>
    <xf numFmtId="0" fontId="0" fillId="0" borderId="0" xfId="62" applyFont="1" applyFill="1" applyBorder="1" applyAlignment="1">
      <alignment horizontal="center" wrapText="1"/>
      <protection/>
    </xf>
    <xf numFmtId="0" fontId="0" fillId="0" borderId="10" xfId="62" applyFont="1" applyFill="1" applyBorder="1" applyAlignment="1">
      <alignment horizontal="center" vertical="top" wrapText="1"/>
      <protection/>
    </xf>
    <xf numFmtId="0" fontId="0" fillId="0" borderId="15"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10" xfId="62" applyFont="1" applyFill="1" applyBorder="1" applyAlignment="1">
      <alignment vertical="center"/>
      <protection/>
    </xf>
    <xf numFmtId="0" fontId="1" fillId="0" borderId="10" xfId="0" applyFont="1" applyBorder="1" applyAlignment="1">
      <alignment vertical="center"/>
    </xf>
    <xf numFmtId="0" fontId="26" fillId="0" borderId="10" xfId="62" applyFont="1" applyFill="1" applyBorder="1" applyAlignment="1">
      <alignment vertical="center"/>
      <protection/>
    </xf>
    <xf numFmtId="0" fontId="1" fillId="0" borderId="0" xfId="0" applyFont="1" applyAlignment="1">
      <alignment vertical="center"/>
    </xf>
    <xf numFmtId="223" fontId="0" fillId="0" borderId="10" xfId="62" applyNumberFormat="1" applyFont="1" applyFill="1" applyBorder="1" applyAlignment="1">
      <alignment horizontal="center" vertical="center"/>
      <protection/>
    </xf>
    <xf numFmtId="223" fontId="1" fillId="0" borderId="10" xfId="62" applyNumberFormat="1" applyFont="1" applyFill="1" applyBorder="1" applyAlignment="1">
      <alignment horizontal="center" vertical="center"/>
      <protection/>
    </xf>
    <xf numFmtId="0" fontId="0" fillId="0" borderId="15" xfId="62" applyFont="1" applyFill="1" applyBorder="1" applyAlignment="1">
      <alignment horizontal="center" vertical="top" wrapText="1"/>
      <protection/>
    </xf>
    <xf numFmtId="0" fontId="0" fillId="0" borderId="0" xfId="0" applyAlignment="1">
      <alignment vertical="top"/>
    </xf>
    <xf numFmtId="0" fontId="0" fillId="0" borderId="0" xfId="61" applyFont="1" applyFill="1" applyAlignment="1">
      <alignment horizontal="center" vertical="top" wrapText="1"/>
      <protection/>
    </xf>
    <xf numFmtId="0" fontId="3" fillId="0" borderId="0" xfId="0" applyFont="1" applyFill="1" applyBorder="1" applyAlignment="1">
      <alignment horizontal="right" vertical="top"/>
    </xf>
    <xf numFmtId="0" fontId="3" fillId="32" borderId="10" xfId="61" applyFont="1" applyFill="1" applyBorder="1" applyAlignment="1">
      <alignment horizontal="center" vertical="top" wrapText="1"/>
      <protection/>
    </xf>
    <xf numFmtId="49" fontId="3" fillId="32" borderId="10" xfId="59" applyNumberFormat="1" applyFont="1" applyFill="1" applyBorder="1" applyAlignment="1">
      <alignment horizontal="center" vertical="top"/>
      <protection/>
    </xf>
    <xf numFmtId="0" fontId="1" fillId="0" borderId="10" xfId="59" applyFont="1" applyFill="1" applyBorder="1" applyAlignment="1">
      <alignment horizontal="center" vertical="top" wrapText="1"/>
      <protection/>
    </xf>
    <xf numFmtId="0" fontId="3" fillId="0" borderId="10" xfId="61" applyFont="1" applyFill="1" applyBorder="1" applyAlignment="1">
      <alignment horizontal="center" vertical="top" wrapText="1"/>
      <protection/>
    </xf>
    <xf numFmtId="0" fontId="15" fillId="0" borderId="10" xfId="61" applyFont="1" applyFill="1" applyBorder="1" applyAlignment="1">
      <alignment horizontal="center" vertical="top" wrapText="1"/>
      <protection/>
    </xf>
    <xf numFmtId="49" fontId="14" fillId="0" borderId="10" xfId="59" applyNumberFormat="1" applyFont="1" applyFill="1" applyBorder="1" applyAlignment="1">
      <alignment horizontal="center" vertical="top"/>
      <protection/>
    </xf>
    <xf numFmtId="0" fontId="12" fillId="0" borderId="10" xfId="61" applyFont="1" applyBorder="1" applyAlignment="1">
      <alignment horizontal="center" vertical="top"/>
      <protection/>
    </xf>
    <xf numFmtId="49" fontId="12" fillId="0" borderId="10" xfId="61" applyNumberFormat="1" applyFont="1" applyFill="1" applyBorder="1" applyAlignment="1">
      <alignment horizontal="center" vertical="top"/>
      <protection/>
    </xf>
    <xf numFmtId="49" fontId="65" fillId="0" borderId="10" xfId="45" applyNumberFormat="1" applyFont="1" applyFill="1" applyBorder="1" applyAlignment="1">
      <alignment horizontal="center" vertical="top" wrapText="1"/>
    </xf>
    <xf numFmtId="49" fontId="65" fillId="0" borderId="10" xfId="61" applyNumberFormat="1" applyFont="1" applyFill="1" applyBorder="1" applyAlignment="1">
      <alignment vertical="top" wrapText="1"/>
      <protection/>
    </xf>
    <xf numFmtId="0" fontId="12" fillId="32" borderId="10" xfId="61" applyFont="1" applyFill="1" applyBorder="1" applyAlignment="1">
      <alignment horizontal="center" vertical="top"/>
      <protection/>
    </xf>
    <xf numFmtId="49" fontId="12" fillId="32" borderId="10" xfId="59" applyNumberFormat="1" applyFont="1" applyFill="1" applyBorder="1" applyAlignment="1">
      <alignment horizontal="center" vertical="top"/>
      <protection/>
    </xf>
    <xf numFmtId="0" fontId="65" fillId="0" borderId="10" xfId="61" applyFont="1" applyFill="1" applyBorder="1" applyAlignment="1">
      <alignment horizontal="justify" vertical="top" wrapText="1"/>
      <protection/>
    </xf>
    <xf numFmtId="0" fontId="68" fillId="0" borderId="10" xfId="61" applyFont="1" applyFill="1" applyBorder="1" applyAlignment="1">
      <alignment horizontal="justify" vertical="top" wrapText="1"/>
      <protection/>
    </xf>
    <xf numFmtId="0" fontId="12" fillId="0" borderId="10" xfId="61" applyFont="1" applyFill="1" applyBorder="1" applyAlignment="1">
      <alignment horizontal="center" vertical="top"/>
      <protection/>
    </xf>
    <xf numFmtId="0" fontId="68" fillId="0" borderId="10" xfId="48" applyNumberFormat="1" applyFont="1" applyFill="1" applyBorder="1" applyAlignment="1">
      <alignment horizontal="justify" vertical="top" wrapText="1"/>
    </xf>
    <xf numFmtId="0" fontId="12" fillId="0" borderId="10" xfId="61" applyFont="1" applyFill="1" applyBorder="1" applyAlignment="1">
      <alignment horizontal="center" vertical="top" wrapText="1"/>
      <protection/>
    </xf>
    <xf numFmtId="0" fontId="68" fillId="32" borderId="10" xfId="48" applyNumberFormat="1" applyFont="1" applyFill="1" applyBorder="1" applyAlignment="1">
      <alignment horizontal="justify" vertical="top" wrapText="1"/>
    </xf>
    <xf numFmtId="0" fontId="15" fillId="0" borderId="10" xfId="64" applyFont="1" applyFill="1" applyBorder="1" applyAlignment="1">
      <alignment horizontal="center" vertical="top" wrapText="1"/>
      <protection/>
    </xf>
    <xf numFmtId="0" fontId="12" fillId="32" borderId="10" xfId="59" applyFont="1" applyFill="1" applyBorder="1" applyAlignment="1">
      <alignment horizontal="center" vertical="top" wrapText="1"/>
      <protection/>
    </xf>
    <xf numFmtId="49" fontId="17" fillId="0" borderId="10" xfId="61" applyNumberFormat="1" applyFont="1" applyFill="1" applyBorder="1" applyAlignment="1">
      <alignment horizontal="center" vertical="top"/>
      <protection/>
    </xf>
    <xf numFmtId="49" fontId="10" fillId="0" borderId="0" xfId="59" applyNumberFormat="1" applyFont="1" applyFill="1" applyAlignment="1">
      <alignment horizontal="center" vertical="top"/>
      <protection/>
    </xf>
    <xf numFmtId="0" fontId="3" fillId="0" borderId="0" xfId="0" applyFont="1" applyFill="1" applyAlignment="1">
      <alignment horizontal="left" vertical="top" wrapText="1"/>
    </xf>
    <xf numFmtId="0" fontId="1" fillId="0" borderId="0" xfId="0" applyFont="1" applyFill="1" applyBorder="1" applyAlignment="1">
      <alignment horizontal="center" vertical="top" wrapText="1"/>
    </xf>
    <xf numFmtId="49" fontId="3" fillId="0" borderId="0" xfId="0" applyNumberFormat="1" applyFont="1" applyFill="1" applyBorder="1" applyAlignment="1">
      <alignment vertical="top" wrapText="1"/>
    </xf>
    <xf numFmtId="0" fontId="0" fillId="0" borderId="10" xfId="0" applyFont="1" applyBorder="1" applyAlignment="1">
      <alignment horizontal="justify" wrapText="1"/>
    </xf>
    <xf numFmtId="9" fontId="22" fillId="0" borderId="10" xfId="0" applyNumberFormat="1" applyFont="1" applyBorder="1" applyAlignment="1">
      <alignment horizontal="center"/>
    </xf>
    <xf numFmtId="9" fontId="0" fillId="0" borderId="11" xfId="0" applyNumberFormat="1" applyFont="1" applyBorder="1" applyAlignment="1">
      <alignment horizontal="center" vertical="top"/>
    </xf>
    <xf numFmtId="9" fontId="0" fillId="0" borderId="14" xfId="0" applyNumberFormat="1" applyFont="1" applyBorder="1" applyAlignment="1">
      <alignment horizontal="center" vertical="top"/>
    </xf>
    <xf numFmtId="0" fontId="0" fillId="0" borderId="10" xfId="0" applyFont="1" applyBorder="1" applyAlignment="1">
      <alignment horizontal="justify"/>
    </xf>
    <xf numFmtId="49" fontId="1" fillId="0" borderId="10" xfId="63" applyNumberFormat="1" applyFont="1" applyFill="1" applyBorder="1" applyAlignment="1">
      <alignment horizontal="center" vertical="center" wrapText="1"/>
      <protection/>
    </xf>
    <xf numFmtId="49" fontId="21" fillId="0" borderId="10" xfId="63" applyNumberFormat="1" applyFont="1" applyFill="1" applyBorder="1" applyAlignment="1">
      <alignment horizontal="center" vertical="center" wrapText="1"/>
      <protection/>
    </xf>
    <xf numFmtId="49" fontId="3" fillId="0" borderId="0" xfId="0" applyNumberFormat="1" applyFont="1" applyFill="1" applyAlignment="1">
      <alignment horizontal="left" vertical="top" wrapText="1"/>
    </xf>
    <xf numFmtId="0" fontId="1" fillId="0" borderId="0" xfId="0" applyFont="1" applyAlignment="1">
      <alignment horizontal="center" vertical="center" wrapText="1"/>
    </xf>
    <xf numFmtId="0" fontId="0" fillId="0" borderId="11" xfId="0" applyFont="1" applyBorder="1" applyAlignment="1">
      <alignment horizontal="center" vertical="top" wrapText="1"/>
    </xf>
    <xf numFmtId="0" fontId="0" fillId="0" borderId="14" xfId="0" applyFont="1" applyBorder="1" applyAlignment="1">
      <alignment horizontal="center" vertical="top" wrapText="1"/>
    </xf>
    <xf numFmtId="0" fontId="1" fillId="0" borderId="10" xfId="0" applyFont="1" applyBorder="1" applyAlignment="1">
      <alignment horizontal="center"/>
    </xf>
    <xf numFmtId="9" fontId="0" fillId="0" borderId="11" xfId="0" applyNumberFormat="1" applyFont="1" applyBorder="1" applyAlignment="1">
      <alignment horizontal="center" vertical="center"/>
    </xf>
    <xf numFmtId="9" fontId="0" fillId="0" borderId="14" xfId="0" applyNumberFormat="1" applyFont="1" applyBorder="1" applyAlignment="1">
      <alignment horizontal="center" vertical="center"/>
    </xf>
    <xf numFmtId="0" fontId="1" fillId="0" borderId="0" xfId="61" applyFont="1" applyAlignment="1">
      <alignment horizontal="center" vertical="top" wrapText="1"/>
      <protection/>
    </xf>
    <xf numFmtId="0" fontId="12" fillId="0" borderId="10" xfId="61" applyFont="1" applyBorder="1" applyAlignment="1">
      <alignment horizontal="center" vertical="top" wrapText="1"/>
      <protection/>
    </xf>
    <xf numFmtId="0" fontId="12" fillId="0" borderId="15" xfId="61" applyFont="1" applyBorder="1" applyAlignment="1">
      <alignment horizontal="center" vertical="center" wrapText="1"/>
      <protection/>
    </xf>
    <xf numFmtId="0" fontId="12" fillId="0" borderId="16" xfId="6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0" fillId="0" borderId="13" xfId="61" applyFont="1" applyBorder="1" applyAlignment="1">
      <alignment horizontal="center" wrapText="1"/>
      <protection/>
    </xf>
    <xf numFmtId="0" fontId="0" fillId="0" borderId="14" xfId="61" applyFont="1" applyBorder="1" applyAlignment="1">
      <alignment horizontal="center" wrapText="1"/>
      <protection/>
    </xf>
    <xf numFmtId="0" fontId="0" fillId="32" borderId="11" xfId="61" applyFont="1" applyFill="1" applyBorder="1" applyAlignment="1">
      <alignment horizontal="center" vertical="top" wrapText="1"/>
      <protection/>
    </xf>
    <xf numFmtId="0" fontId="0" fillId="32" borderId="14" xfId="61" applyFill="1" applyBorder="1">
      <alignment/>
      <protection/>
    </xf>
    <xf numFmtId="0" fontId="0" fillId="32" borderId="14" xfId="61" applyFont="1" applyFill="1" applyBorder="1" applyAlignment="1">
      <alignment horizontal="center" vertical="top" wrapText="1"/>
      <protection/>
    </xf>
    <xf numFmtId="0" fontId="0" fillId="32" borderId="10" xfId="61" applyFont="1" applyFill="1" applyBorder="1" applyAlignment="1">
      <alignment horizontal="center" vertical="top"/>
      <protection/>
    </xf>
    <xf numFmtId="0" fontId="66" fillId="32" borderId="10" xfId="61" applyFont="1" applyFill="1" applyBorder="1" applyAlignment="1">
      <alignment horizontal="center" vertical="top" wrapText="1"/>
      <protection/>
    </xf>
    <xf numFmtId="0" fontId="0" fillId="0" borderId="17" xfId="61" applyFont="1" applyFill="1" applyBorder="1" applyAlignment="1">
      <alignment horizontal="center" vertical="top"/>
      <protection/>
    </xf>
    <xf numFmtId="0" fontId="0" fillId="32" borderId="10" xfId="61" applyFont="1" applyFill="1" applyBorder="1" applyAlignment="1">
      <alignment horizontal="center" vertical="top" wrapText="1"/>
      <protection/>
    </xf>
    <xf numFmtId="0" fontId="0" fillId="0" borderId="11" xfId="0" applyFont="1" applyFill="1" applyBorder="1" applyAlignment="1">
      <alignment horizontal="center" vertical="top" wrapText="1"/>
    </xf>
    <xf numFmtId="0" fontId="0" fillId="0" borderId="14" xfId="0" applyFont="1" applyFill="1" applyBorder="1" applyAlignment="1">
      <alignment horizontal="center" vertical="top" wrapText="1"/>
    </xf>
    <xf numFmtId="0" fontId="70" fillId="0" borderId="0" xfId="0" applyFont="1" applyAlignment="1">
      <alignment horizontal="center" vertical="top" wrapText="1"/>
    </xf>
    <xf numFmtId="0" fontId="66"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66" fillId="0" borderId="0" xfId="0" applyFont="1" applyAlignment="1">
      <alignment horizontal="left" vertical="center" wrapText="1"/>
    </xf>
    <xf numFmtId="0" fontId="1" fillId="0" borderId="0" xfId="0" applyFont="1" applyAlignment="1">
      <alignment horizontal="center"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5" fillId="0" borderId="11" xfId="59" applyFont="1" applyFill="1" applyBorder="1" applyAlignment="1">
      <alignment horizontal="left" vertical="top" wrapText="1"/>
      <protection/>
    </xf>
    <xf numFmtId="0" fontId="15" fillId="0" borderId="14" xfId="59" applyFont="1" applyFill="1" applyBorder="1" applyAlignment="1">
      <alignment horizontal="left" vertical="top" wrapText="1"/>
      <protection/>
    </xf>
    <xf numFmtId="0" fontId="15" fillId="0" borderId="11" xfId="61" applyFont="1" applyFill="1" applyBorder="1" applyAlignment="1">
      <alignment horizontal="left" vertical="top" wrapText="1"/>
      <protection/>
    </xf>
    <xf numFmtId="0" fontId="15" fillId="0" borderId="14" xfId="61" applyFont="1" applyFill="1" applyBorder="1" applyAlignment="1">
      <alignment horizontal="left" vertical="top" wrapText="1"/>
      <protection/>
    </xf>
    <xf numFmtId="0" fontId="12" fillId="0" borderId="11" xfId="61" applyFont="1" applyFill="1" applyBorder="1" applyAlignment="1">
      <alignment horizontal="left" vertical="top" wrapText="1"/>
      <protection/>
    </xf>
    <xf numFmtId="0" fontId="12" fillId="0" borderId="14" xfId="61" applyFont="1" applyFill="1" applyBorder="1" applyAlignment="1">
      <alignment horizontal="left" vertical="top" wrapText="1"/>
      <protection/>
    </xf>
    <xf numFmtId="0" fontId="12" fillId="32" borderId="11" xfId="59" applyFont="1" applyFill="1" applyBorder="1" applyAlignment="1">
      <alignment horizontal="left" vertical="top" wrapText="1"/>
      <protection/>
    </xf>
    <xf numFmtId="0" fontId="12" fillId="32" borderId="14" xfId="59" applyFont="1" applyFill="1" applyBorder="1" applyAlignment="1">
      <alignment horizontal="left" vertical="top" wrapText="1"/>
      <protection/>
    </xf>
    <xf numFmtId="0" fontId="12" fillId="32" borderId="11" xfId="61" applyFont="1" applyFill="1" applyBorder="1" applyAlignment="1">
      <alignment horizontal="justify" vertical="top" wrapText="1"/>
      <protection/>
    </xf>
    <xf numFmtId="0" fontId="12" fillId="32" borderId="14" xfId="61" applyFont="1" applyFill="1" applyBorder="1" applyAlignment="1">
      <alignment horizontal="justify" vertical="top" wrapText="1"/>
      <protection/>
    </xf>
    <xf numFmtId="0" fontId="3" fillId="0" borderId="0" xfId="0" applyFont="1" applyFill="1" applyBorder="1" applyAlignment="1">
      <alignment horizontal="left" vertical="top" wrapText="1"/>
    </xf>
    <xf numFmtId="0" fontId="3" fillId="0" borderId="0" xfId="59" applyFont="1" applyFill="1" applyAlignment="1">
      <alignment horizontal="left" vertical="top" wrapText="1"/>
      <protection/>
    </xf>
    <xf numFmtId="49" fontId="3" fillId="0" borderId="0" xfId="61" applyNumberFormat="1" applyFont="1" applyAlignment="1">
      <alignment horizontal="left" vertical="top" wrapText="1"/>
      <protection/>
    </xf>
    <xf numFmtId="0" fontId="1" fillId="0" borderId="0" xfId="59" applyFont="1" applyFill="1" applyAlignment="1">
      <alignment horizontal="center" vertical="top" wrapText="1"/>
      <protection/>
    </xf>
    <xf numFmtId="0" fontId="3" fillId="0" borderId="11" xfId="59" applyFont="1" applyFill="1" applyBorder="1" applyAlignment="1">
      <alignment horizontal="center" vertical="top" wrapText="1"/>
      <protection/>
    </xf>
    <xf numFmtId="0" fontId="3" fillId="0" borderId="14" xfId="59" applyFont="1" applyFill="1" applyBorder="1" applyAlignment="1">
      <alignment horizontal="center" vertical="top" wrapText="1"/>
      <protection/>
    </xf>
    <xf numFmtId="0" fontId="12" fillId="0" borderId="11" xfId="59" applyFont="1" applyFill="1" applyBorder="1" applyAlignment="1">
      <alignment horizontal="left" vertical="top" wrapText="1"/>
      <protection/>
    </xf>
    <xf numFmtId="0" fontId="12" fillId="0" borderId="14" xfId="59" applyFont="1" applyFill="1" applyBorder="1" applyAlignment="1">
      <alignment horizontal="left" vertical="top" wrapText="1"/>
      <protection/>
    </xf>
    <xf numFmtId="0" fontId="1" fillId="0" borderId="11" xfId="59" applyFont="1" applyFill="1" applyBorder="1" applyAlignment="1">
      <alignment horizontal="left" vertical="top" wrapText="1"/>
      <protection/>
    </xf>
    <xf numFmtId="0" fontId="1" fillId="0" borderId="14" xfId="59" applyFont="1" applyFill="1" applyBorder="1" applyAlignment="1">
      <alignment horizontal="left" vertical="top" wrapText="1"/>
      <protection/>
    </xf>
    <xf numFmtId="0" fontId="1" fillId="0" borderId="10" xfId="59" applyFont="1" applyFill="1" applyBorder="1" applyAlignment="1">
      <alignment horizontal="left" vertical="top" wrapText="1"/>
      <protection/>
    </xf>
    <xf numFmtId="0" fontId="15" fillId="32" borderId="11" xfId="61" applyFont="1" applyFill="1" applyBorder="1" applyAlignment="1">
      <alignment horizontal="left" vertical="top" wrapText="1"/>
      <protection/>
    </xf>
    <xf numFmtId="0" fontId="15" fillId="32" borderId="14" xfId="61" applyFont="1" applyFill="1" applyBorder="1" applyAlignment="1">
      <alignment horizontal="left" vertical="top" wrapText="1"/>
      <protection/>
    </xf>
    <xf numFmtId="0" fontId="3" fillId="0" borderId="10" xfId="59" applyFont="1" applyFill="1" applyBorder="1" applyAlignment="1">
      <alignment horizontal="center" vertical="top" wrapText="1"/>
      <protection/>
    </xf>
    <xf numFmtId="49" fontId="3" fillId="0" borderId="0" xfId="0" applyNumberFormat="1" applyFont="1" applyAlignment="1">
      <alignment vertical="top" wrapText="1"/>
    </xf>
    <xf numFmtId="0" fontId="1" fillId="0" borderId="0" xfId="62" applyFont="1" applyFill="1" applyBorder="1" applyAlignment="1">
      <alignment horizontal="center" vertical="center" wrapText="1"/>
      <protection/>
    </xf>
    <xf numFmtId="0" fontId="3" fillId="0" borderId="0" xfId="0" applyFont="1" applyAlignment="1">
      <alignment horizontal="left" vertical="top" wrapText="1"/>
    </xf>
    <xf numFmtId="0" fontId="3" fillId="0" borderId="0" xfId="60" applyFont="1" applyFill="1" applyAlignment="1">
      <alignment horizontal="left" vertical="top"/>
      <protection/>
    </xf>
    <xf numFmtId="0" fontId="19" fillId="0" borderId="10" xfId="60" applyFont="1" applyFill="1" applyBorder="1" applyAlignment="1">
      <alignment horizontal="center" vertical="top" wrapText="1"/>
      <protection/>
    </xf>
    <xf numFmtId="0" fontId="19" fillId="0" borderId="10" xfId="60" applyFont="1" applyFill="1" applyBorder="1" applyAlignment="1">
      <alignment vertical="top" wrapText="1"/>
      <protection/>
    </xf>
    <xf numFmtId="49" fontId="3" fillId="0" borderId="0" xfId="60" applyNumberFormat="1" applyFont="1" applyAlignment="1">
      <alignment horizontal="left" vertical="top" wrapText="1"/>
      <protection/>
    </xf>
    <xf numFmtId="0" fontId="1" fillId="0" borderId="0" xfId="60" applyFont="1" applyFill="1" applyAlignment="1">
      <alignment horizontal="center" vertical="center" wrapText="1"/>
      <protection/>
    </xf>
    <xf numFmtId="0" fontId="20" fillId="0" borderId="10" xfId="60" applyFont="1" applyFill="1" applyBorder="1" applyAlignment="1">
      <alignment vertical="center"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0] 2" xfId="45"/>
    <cellStyle name="Денежный [0] 3" xfId="46"/>
    <cellStyle name="Денежный [0] 4" xfId="47"/>
    <cellStyle name="Денежный 2" xfId="48"/>
    <cellStyle name="Денежный 3" xfId="49"/>
    <cellStyle name="Денежный 4"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xfId="59"/>
    <cellStyle name="Обычный 3" xfId="60"/>
    <cellStyle name="Обычный 4" xfId="61"/>
    <cellStyle name="Обычный_method_2_1" xfId="62"/>
    <cellStyle name="Обычный_Администраторы" xfId="63"/>
    <cellStyle name="Обычный_Расходы Надва"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0] 2" xfId="74"/>
    <cellStyle name="Финансовый 2" xfId="75"/>
    <cellStyle name="Финансовый 3"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E88F0C8B57259A8E16544F9DC27CADC22B5729ED2611768BD70DA245F7B40A830CAE0EEB7020B4B475BE71c8fB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L42"/>
  <sheetViews>
    <sheetView zoomScalePageLayoutView="0" workbookViewId="0" topLeftCell="A3">
      <selection activeCell="A24" sqref="A24"/>
    </sheetView>
  </sheetViews>
  <sheetFormatPr defaultColWidth="9.140625" defaultRowHeight="12.75"/>
  <cols>
    <col min="1" max="1" width="23.7109375" style="10" customWidth="1"/>
    <col min="2" max="2" width="68.8515625" style="1" customWidth="1"/>
    <col min="3" max="3" width="12.8515625" style="1" customWidth="1"/>
    <col min="4" max="5" width="11.7109375" style="1" customWidth="1"/>
    <col min="6" max="18" width="9.140625" style="1" customWidth="1"/>
    <col min="19" max="19" width="10.7109375" style="1" customWidth="1"/>
    <col min="20" max="16384" width="9.140625" style="1" customWidth="1"/>
  </cols>
  <sheetData>
    <row r="1" ht="12.75" hidden="1">
      <c r="B1" s="18" t="s">
        <v>74</v>
      </c>
    </row>
    <row r="2" spans="2:3" ht="33" customHeight="1" hidden="1">
      <c r="B2" s="254" t="s">
        <v>188</v>
      </c>
      <c r="C2" s="254"/>
    </row>
    <row r="3" spans="1:5" ht="16.5" customHeight="1">
      <c r="A3" s="18"/>
      <c r="B3" s="124"/>
      <c r="C3" s="186" t="s">
        <v>175</v>
      </c>
      <c r="D3" s="113"/>
      <c r="E3" s="113"/>
    </row>
    <row r="4" spans="1:5" ht="58.5" customHeight="1">
      <c r="A4" s="18"/>
      <c r="B4" s="113"/>
      <c r="C4" s="256" t="s">
        <v>336</v>
      </c>
      <c r="D4" s="256"/>
      <c r="E4" s="256"/>
    </row>
    <row r="5" spans="1:5" ht="27" customHeight="1">
      <c r="A5" s="255" t="s">
        <v>273</v>
      </c>
      <c r="B5" s="255"/>
      <c r="C5" s="255"/>
      <c r="D5" s="255"/>
      <c r="E5" s="255"/>
    </row>
    <row r="6" spans="1:5" ht="12.75">
      <c r="A6" s="18"/>
      <c r="B6" s="3"/>
      <c r="D6" s="22"/>
      <c r="E6" s="179" t="s">
        <v>268</v>
      </c>
    </row>
    <row r="7" spans="1:2" ht="12.75" hidden="1">
      <c r="A7" s="10" t="s">
        <v>65</v>
      </c>
      <c r="B7" s="14" t="s">
        <v>65</v>
      </c>
    </row>
    <row r="8" spans="1:5" s="10" customFormat="1" ht="28.5" customHeight="1">
      <c r="A8" s="180" t="s">
        <v>66</v>
      </c>
      <c r="B8" s="180" t="s">
        <v>31</v>
      </c>
      <c r="C8" s="37" t="s">
        <v>194</v>
      </c>
      <c r="D8" s="37" t="s">
        <v>195</v>
      </c>
      <c r="E8" s="37" t="s">
        <v>223</v>
      </c>
    </row>
    <row r="9" spans="1:5" ht="12.75">
      <c r="A9" s="9">
        <v>1</v>
      </c>
      <c r="B9" s="9">
        <v>2</v>
      </c>
      <c r="C9" s="9">
        <v>3</v>
      </c>
      <c r="D9" s="9">
        <v>4</v>
      </c>
      <c r="E9" s="9">
        <v>5</v>
      </c>
    </row>
    <row r="10" spans="1:5" s="2" customFormat="1" ht="12.75">
      <c r="A10" s="19" t="s">
        <v>67</v>
      </c>
      <c r="B10" s="16" t="s">
        <v>1</v>
      </c>
      <c r="C10" s="135">
        <f>C11+C22+C14</f>
        <v>295200</v>
      </c>
      <c r="D10" s="135">
        <f>D11+D22+D14</f>
        <v>328700</v>
      </c>
      <c r="E10" s="135">
        <f>E11+E22+E14</f>
        <v>355100</v>
      </c>
    </row>
    <row r="11" spans="1:5" s="2" customFormat="1" ht="16.5" customHeight="1">
      <c r="A11" s="19" t="s">
        <v>68</v>
      </c>
      <c r="B11" s="13" t="s">
        <v>48</v>
      </c>
      <c r="C11" s="135">
        <f aca="true" t="shared" si="0" ref="C11:E12">C12</f>
        <v>15000</v>
      </c>
      <c r="D11" s="135">
        <f t="shared" si="0"/>
        <v>15000</v>
      </c>
      <c r="E11" s="135">
        <f t="shared" si="0"/>
        <v>15000</v>
      </c>
    </row>
    <row r="12" spans="1:5" ht="12.75">
      <c r="A12" s="9" t="s">
        <v>69</v>
      </c>
      <c r="B12" s="15" t="s">
        <v>70</v>
      </c>
      <c r="C12" s="136">
        <f t="shared" si="0"/>
        <v>15000</v>
      </c>
      <c r="D12" s="136">
        <f t="shared" si="0"/>
        <v>15000</v>
      </c>
      <c r="E12" s="136">
        <f t="shared" si="0"/>
        <v>15000</v>
      </c>
    </row>
    <row r="13" spans="1:5" ht="52.5" customHeight="1">
      <c r="A13" s="9" t="s">
        <v>0</v>
      </c>
      <c r="B13" s="17" t="s">
        <v>163</v>
      </c>
      <c r="C13" s="136">
        <v>15000</v>
      </c>
      <c r="D13" s="136">
        <v>15000</v>
      </c>
      <c r="E13" s="136">
        <v>15000</v>
      </c>
    </row>
    <row r="14" spans="1:5" s="26" customFormat="1" ht="18.75" customHeight="1">
      <c r="A14" s="24" t="s">
        <v>3</v>
      </c>
      <c r="B14" s="25" t="s">
        <v>4</v>
      </c>
      <c r="C14" s="137">
        <f>C15+C17</f>
        <v>274200</v>
      </c>
      <c r="D14" s="137">
        <f>D15+D17</f>
        <v>307700</v>
      </c>
      <c r="E14" s="137">
        <f>E15+E17</f>
        <v>334100</v>
      </c>
    </row>
    <row r="15" spans="1:5" s="8" customFormat="1" ht="18.75" customHeight="1">
      <c r="A15" s="23" t="s">
        <v>5</v>
      </c>
      <c r="B15" s="27" t="s">
        <v>6</v>
      </c>
      <c r="C15" s="138">
        <f>C16</f>
        <v>32000</v>
      </c>
      <c r="D15" s="138">
        <f>D16</f>
        <v>42000</v>
      </c>
      <c r="E15" s="138">
        <f>E16</f>
        <v>43000</v>
      </c>
    </row>
    <row r="16" spans="1:5" s="8" customFormat="1" ht="29.25" customHeight="1">
      <c r="A16" s="23" t="s">
        <v>7</v>
      </c>
      <c r="B16" s="27" t="s">
        <v>152</v>
      </c>
      <c r="C16" s="138">
        <v>32000</v>
      </c>
      <c r="D16" s="138">
        <v>42000</v>
      </c>
      <c r="E16" s="138">
        <v>43000</v>
      </c>
    </row>
    <row r="17" spans="1:5" s="8" customFormat="1" ht="18.75" customHeight="1">
      <c r="A17" s="23" t="s">
        <v>8</v>
      </c>
      <c r="B17" s="27" t="s">
        <v>9</v>
      </c>
      <c r="C17" s="138">
        <f>C20+C18</f>
        <v>242200</v>
      </c>
      <c r="D17" s="138">
        <f>D20+D18</f>
        <v>265700</v>
      </c>
      <c r="E17" s="138">
        <f>E20+E18</f>
        <v>291100</v>
      </c>
    </row>
    <row r="18" spans="1:5" s="8" customFormat="1" ht="16.5" customHeight="1">
      <c r="A18" s="21" t="s">
        <v>155</v>
      </c>
      <c r="B18" s="27" t="s">
        <v>156</v>
      </c>
      <c r="C18" s="138">
        <f>C19</f>
        <v>107000</v>
      </c>
      <c r="D18" s="138">
        <f>D19</f>
        <v>110000</v>
      </c>
      <c r="E18" s="138">
        <f>E19</f>
        <v>115000</v>
      </c>
    </row>
    <row r="19" spans="1:5" s="8" customFormat="1" ht="26.25" customHeight="1">
      <c r="A19" s="21" t="s">
        <v>153</v>
      </c>
      <c r="B19" s="27" t="s">
        <v>157</v>
      </c>
      <c r="C19" s="138">
        <v>107000</v>
      </c>
      <c r="D19" s="138">
        <v>110000</v>
      </c>
      <c r="E19" s="138">
        <v>115000</v>
      </c>
    </row>
    <row r="20" spans="1:5" s="8" customFormat="1" ht="15.75" customHeight="1">
      <c r="A20" s="21" t="s">
        <v>159</v>
      </c>
      <c r="B20" s="27" t="s">
        <v>158</v>
      </c>
      <c r="C20" s="138">
        <f>C21</f>
        <v>135200</v>
      </c>
      <c r="D20" s="138">
        <f>D21</f>
        <v>155700</v>
      </c>
      <c r="E20" s="138">
        <f>E21</f>
        <v>176100</v>
      </c>
    </row>
    <row r="21" spans="1:5" s="8" customFormat="1" ht="27.75" customHeight="1">
      <c r="A21" s="21" t="s">
        <v>154</v>
      </c>
      <c r="B21" s="27" t="s">
        <v>160</v>
      </c>
      <c r="C21" s="138">
        <v>135200</v>
      </c>
      <c r="D21" s="138">
        <v>155700</v>
      </c>
      <c r="E21" s="138">
        <v>176100</v>
      </c>
    </row>
    <row r="22" spans="1:5" s="2" customFormat="1" ht="27" customHeight="1">
      <c r="A22" s="19" t="s">
        <v>71</v>
      </c>
      <c r="B22" s="13" t="s">
        <v>49</v>
      </c>
      <c r="C22" s="139">
        <f>C23</f>
        <v>6000</v>
      </c>
      <c r="D22" s="139">
        <f aca="true" t="shared" si="1" ref="D22:E24">D23</f>
        <v>6000</v>
      </c>
      <c r="E22" s="139">
        <f t="shared" si="1"/>
        <v>6000</v>
      </c>
    </row>
    <row r="23" spans="1:5" ht="63" customHeight="1">
      <c r="A23" s="9" t="s">
        <v>72</v>
      </c>
      <c r="B23" s="28" t="s">
        <v>58</v>
      </c>
      <c r="C23" s="140">
        <f>C24</f>
        <v>6000</v>
      </c>
      <c r="D23" s="140">
        <f t="shared" si="1"/>
        <v>6000</v>
      </c>
      <c r="E23" s="140">
        <f t="shared" si="1"/>
        <v>6000</v>
      </c>
    </row>
    <row r="24" spans="1:5" ht="51.75" customHeight="1">
      <c r="A24" s="9" t="s">
        <v>73</v>
      </c>
      <c r="B24" s="17" t="s">
        <v>150</v>
      </c>
      <c r="C24" s="140">
        <f>C25</f>
        <v>6000</v>
      </c>
      <c r="D24" s="140">
        <f t="shared" si="1"/>
        <v>6000</v>
      </c>
      <c r="E24" s="140">
        <f t="shared" si="1"/>
        <v>6000</v>
      </c>
    </row>
    <row r="25" spans="1:5" ht="50.25" customHeight="1">
      <c r="A25" s="9" t="s">
        <v>11</v>
      </c>
      <c r="B25" s="12" t="s">
        <v>142</v>
      </c>
      <c r="C25" s="136">
        <v>6000</v>
      </c>
      <c r="D25" s="136">
        <v>6000</v>
      </c>
      <c r="E25" s="136">
        <v>6000</v>
      </c>
    </row>
    <row r="26" spans="1:12" s="4" customFormat="1" ht="17.25" customHeight="1">
      <c r="A26" s="11" t="s">
        <v>12</v>
      </c>
      <c r="B26" s="13" t="s">
        <v>13</v>
      </c>
      <c r="C26" s="139">
        <f>C27</f>
        <v>2806879.3600000003</v>
      </c>
      <c r="D26" s="139">
        <f>D27</f>
        <v>2968278.9299999997</v>
      </c>
      <c r="E26" s="139">
        <f>E27</f>
        <v>3129398.67</v>
      </c>
      <c r="F26" s="20"/>
      <c r="G26" s="20"/>
      <c r="H26" s="20"/>
      <c r="I26" s="20"/>
      <c r="J26" s="20"/>
      <c r="K26" s="20"/>
      <c r="L26" s="20"/>
    </row>
    <row r="27" spans="1:12" s="3" customFormat="1" ht="26.25" customHeight="1">
      <c r="A27" s="5" t="s">
        <v>14</v>
      </c>
      <c r="B27" s="12" t="s">
        <v>15</v>
      </c>
      <c r="C27" s="140">
        <f>C28+C33+C36</f>
        <v>2806879.3600000003</v>
      </c>
      <c r="D27" s="140">
        <f>D28+D33+D36</f>
        <v>2968278.9299999997</v>
      </c>
      <c r="E27" s="140">
        <f>E28+E33+E36</f>
        <v>3129398.67</v>
      </c>
      <c r="F27" s="7"/>
      <c r="G27" s="7"/>
      <c r="H27" s="7"/>
      <c r="I27" s="7"/>
      <c r="J27" s="7"/>
      <c r="K27" s="7"/>
      <c r="L27" s="7"/>
    </row>
    <row r="28" spans="1:12" s="4" customFormat="1" ht="17.25" customHeight="1">
      <c r="A28" s="11" t="s">
        <v>198</v>
      </c>
      <c r="B28" s="13" t="s">
        <v>203</v>
      </c>
      <c r="C28" s="139">
        <f>C29+C31</f>
        <v>1183100</v>
      </c>
      <c r="D28" s="139">
        <f>D29+D31</f>
        <v>1264500</v>
      </c>
      <c r="E28" s="139">
        <f>E29+E31</f>
        <v>1343000</v>
      </c>
      <c r="F28" s="20"/>
      <c r="G28" s="20"/>
      <c r="H28" s="20"/>
      <c r="I28" s="20"/>
      <c r="J28" s="20"/>
      <c r="K28" s="20"/>
      <c r="L28" s="20"/>
    </row>
    <row r="29" spans="1:12" s="3" customFormat="1" ht="16.5" customHeight="1">
      <c r="A29" s="5" t="s">
        <v>199</v>
      </c>
      <c r="B29" s="12" t="s">
        <v>16</v>
      </c>
      <c r="C29" s="140">
        <f>C30</f>
        <v>232900</v>
      </c>
      <c r="D29" s="140">
        <f>D30</f>
        <v>239800</v>
      </c>
      <c r="E29" s="140">
        <f>E30</f>
        <v>245800</v>
      </c>
      <c r="F29" s="7"/>
      <c r="G29" s="7"/>
      <c r="H29" s="7"/>
      <c r="I29" s="7"/>
      <c r="J29" s="7"/>
      <c r="K29" s="7"/>
      <c r="L29" s="7"/>
    </row>
    <row r="30" spans="1:9" s="3" customFormat="1" ht="24.75" customHeight="1">
      <c r="A30" s="5" t="s">
        <v>200</v>
      </c>
      <c r="B30" s="125" t="s">
        <v>161</v>
      </c>
      <c r="C30" s="140">
        <v>232900</v>
      </c>
      <c r="D30" s="140">
        <v>239800</v>
      </c>
      <c r="E30" s="140">
        <v>245800</v>
      </c>
      <c r="G30" s="6"/>
      <c r="H30" s="6"/>
      <c r="I30" s="6"/>
    </row>
    <row r="31" spans="1:11" s="3" customFormat="1" ht="26.25" customHeight="1">
      <c r="A31" s="5" t="s">
        <v>201</v>
      </c>
      <c r="B31" s="12" t="s">
        <v>17</v>
      </c>
      <c r="C31" s="140">
        <f>C32</f>
        <v>950200</v>
      </c>
      <c r="D31" s="140">
        <f>D32</f>
        <v>1024700</v>
      </c>
      <c r="E31" s="140">
        <f>E32</f>
        <v>1097200</v>
      </c>
      <c r="F31" s="7"/>
      <c r="G31" s="7"/>
      <c r="H31" s="7"/>
      <c r="I31" s="7"/>
      <c r="J31" s="7"/>
      <c r="K31" s="7"/>
    </row>
    <row r="32" spans="1:9" s="3" customFormat="1" ht="24.75" customHeight="1">
      <c r="A32" s="5" t="s">
        <v>202</v>
      </c>
      <c r="B32" s="12" t="s">
        <v>162</v>
      </c>
      <c r="C32" s="140">
        <v>950200</v>
      </c>
      <c r="D32" s="140">
        <v>1024700</v>
      </c>
      <c r="E32" s="140">
        <v>1097200</v>
      </c>
      <c r="G32" s="6"/>
      <c r="H32" s="6"/>
      <c r="I32" s="6"/>
    </row>
    <row r="33" spans="1:10" s="4" customFormat="1" ht="17.25" customHeight="1">
      <c r="A33" s="11" t="s">
        <v>212</v>
      </c>
      <c r="B33" s="13" t="s">
        <v>204</v>
      </c>
      <c r="C33" s="139">
        <f aca="true" t="shared" si="2" ref="C33:E34">C34</f>
        <v>63999</v>
      </c>
      <c r="D33" s="139">
        <f t="shared" si="2"/>
        <v>64678</v>
      </c>
      <c r="E33" s="139">
        <f t="shared" si="2"/>
        <v>67003</v>
      </c>
      <c r="F33" s="20"/>
      <c r="G33" s="20"/>
      <c r="H33" s="20"/>
      <c r="I33" s="20"/>
      <c r="J33" s="20"/>
    </row>
    <row r="34" spans="1:11" s="3" customFormat="1" ht="24.75" customHeight="1">
      <c r="A34" s="5" t="s">
        <v>205</v>
      </c>
      <c r="B34" s="12" t="s">
        <v>18</v>
      </c>
      <c r="C34" s="140">
        <f t="shared" si="2"/>
        <v>63999</v>
      </c>
      <c r="D34" s="140">
        <f t="shared" si="2"/>
        <v>64678</v>
      </c>
      <c r="E34" s="140">
        <f t="shared" si="2"/>
        <v>67003</v>
      </c>
      <c r="F34" s="7"/>
      <c r="G34" s="7"/>
      <c r="H34" s="7"/>
      <c r="I34" s="7"/>
      <c r="J34" s="7"/>
      <c r="K34" s="7"/>
    </row>
    <row r="35" spans="1:9" s="3" customFormat="1" ht="26.25" customHeight="1">
      <c r="A35" s="5" t="s">
        <v>206</v>
      </c>
      <c r="B35" s="12" t="s">
        <v>207</v>
      </c>
      <c r="C35" s="140">
        <v>63999</v>
      </c>
      <c r="D35" s="140">
        <v>64678</v>
      </c>
      <c r="E35" s="140">
        <v>67003</v>
      </c>
      <c r="G35" s="6"/>
      <c r="I35" s="6"/>
    </row>
    <row r="36" spans="1:10" s="4" customFormat="1" ht="16.5" customHeight="1">
      <c r="A36" s="11" t="s">
        <v>209</v>
      </c>
      <c r="B36" s="13" t="s">
        <v>64</v>
      </c>
      <c r="C36" s="139">
        <f aca="true" t="shared" si="3" ref="C36:E37">C37</f>
        <v>1559780.36</v>
      </c>
      <c r="D36" s="139">
        <f t="shared" si="3"/>
        <v>1639100.93</v>
      </c>
      <c r="E36" s="139">
        <f t="shared" si="3"/>
        <v>1719395.67</v>
      </c>
      <c r="F36" s="20"/>
      <c r="G36" s="20"/>
      <c r="H36" s="20"/>
      <c r="I36" s="20"/>
      <c r="J36" s="20"/>
    </row>
    <row r="37" spans="1:10" s="4" customFormat="1" ht="41.25" customHeight="1">
      <c r="A37" s="5" t="s">
        <v>210</v>
      </c>
      <c r="B37" s="12" t="s">
        <v>183</v>
      </c>
      <c r="C37" s="140">
        <f t="shared" si="3"/>
        <v>1559780.36</v>
      </c>
      <c r="D37" s="140">
        <f t="shared" si="3"/>
        <v>1639100.93</v>
      </c>
      <c r="E37" s="140">
        <f t="shared" si="3"/>
        <v>1719395.67</v>
      </c>
      <c r="F37" s="20"/>
      <c r="G37" s="20"/>
      <c r="H37" s="20"/>
      <c r="I37" s="20"/>
      <c r="J37" s="20"/>
    </row>
    <row r="38" spans="1:9" s="3" customFormat="1" ht="51" customHeight="1">
      <c r="A38" s="5" t="s">
        <v>211</v>
      </c>
      <c r="B38" s="12" t="s">
        <v>184</v>
      </c>
      <c r="C38" s="140">
        <v>1559780.36</v>
      </c>
      <c r="D38" s="140">
        <v>1639100.93</v>
      </c>
      <c r="E38" s="140">
        <v>1719395.67</v>
      </c>
      <c r="G38" s="6"/>
      <c r="I38" s="6"/>
    </row>
    <row r="39" spans="1:10" s="4" customFormat="1" ht="17.25" customHeight="1">
      <c r="A39" s="11"/>
      <c r="B39" s="13" t="s">
        <v>30</v>
      </c>
      <c r="C39" s="139">
        <f>C10+C26</f>
        <v>3102079.3600000003</v>
      </c>
      <c r="D39" s="139">
        <f>D10+D26</f>
        <v>3296978.9299999997</v>
      </c>
      <c r="E39" s="139">
        <f>E10+E26</f>
        <v>3484498.67</v>
      </c>
      <c r="F39" s="20"/>
      <c r="G39" s="20"/>
      <c r="H39" s="20"/>
      <c r="I39" s="20"/>
      <c r="J39" s="20"/>
    </row>
    <row r="42" spans="2:3" ht="13.5" customHeight="1">
      <c r="B42" s="255"/>
      <c r="C42" s="255"/>
    </row>
  </sheetData>
  <sheetProtection/>
  <mergeCells count="4">
    <mergeCell ref="B2:C2"/>
    <mergeCell ref="B42:C42"/>
    <mergeCell ref="C4:E4"/>
    <mergeCell ref="A5:E5"/>
  </mergeCells>
  <printOptions/>
  <pageMargins left="0.6692913385826772" right="0.1968503937007874" top="0.5511811023622047" bottom="0.31496062992125984" header="1.141732283464567" footer="0.3937007874015748"/>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I5" sqref="I5"/>
    </sheetView>
  </sheetViews>
  <sheetFormatPr defaultColWidth="9.140625" defaultRowHeight="12.75"/>
  <cols>
    <col min="1" max="1" width="4.140625" style="214" customWidth="1"/>
    <col min="2" max="2" width="39.421875" style="214" customWidth="1"/>
    <col min="3" max="5" width="14.421875" style="214" customWidth="1"/>
    <col min="6" max="251" width="9.140625" style="214" customWidth="1"/>
    <col min="252" max="252" width="4.140625" style="214" customWidth="1"/>
    <col min="253" max="253" width="58.8515625" style="214" customWidth="1"/>
    <col min="254" max="254" width="32.8515625" style="214" customWidth="1"/>
    <col min="255" max="255" width="9.140625" style="214" customWidth="1"/>
  </cols>
  <sheetData>
    <row r="1" spans="1:4" ht="12.75" customHeight="1">
      <c r="A1" s="211"/>
      <c r="B1" s="212"/>
      <c r="C1" s="321" t="s">
        <v>324</v>
      </c>
      <c r="D1" s="321"/>
    </row>
    <row r="2" spans="1:5" ht="58.5" customHeight="1">
      <c r="A2" s="211"/>
      <c r="B2" s="212"/>
      <c r="C2" s="264" t="s">
        <v>336</v>
      </c>
      <c r="D2" s="264"/>
      <c r="E2" s="264"/>
    </row>
    <row r="3" spans="1:3" ht="12.75">
      <c r="A3" s="211"/>
      <c r="B3" s="212"/>
      <c r="C3" s="189" t="s">
        <v>320</v>
      </c>
    </row>
    <row r="4" spans="1:3" ht="12.75">
      <c r="A4" s="211"/>
      <c r="B4" s="212"/>
      <c r="C4" s="215"/>
    </row>
    <row r="5" spans="1:255" ht="88.5" customHeight="1">
      <c r="A5" s="216"/>
      <c r="B5" s="320" t="s">
        <v>332</v>
      </c>
      <c r="C5" s="320"/>
      <c r="D5" s="320"/>
      <c r="E5" s="320"/>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row>
    <row r="6" spans="1:5" ht="12.75">
      <c r="A6" s="211"/>
      <c r="B6" s="218"/>
      <c r="C6" s="218"/>
      <c r="E6" s="179" t="s">
        <v>268</v>
      </c>
    </row>
    <row r="7" spans="1:255" ht="25.5">
      <c r="A7" s="219" t="s">
        <v>315</v>
      </c>
      <c r="B7" s="219" t="s">
        <v>316</v>
      </c>
      <c r="C7" s="220" t="s">
        <v>321</v>
      </c>
      <c r="D7" s="220" t="s">
        <v>322</v>
      </c>
      <c r="E7" s="220" t="s">
        <v>325</v>
      </c>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row>
    <row r="8" spans="1:255" ht="25.5" customHeight="1">
      <c r="A8" s="221">
        <v>1</v>
      </c>
      <c r="B8" s="222" t="s">
        <v>317</v>
      </c>
      <c r="C8" s="226">
        <v>4000</v>
      </c>
      <c r="D8" s="226">
        <v>4000</v>
      </c>
      <c r="E8" s="226">
        <v>4000</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row>
    <row r="9" spans="1:255" ht="25.5" customHeight="1">
      <c r="A9" s="223"/>
      <c r="B9" s="224" t="s">
        <v>318</v>
      </c>
      <c r="C9" s="227">
        <f>SUM(C8:C8)</f>
        <v>4000</v>
      </c>
      <c r="D9" s="227">
        <f>SUM(D8:D8)</f>
        <v>4000</v>
      </c>
      <c r="E9" s="227">
        <f>SUM(E8:E8)</f>
        <v>4000</v>
      </c>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row>
  </sheetData>
  <sheetProtection/>
  <mergeCells count="3">
    <mergeCell ref="C2:E2"/>
    <mergeCell ref="B5:E5"/>
    <mergeCell ref="C1:D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7030A0"/>
  </sheetPr>
  <dimension ref="A1:O26"/>
  <sheetViews>
    <sheetView zoomScalePageLayoutView="0" workbookViewId="0" topLeftCell="A3">
      <selection activeCell="A16" sqref="A16"/>
    </sheetView>
  </sheetViews>
  <sheetFormatPr defaultColWidth="9.140625" defaultRowHeight="12.75"/>
  <cols>
    <col min="1" max="1" width="26.140625" style="92" customWidth="1"/>
    <col min="2" max="2" width="19.8515625" style="92" customWidth="1"/>
    <col min="3" max="3" width="29.28125" style="92" customWidth="1"/>
    <col min="4" max="4" width="13.8515625" style="92" customWidth="1"/>
    <col min="5" max="5" width="13.28125" style="92" customWidth="1"/>
    <col min="6" max="6" width="12.421875" style="92" customWidth="1"/>
    <col min="7" max="240" width="9.140625" style="92" customWidth="1"/>
    <col min="241" max="241" width="26.00390625" style="92" customWidth="1"/>
    <col min="242" max="242" width="17.140625" style="92" customWidth="1"/>
    <col min="243" max="243" width="47.421875" style="92" customWidth="1"/>
    <col min="244" max="244" width="15.57421875" style="92" customWidth="1"/>
    <col min="245" max="245" width="12.7109375" style="92" customWidth="1"/>
    <col min="246" max="16384" width="9.140625" style="92" customWidth="1"/>
  </cols>
  <sheetData>
    <row r="1" spans="3:15" ht="12.75" hidden="1">
      <c r="C1" s="38" t="s">
        <v>176</v>
      </c>
      <c r="D1" s="30"/>
      <c r="E1" s="30"/>
      <c r="F1" s="30"/>
      <c r="G1" s="3"/>
      <c r="H1" s="3"/>
      <c r="I1" s="3"/>
      <c r="J1" s="3"/>
      <c r="K1" s="3"/>
      <c r="L1" s="29"/>
      <c r="M1" s="29"/>
      <c r="N1" s="29"/>
      <c r="O1" s="29"/>
    </row>
    <row r="2" spans="3:15" ht="57" customHeight="1" hidden="1">
      <c r="C2" s="305" t="s">
        <v>151</v>
      </c>
      <c r="D2" s="305"/>
      <c r="E2" s="305"/>
      <c r="F2" s="305"/>
      <c r="G2" s="98"/>
      <c r="H2" s="98"/>
      <c r="I2" s="98"/>
      <c r="J2" s="98"/>
      <c r="K2" s="98"/>
      <c r="L2" s="98"/>
      <c r="M2" s="98"/>
      <c r="N2" s="98"/>
      <c r="O2" s="98"/>
    </row>
    <row r="3" spans="1:6" s="86" customFormat="1" ht="13.5" customHeight="1">
      <c r="A3" s="84"/>
      <c r="B3" s="85"/>
      <c r="C3" s="322" t="s">
        <v>215</v>
      </c>
      <c r="D3" s="322"/>
      <c r="E3" s="121"/>
      <c r="F3" s="121"/>
    </row>
    <row r="4" spans="1:6" s="86" customFormat="1" ht="45.75" customHeight="1">
      <c r="A4" s="84"/>
      <c r="B4" s="85"/>
      <c r="C4" s="325" t="s">
        <v>336</v>
      </c>
      <c r="D4" s="325"/>
      <c r="E4" s="325"/>
      <c r="F4" s="325"/>
    </row>
    <row r="5" spans="1:6" s="87" customFormat="1" ht="41.25" customHeight="1">
      <c r="A5" s="326" t="s">
        <v>272</v>
      </c>
      <c r="B5" s="326"/>
      <c r="C5" s="326"/>
      <c r="D5" s="326"/>
      <c r="E5" s="326"/>
      <c r="F5" s="326"/>
    </row>
    <row r="6" spans="1:6" s="87" customFormat="1" ht="15">
      <c r="A6" s="88"/>
      <c r="B6" s="89"/>
      <c r="C6" s="89"/>
      <c r="E6" s="90"/>
      <c r="F6" s="179" t="s">
        <v>268</v>
      </c>
    </row>
    <row r="7" spans="1:6" s="91" customFormat="1" ht="32.25" customHeight="1">
      <c r="A7" s="181" t="s">
        <v>76</v>
      </c>
      <c r="B7" s="323" t="s">
        <v>77</v>
      </c>
      <c r="C7" s="323"/>
      <c r="D7" s="181" t="s">
        <v>196</v>
      </c>
      <c r="E7" s="181" t="s">
        <v>197</v>
      </c>
      <c r="F7" s="181" t="s">
        <v>222</v>
      </c>
    </row>
    <row r="8" spans="1:6" ht="31.5" customHeight="1">
      <c r="A8" s="182" t="s">
        <v>78</v>
      </c>
      <c r="B8" s="324" t="s">
        <v>79</v>
      </c>
      <c r="C8" s="324"/>
      <c r="D8" s="183">
        <f>D9+D13</f>
        <v>0</v>
      </c>
      <c r="E8" s="183">
        <f>E9+E13</f>
        <v>0</v>
      </c>
      <c r="F8" s="183">
        <f>F9+F13</f>
        <v>0</v>
      </c>
    </row>
    <row r="9" spans="1:6" s="87" customFormat="1" ht="22.5" customHeight="1">
      <c r="A9" s="182" t="s">
        <v>80</v>
      </c>
      <c r="B9" s="324" t="s">
        <v>81</v>
      </c>
      <c r="C9" s="324"/>
      <c r="D9" s="183">
        <f aca="true" t="shared" si="0" ref="D9:F11">D10</f>
        <v>-3102079.3600000003</v>
      </c>
      <c r="E9" s="183">
        <f t="shared" si="0"/>
        <v>-3296978.9299999997</v>
      </c>
      <c r="F9" s="183">
        <f t="shared" si="0"/>
        <v>-3484498.67</v>
      </c>
    </row>
    <row r="10" spans="1:6" s="87" customFormat="1" ht="19.5" customHeight="1">
      <c r="A10" s="182" t="s">
        <v>82</v>
      </c>
      <c r="B10" s="324" t="s">
        <v>83</v>
      </c>
      <c r="C10" s="324"/>
      <c r="D10" s="183">
        <f t="shared" si="0"/>
        <v>-3102079.3600000003</v>
      </c>
      <c r="E10" s="183">
        <f t="shared" si="0"/>
        <v>-3296978.9299999997</v>
      </c>
      <c r="F10" s="183">
        <f t="shared" si="0"/>
        <v>-3484498.67</v>
      </c>
    </row>
    <row r="11" spans="1:6" s="87" customFormat="1" ht="28.5" customHeight="1">
      <c r="A11" s="182" t="s">
        <v>84</v>
      </c>
      <c r="B11" s="324" t="s">
        <v>85</v>
      </c>
      <c r="C11" s="324"/>
      <c r="D11" s="183">
        <f t="shared" si="0"/>
        <v>-3102079.3600000003</v>
      </c>
      <c r="E11" s="183">
        <f t="shared" si="0"/>
        <v>-3296978.9299999997</v>
      </c>
      <c r="F11" s="183">
        <f t="shared" si="0"/>
        <v>-3484498.67</v>
      </c>
    </row>
    <row r="12" spans="1:6" s="87" customFormat="1" ht="29.25" customHeight="1">
      <c r="A12" s="182" t="s">
        <v>164</v>
      </c>
      <c r="B12" s="324" t="s">
        <v>59</v>
      </c>
      <c r="C12" s="324"/>
      <c r="D12" s="183">
        <f>-'1. Дох.'!C39</f>
        <v>-3102079.3600000003</v>
      </c>
      <c r="E12" s="183">
        <f>-'1. Дох.'!D39</f>
        <v>-3296978.9299999997</v>
      </c>
      <c r="F12" s="183">
        <f>-'1. Дох.'!E39</f>
        <v>-3484498.67</v>
      </c>
    </row>
    <row r="13" spans="1:6" s="87" customFormat="1" ht="30.75" customHeight="1">
      <c r="A13" s="182" t="s">
        <v>86</v>
      </c>
      <c r="B13" s="324" t="s">
        <v>87</v>
      </c>
      <c r="C13" s="324"/>
      <c r="D13" s="183">
        <f aca="true" t="shared" si="1" ref="D13:F15">D14</f>
        <v>3102079.36</v>
      </c>
      <c r="E13" s="183">
        <f t="shared" si="1"/>
        <v>3296978.9299999997</v>
      </c>
      <c r="F13" s="183">
        <f t="shared" si="1"/>
        <v>3484498.67</v>
      </c>
    </row>
    <row r="14" spans="1:6" s="87" customFormat="1" ht="19.5" customHeight="1">
      <c r="A14" s="182" t="s">
        <v>88</v>
      </c>
      <c r="B14" s="324" t="s">
        <v>89</v>
      </c>
      <c r="C14" s="324"/>
      <c r="D14" s="183">
        <f t="shared" si="1"/>
        <v>3102079.36</v>
      </c>
      <c r="E14" s="183">
        <f t="shared" si="1"/>
        <v>3296978.9299999997</v>
      </c>
      <c r="F14" s="183">
        <f t="shared" si="1"/>
        <v>3484498.67</v>
      </c>
    </row>
    <row r="15" spans="1:6" s="87" customFormat="1" ht="30.75" customHeight="1">
      <c r="A15" s="182" t="s">
        <v>90</v>
      </c>
      <c r="B15" s="324" t="s">
        <v>91</v>
      </c>
      <c r="C15" s="324"/>
      <c r="D15" s="183">
        <f t="shared" si="1"/>
        <v>3102079.36</v>
      </c>
      <c r="E15" s="183">
        <f t="shared" si="1"/>
        <v>3296978.9299999997</v>
      </c>
      <c r="F15" s="183">
        <f t="shared" si="1"/>
        <v>3484498.67</v>
      </c>
    </row>
    <row r="16" spans="1:6" s="87" customFormat="1" ht="31.5" customHeight="1">
      <c r="A16" s="182" t="s">
        <v>92</v>
      </c>
      <c r="B16" s="324" t="s">
        <v>60</v>
      </c>
      <c r="C16" s="324"/>
      <c r="D16" s="183">
        <f>'Вед.18'!L81</f>
        <v>3102079.36</v>
      </c>
      <c r="E16" s="183">
        <f>'Вед.18'!M81</f>
        <v>3296978.9299999997</v>
      </c>
      <c r="F16" s="183">
        <f>'Вед.18'!N81</f>
        <v>3484498.67</v>
      </c>
    </row>
    <row r="17" spans="1:6" s="93" customFormat="1" ht="42" customHeight="1">
      <c r="A17" s="184"/>
      <c r="B17" s="327" t="s">
        <v>93</v>
      </c>
      <c r="C17" s="327"/>
      <c r="D17" s="185">
        <f>D8</f>
        <v>0</v>
      </c>
      <c r="E17" s="185">
        <f>E8</f>
        <v>0</v>
      </c>
      <c r="F17" s="185">
        <f>F8</f>
        <v>0</v>
      </c>
    </row>
    <row r="18" spans="4:6" ht="12.75">
      <c r="D18" s="94"/>
      <c r="E18" s="94"/>
      <c r="F18" s="94"/>
    </row>
    <row r="19" spans="4:6" ht="12.75">
      <c r="D19" s="94"/>
      <c r="E19" s="94"/>
      <c r="F19" s="94"/>
    </row>
    <row r="20" spans="4:6" ht="12.75">
      <c r="D20" s="94"/>
      <c r="E20" s="94"/>
      <c r="F20" s="94"/>
    </row>
    <row r="22" spans="3:6" ht="12.75">
      <c r="C22" s="95"/>
      <c r="D22" s="95"/>
      <c r="E22" s="95"/>
      <c r="F22" s="95"/>
    </row>
    <row r="26" spans="3:6" ht="12.75">
      <c r="C26" s="96"/>
      <c r="D26" s="96"/>
      <c r="E26" s="96"/>
      <c r="F26" s="96"/>
    </row>
  </sheetData>
  <sheetProtection/>
  <mergeCells count="15">
    <mergeCell ref="B16:C16"/>
    <mergeCell ref="B17:C17"/>
    <mergeCell ref="B10:C10"/>
    <mergeCell ref="B11:C11"/>
    <mergeCell ref="B12:C12"/>
    <mergeCell ref="B13:C13"/>
    <mergeCell ref="B14:C14"/>
    <mergeCell ref="B15:C15"/>
    <mergeCell ref="C3:D3"/>
    <mergeCell ref="B7:C7"/>
    <mergeCell ref="B8:C8"/>
    <mergeCell ref="B9:C9"/>
    <mergeCell ref="C2:F2"/>
    <mergeCell ref="C4:F4"/>
    <mergeCell ref="A5:F5"/>
  </mergeCells>
  <printOptions/>
  <pageMargins left="0.7086614173228347" right="0.2755905511811024" top="0.7480314960629921" bottom="0.7480314960629921"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42"/>
  </sheetPr>
  <dimension ref="A1:E21"/>
  <sheetViews>
    <sheetView zoomScalePageLayoutView="0" workbookViewId="0" topLeftCell="A1">
      <selection activeCell="N7" sqref="N7"/>
    </sheetView>
  </sheetViews>
  <sheetFormatPr defaultColWidth="9.140625" defaultRowHeight="12.75"/>
  <cols>
    <col min="1" max="1" width="62.421875" style="8" customWidth="1"/>
    <col min="2" max="3" width="13.00390625" style="8" customWidth="1"/>
    <col min="4" max="4" width="12.28125" style="8" customWidth="1"/>
    <col min="5" max="7" width="0.2890625" style="8" hidden="1" customWidth="1"/>
    <col min="8" max="8" width="0.9921875" style="8" hidden="1" customWidth="1"/>
    <col min="9" max="9" width="0.42578125" style="8" hidden="1" customWidth="1"/>
    <col min="10" max="10" width="9.140625" style="8" hidden="1" customWidth="1"/>
    <col min="11" max="16384" width="9.140625" style="8" customWidth="1"/>
  </cols>
  <sheetData>
    <row r="1" spans="2:4" ht="12.75" customHeight="1">
      <c r="B1" s="264" t="s">
        <v>287</v>
      </c>
      <c r="C1" s="264"/>
      <c r="D1" s="264"/>
    </row>
    <row r="2" spans="2:4" ht="57" customHeight="1">
      <c r="B2" s="264" t="s">
        <v>336</v>
      </c>
      <c r="C2" s="264"/>
      <c r="D2" s="264"/>
    </row>
    <row r="3" spans="1:4" ht="56.25" customHeight="1">
      <c r="A3" s="265" t="s">
        <v>313</v>
      </c>
      <c r="B3" s="265"/>
      <c r="C3" s="265"/>
      <c r="D3" s="265"/>
    </row>
    <row r="4" ht="12.75">
      <c r="E4" s="8" t="s">
        <v>65</v>
      </c>
    </row>
    <row r="5" spans="1:4" ht="38.25" customHeight="1">
      <c r="A5" s="266" t="s">
        <v>288</v>
      </c>
      <c r="B5" s="267"/>
      <c r="C5" s="266" t="s">
        <v>289</v>
      </c>
      <c r="D5" s="267"/>
    </row>
    <row r="6" spans="1:5" s="190" customFormat="1" ht="18.75" customHeight="1">
      <c r="A6" s="268" t="s">
        <v>290</v>
      </c>
      <c r="B6" s="268"/>
      <c r="C6" s="269"/>
      <c r="D6" s="270"/>
      <c r="E6" s="190" t="s">
        <v>65</v>
      </c>
    </row>
    <row r="7" spans="1:4" ht="18.75" customHeight="1">
      <c r="A7" s="257" t="s">
        <v>168</v>
      </c>
      <c r="B7" s="257"/>
      <c r="C7" s="259">
        <v>1</v>
      </c>
      <c r="D7" s="260"/>
    </row>
    <row r="8" spans="1:4" ht="18.75" customHeight="1">
      <c r="A8" s="261" t="s">
        <v>169</v>
      </c>
      <c r="B8" s="261"/>
      <c r="C8" s="259">
        <v>1</v>
      </c>
      <c r="D8" s="260"/>
    </row>
    <row r="9" spans="1:4" ht="31.5" customHeight="1">
      <c r="A9" s="262" t="s">
        <v>291</v>
      </c>
      <c r="B9" s="262"/>
      <c r="C9" s="263"/>
      <c r="D9" s="263"/>
    </row>
    <row r="10" spans="1:4" ht="31.5" customHeight="1">
      <c r="A10" s="257" t="s">
        <v>292</v>
      </c>
      <c r="B10" s="257"/>
      <c r="C10" s="258">
        <v>1</v>
      </c>
      <c r="D10" s="258"/>
    </row>
    <row r="11" ht="12.75">
      <c r="A11" s="191"/>
    </row>
    <row r="12" spans="1:5" ht="12.75">
      <c r="A12" s="191"/>
      <c r="E12" s="8" t="s">
        <v>65</v>
      </c>
    </row>
    <row r="13" ht="12.75">
      <c r="A13" s="191"/>
    </row>
    <row r="14" ht="12.75">
      <c r="A14" s="191"/>
    </row>
    <row r="15" ht="12.75">
      <c r="A15" s="191"/>
    </row>
    <row r="16" ht="12.75">
      <c r="A16" s="191"/>
    </row>
    <row r="17" ht="12.75">
      <c r="A17" s="191"/>
    </row>
    <row r="18" ht="12.75">
      <c r="A18" s="191"/>
    </row>
    <row r="19" ht="12.75">
      <c r="A19" s="191"/>
    </row>
    <row r="20" ht="12.75">
      <c r="A20" s="191"/>
    </row>
    <row r="21" ht="12.75">
      <c r="A21" s="191"/>
    </row>
  </sheetData>
  <sheetProtection/>
  <mergeCells count="15">
    <mergeCell ref="B1:D1"/>
    <mergeCell ref="B2:D2"/>
    <mergeCell ref="A3:D3"/>
    <mergeCell ref="A5:B5"/>
    <mergeCell ref="C5:D5"/>
    <mergeCell ref="A6:B6"/>
    <mergeCell ref="C6:D6"/>
    <mergeCell ref="A10:B10"/>
    <mergeCell ref="C10:D10"/>
    <mergeCell ref="A7:B7"/>
    <mergeCell ref="C7:D7"/>
    <mergeCell ref="A8:B8"/>
    <mergeCell ref="C8:D8"/>
    <mergeCell ref="A9:B9"/>
    <mergeCell ref="C9:D9"/>
  </mergeCells>
  <printOptions/>
  <pageMargins left="0.7874015748031497" right="0.1968503937007874" top="0.66" bottom="0.1968503937007874" header="0.99" footer="0.5118110236220472"/>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tabColor indexed="42"/>
  </sheetPr>
  <dimension ref="A1:P42"/>
  <sheetViews>
    <sheetView zoomScalePageLayoutView="0" workbookViewId="0" topLeftCell="A21">
      <selection activeCell="D16" sqref="D16"/>
    </sheetView>
  </sheetViews>
  <sheetFormatPr defaultColWidth="9.140625" defaultRowHeight="12.75"/>
  <cols>
    <col min="1" max="1" width="8.28125" style="99" customWidth="1"/>
    <col min="2" max="2" width="5.140625" style="99" customWidth="1"/>
    <col min="3" max="3" width="15.57421875" style="99" customWidth="1"/>
    <col min="4" max="4" width="100.28125" style="100" customWidth="1"/>
    <col min="5" max="16384" width="9.140625" style="100" customWidth="1"/>
  </cols>
  <sheetData>
    <row r="1" spans="4:16" ht="12.75" hidden="1">
      <c r="D1" s="38" t="s">
        <v>165</v>
      </c>
      <c r="E1" s="30"/>
      <c r="F1" s="45"/>
      <c r="G1" s="3"/>
      <c r="H1" s="3"/>
      <c r="I1" s="3"/>
      <c r="J1" s="3"/>
      <c r="K1" s="3"/>
      <c r="L1" s="3"/>
      <c r="M1" s="29"/>
      <c r="N1" s="29"/>
      <c r="O1" s="29"/>
      <c r="P1" s="29"/>
    </row>
    <row r="2" spans="4:16" ht="35.25" customHeight="1" hidden="1">
      <c r="D2" s="98" t="s">
        <v>151</v>
      </c>
      <c r="E2" s="98"/>
      <c r="F2" s="98"/>
      <c r="G2" s="98"/>
      <c r="H2" s="98"/>
      <c r="I2" s="98"/>
      <c r="J2" s="98"/>
      <c r="K2" s="98"/>
      <c r="L2" s="98"/>
      <c r="M2" s="98"/>
      <c r="N2" s="98"/>
      <c r="O2" s="98"/>
      <c r="P2" s="98"/>
    </row>
    <row r="3" ht="12.75" customHeight="1">
      <c r="D3" s="97" t="s">
        <v>270</v>
      </c>
    </row>
    <row r="4" ht="25.5" customHeight="1">
      <c r="D4" s="97" t="s">
        <v>336</v>
      </c>
    </row>
    <row r="5" ht="6" customHeight="1"/>
    <row r="6" spans="1:4" ht="28.5" customHeight="1">
      <c r="A6" s="271" t="s">
        <v>113</v>
      </c>
      <c r="B6" s="271"/>
      <c r="C6" s="271"/>
      <c r="D6" s="271"/>
    </row>
    <row r="7" ht="6" customHeight="1">
      <c r="D7" s="101"/>
    </row>
    <row r="8" spans="1:4" s="102" customFormat="1" ht="25.5" customHeight="1">
      <c r="A8" s="272" t="s">
        <v>114</v>
      </c>
      <c r="B8" s="272"/>
      <c r="C8" s="272"/>
      <c r="D8" s="273" t="s">
        <v>115</v>
      </c>
    </row>
    <row r="9" spans="1:4" s="102" customFormat="1" ht="36" customHeight="1">
      <c r="A9" s="103" t="s">
        <v>116</v>
      </c>
      <c r="B9" s="272" t="s">
        <v>117</v>
      </c>
      <c r="C9" s="272"/>
      <c r="D9" s="274"/>
    </row>
    <row r="10" spans="1:4" ht="16.5" customHeight="1">
      <c r="A10" s="275" t="s">
        <v>118</v>
      </c>
      <c r="B10" s="276"/>
      <c r="C10" s="276"/>
      <c r="D10" s="277"/>
    </row>
    <row r="11" spans="1:4" ht="39" customHeight="1">
      <c r="A11" s="120">
        <v>863</v>
      </c>
      <c r="B11" s="278" t="s">
        <v>177</v>
      </c>
      <c r="C11" s="279"/>
      <c r="D11" s="104" t="s">
        <v>10</v>
      </c>
    </row>
    <row r="12" spans="1:4" ht="39" customHeight="1">
      <c r="A12" s="120">
        <v>863</v>
      </c>
      <c r="B12" s="278" t="s">
        <v>178</v>
      </c>
      <c r="C12" s="279"/>
      <c r="D12" s="104" t="s">
        <v>10</v>
      </c>
    </row>
    <row r="13" spans="1:4" ht="39" customHeight="1">
      <c r="A13" s="120">
        <v>863</v>
      </c>
      <c r="B13" s="278" t="s">
        <v>119</v>
      </c>
      <c r="C13" s="280"/>
      <c r="D13" s="104" t="s">
        <v>120</v>
      </c>
    </row>
    <row r="14" spans="1:4" ht="39" customHeight="1">
      <c r="A14" s="120">
        <v>863</v>
      </c>
      <c r="B14" s="278" t="s">
        <v>121</v>
      </c>
      <c r="C14" s="280"/>
      <c r="D14" s="104" t="s">
        <v>122</v>
      </c>
    </row>
    <row r="15" spans="1:4" s="106" customFormat="1" ht="39" customHeight="1">
      <c r="A15" s="120">
        <v>863</v>
      </c>
      <c r="B15" s="278" t="s">
        <v>123</v>
      </c>
      <c r="C15" s="280"/>
      <c r="D15" s="105" t="s">
        <v>141</v>
      </c>
    </row>
    <row r="16" spans="1:4" ht="38.25" customHeight="1">
      <c r="A16" s="120">
        <v>863</v>
      </c>
      <c r="B16" s="278" t="s">
        <v>11</v>
      </c>
      <c r="C16" s="280"/>
      <c r="D16" s="105" t="s">
        <v>142</v>
      </c>
    </row>
    <row r="17" spans="1:4" s="106" customFormat="1" ht="28.5" customHeight="1">
      <c r="A17" s="120">
        <v>863</v>
      </c>
      <c r="B17" s="278" t="s">
        <v>124</v>
      </c>
      <c r="C17" s="280"/>
      <c r="D17" s="104" t="s">
        <v>180</v>
      </c>
    </row>
    <row r="18" spans="1:4" s="106" customFormat="1" ht="39" customHeight="1">
      <c r="A18" s="120">
        <v>863</v>
      </c>
      <c r="B18" s="278" t="s">
        <v>125</v>
      </c>
      <c r="C18" s="280"/>
      <c r="D18" s="104" t="s">
        <v>179</v>
      </c>
    </row>
    <row r="19" spans="1:4" ht="16.5" customHeight="1">
      <c r="A19" s="120">
        <v>863</v>
      </c>
      <c r="B19" s="278" t="s">
        <v>126</v>
      </c>
      <c r="C19" s="280"/>
      <c r="D19" s="104" t="s">
        <v>143</v>
      </c>
    </row>
    <row r="20" spans="1:4" ht="18" customHeight="1">
      <c r="A20" s="120">
        <v>863</v>
      </c>
      <c r="B20" s="278" t="s">
        <v>127</v>
      </c>
      <c r="C20" s="280"/>
      <c r="D20" s="104" t="s">
        <v>144</v>
      </c>
    </row>
    <row r="21" spans="1:4" ht="42" customHeight="1">
      <c r="A21" s="120">
        <v>863</v>
      </c>
      <c r="B21" s="278" t="s">
        <v>128</v>
      </c>
      <c r="C21" s="280"/>
      <c r="D21" s="104" t="s">
        <v>181</v>
      </c>
    </row>
    <row r="22" spans="1:4" ht="41.25" customHeight="1">
      <c r="A22" s="120">
        <v>863</v>
      </c>
      <c r="B22" s="278" t="s">
        <v>129</v>
      </c>
      <c r="C22" s="280"/>
      <c r="D22" s="104" t="s">
        <v>145</v>
      </c>
    </row>
    <row r="23" spans="1:4" ht="38.25" customHeight="1">
      <c r="A23" s="120">
        <v>863</v>
      </c>
      <c r="B23" s="278" t="s">
        <v>130</v>
      </c>
      <c r="C23" s="280"/>
      <c r="D23" s="104" t="s">
        <v>146</v>
      </c>
    </row>
    <row r="24" spans="1:4" ht="40.5" customHeight="1">
      <c r="A24" s="120">
        <v>863</v>
      </c>
      <c r="B24" s="278" t="s">
        <v>131</v>
      </c>
      <c r="C24" s="280"/>
      <c r="D24" s="104" t="s">
        <v>147</v>
      </c>
    </row>
    <row r="25" spans="1:4" ht="27" customHeight="1">
      <c r="A25" s="120">
        <v>863</v>
      </c>
      <c r="B25" s="278" t="s">
        <v>132</v>
      </c>
      <c r="C25" s="280"/>
      <c r="D25" s="104" t="s">
        <v>182</v>
      </c>
    </row>
    <row r="26" spans="1:4" ht="27" customHeight="1">
      <c r="A26" s="120">
        <v>863</v>
      </c>
      <c r="B26" s="278" t="s">
        <v>133</v>
      </c>
      <c r="C26" s="280"/>
      <c r="D26" s="104" t="s">
        <v>148</v>
      </c>
    </row>
    <row r="27" spans="1:4" ht="29.25" customHeight="1">
      <c r="A27" s="120">
        <v>863</v>
      </c>
      <c r="B27" s="278" t="s">
        <v>134</v>
      </c>
      <c r="C27" s="280"/>
      <c r="D27" s="107" t="s">
        <v>149</v>
      </c>
    </row>
    <row r="28" spans="1:4" ht="25.5" customHeight="1">
      <c r="A28" s="120">
        <v>863</v>
      </c>
      <c r="B28" s="278" t="s">
        <v>135</v>
      </c>
      <c r="C28" s="280"/>
      <c r="D28" s="107" t="s">
        <v>166</v>
      </c>
    </row>
    <row r="29" spans="1:4" ht="25.5" customHeight="1">
      <c r="A29" s="120">
        <v>863</v>
      </c>
      <c r="B29" s="278" t="s">
        <v>136</v>
      </c>
      <c r="C29" s="280"/>
      <c r="D29" s="107" t="s">
        <v>167</v>
      </c>
    </row>
    <row r="30" spans="1:4" ht="16.5" customHeight="1">
      <c r="A30" s="120">
        <v>863</v>
      </c>
      <c r="B30" s="281" t="s">
        <v>137</v>
      </c>
      <c r="C30" s="281"/>
      <c r="D30" s="104" t="s">
        <v>168</v>
      </c>
    </row>
    <row r="31" spans="1:4" ht="16.5" customHeight="1">
      <c r="A31" s="120">
        <v>863</v>
      </c>
      <c r="B31" s="281" t="s">
        <v>138</v>
      </c>
      <c r="C31" s="281"/>
      <c r="D31" s="104" t="s">
        <v>169</v>
      </c>
    </row>
    <row r="32" spans="1:4" ht="16.5" customHeight="1">
      <c r="A32" s="120">
        <v>863</v>
      </c>
      <c r="B32" s="281" t="s">
        <v>200</v>
      </c>
      <c r="C32" s="281"/>
      <c r="D32" s="104" t="s">
        <v>161</v>
      </c>
    </row>
    <row r="33" spans="1:4" ht="18.75" customHeight="1">
      <c r="A33" s="120">
        <v>863</v>
      </c>
      <c r="B33" s="281" t="s">
        <v>202</v>
      </c>
      <c r="C33" s="281"/>
      <c r="D33" s="104" t="s">
        <v>162</v>
      </c>
    </row>
    <row r="34" spans="1:4" ht="16.5" customHeight="1">
      <c r="A34" s="120">
        <v>863</v>
      </c>
      <c r="B34" s="284" t="s">
        <v>213</v>
      </c>
      <c r="C34" s="284"/>
      <c r="D34" s="104" t="s">
        <v>170</v>
      </c>
    </row>
    <row r="35" spans="1:4" ht="16.5" customHeight="1">
      <c r="A35" s="120">
        <v>863</v>
      </c>
      <c r="B35" s="284" t="s">
        <v>214</v>
      </c>
      <c r="C35" s="284"/>
      <c r="D35" s="104" t="s">
        <v>171</v>
      </c>
    </row>
    <row r="36" spans="1:4" ht="26.25" customHeight="1">
      <c r="A36" s="120">
        <v>863</v>
      </c>
      <c r="B36" s="284" t="s">
        <v>206</v>
      </c>
      <c r="C36" s="284"/>
      <c r="D36" s="104" t="s">
        <v>172</v>
      </c>
    </row>
    <row r="37" spans="1:4" s="109" customFormat="1" ht="25.5" customHeight="1">
      <c r="A37" s="119">
        <v>863</v>
      </c>
      <c r="B37" s="282" t="s">
        <v>208</v>
      </c>
      <c r="C37" s="282"/>
      <c r="D37" s="108" t="s">
        <v>173</v>
      </c>
    </row>
    <row r="38" spans="1:4" s="109" customFormat="1" ht="38.25" customHeight="1">
      <c r="A38" s="21">
        <v>863</v>
      </c>
      <c r="B38" s="285" t="s">
        <v>211</v>
      </c>
      <c r="C38" s="286"/>
      <c r="D38" s="12" t="s">
        <v>184</v>
      </c>
    </row>
    <row r="39" spans="1:4" ht="39.75" customHeight="1">
      <c r="A39" s="120">
        <v>863</v>
      </c>
      <c r="B39" s="281" t="s">
        <v>139</v>
      </c>
      <c r="C39" s="281"/>
      <c r="D39" s="104" t="s">
        <v>174</v>
      </c>
    </row>
    <row r="40" spans="1:4" ht="12.75" customHeight="1">
      <c r="A40" s="283"/>
      <c r="B40" s="283"/>
      <c r="C40" s="283"/>
      <c r="D40" s="283"/>
    </row>
    <row r="41" spans="1:4" ht="12" customHeight="1">
      <c r="A41" s="110"/>
      <c r="B41" s="110"/>
      <c r="C41" s="110"/>
      <c r="D41" s="106"/>
    </row>
    <row r="42" spans="1:4" s="53" customFormat="1" ht="12.75">
      <c r="A42" s="111"/>
      <c r="B42" s="111"/>
      <c r="C42" s="111"/>
      <c r="D42" s="112"/>
    </row>
  </sheetData>
  <sheetProtection/>
  <mergeCells count="35">
    <mergeCell ref="B37:C37"/>
    <mergeCell ref="B39:C39"/>
    <mergeCell ref="A40:D40"/>
    <mergeCell ref="B31:C31"/>
    <mergeCell ref="B32:C32"/>
    <mergeCell ref="B33:C33"/>
    <mergeCell ref="B34:C34"/>
    <mergeCell ref="B35:C35"/>
    <mergeCell ref="B36:C36"/>
    <mergeCell ref="B38:C38"/>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6:D6"/>
    <mergeCell ref="A8:C8"/>
    <mergeCell ref="D8:D9"/>
    <mergeCell ref="B9:C9"/>
    <mergeCell ref="A10:D10"/>
    <mergeCell ref="B12:C12"/>
    <mergeCell ref="B11:C11"/>
  </mergeCells>
  <printOptions/>
  <pageMargins left="0.5905511811023623" right="0.1968503937007874" top="0.42" bottom="0.15748031496062992" header="0.984251968503937" footer="0.35433070866141736"/>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tabColor indexed="42"/>
  </sheetPr>
  <dimension ref="A1:E14"/>
  <sheetViews>
    <sheetView zoomScalePageLayoutView="0" workbookViewId="0" topLeftCell="A1">
      <selection activeCell="F9" sqref="F9"/>
    </sheetView>
  </sheetViews>
  <sheetFormatPr defaultColWidth="22.28125" defaultRowHeight="12.75"/>
  <cols>
    <col min="1" max="1" width="12.421875" style="192" customWidth="1"/>
    <col min="2" max="2" width="27.00390625" style="192" customWidth="1"/>
    <col min="3" max="3" width="60.57421875" style="194" customWidth="1"/>
    <col min="4" max="4" width="13.140625" style="194" customWidth="1"/>
    <col min="5" max="5" width="8.28125" style="194" customWidth="1"/>
    <col min="6" max="16384" width="22.28125" style="194" customWidth="1"/>
  </cols>
  <sheetData>
    <row r="1" ht="12.75" customHeight="1">
      <c r="C1" s="193" t="s">
        <v>293</v>
      </c>
    </row>
    <row r="2" spans="3:4" ht="39.75" customHeight="1">
      <c r="C2" s="195" t="s">
        <v>336</v>
      </c>
      <c r="D2" s="196"/>
    </row>
    <row r="3" spans="3:4" ht="25.5" customHeight="1">
      <c r="C3" s="196"/>
      <c r="D3" s="196"/>
    </row>
    <row r="4" spans="1:3" ht="40.5" customHeight="1">
      <c r="A4" s="287" t="s">
        <v>294</v>
      </c>
      <c r="B4" s="287"/>
      <c r="C4" s="287"/>
    </row>
    <row r="5" spans="1:3" ht="33.75" customHeight="1">
      <c r="A5" s="288" t="s">
        <v>114</v>
      </c>
      <c r="B5" s="288"/>
      <c r="C5" s="288" t="s">
        <v>295</v>
      </c>
    </row>
    <row r="6" spans="1:3" ht="25.5">
      <c r="A6" s="197" t="s">
        <v>116</v>
      </c>
      <c r="B6" s="197" t="s">
        <v>296</v>
      </c>
      <c r="C6" s="288"/>
    </row>
    <row r="7" spans="1:3" ht="27" customHeight="1">
      <c r="A7" s="289" t="s">
        <v>297</v>
      </c>
      <c r="B7" s="289"/>
      <c r="C7" s="289"/>
    </row>
    <row r="8" spans="1:3" ht="24" customHeight="1">
      <c r="A8" s="197">
        <v>182</v>
      </c>
      <c r="B8" s="198" t="s">
        <v>69</v>
      </c>
      <c r="C8" s="199" t="s">
        <v>298</v>
      </c>
    </row>
    <row r="9" spans="1:3" ht="24" customHeight="1">
      <c r="A9" s="197">
        <v>182</v>
      </c>
      <c r="B9" s="198" t="s">
        <v>2</v>
      </c>
      <c r="C9" s="200" t="s">
        <v>299</v>
      </c>
    </row>
    <row r="10" spans="1:5" ht="24" customHeight="1">
      <c r="A10" s="201">
        <v>182</v>
      </c>
      <c r="B10" s="202" t="s">
        <v>5</v>
      </c>
      <c r="C10" s="203" t="s">
        <v>300</v>
      </c>
      <c r="D10" s="204"/>
      <c r="E10" s="204"/>
    </row>
    <row r="11" spans="1:5" ht="24" customHeight="1">
      <c r="A11" s="197">
        <v>182</v>
      </c>
      <c r="B11" s="202" t="s">
        <v>8</v>
      </c>
      <c r="C11" s="203" t="s">
        <v>301</v>
      </c>
      <c r="D11" s="204"/>
      <c r="E11" s="204"/>
    </row>
    <row r="13" spans="1:3" ht="52.5" customHeight="1">
      <c r="A13" s="290" t="s">
        <v>302</v>
      </c>
      <c r="B13" s="290"/>
      <c r="C13" s="290"/>
    </row>
    <row r="14" spans="1:3" ht="63.75" customHeight="1" hidden="1">
      <c r="A14" s="290" t="s">
        <v>303</v>
      </c>
      <c r="B14" s="290"/>
      <c r="C14" s="290"/>
    </row>
    <row r="15" ht="28.5" customHeight="1"/>
    <row r="16" ht="15.75" customHeight="1"/>
    <row r="17" ht="15.75" customHeight="1"/>
    <row r="18" ht="15.75" customHeight="1"/>
    <row r="19" ht="15.75" customHeight="1"/>
    <row r="20" ht="39" customHeight="1"/>
    <row r="21" ht="27.75" customHeight="1"/>
    <row r="22" ht="15.75" customHeight="1"/>
    <row r="23" ht="15.75" customHeight="1"/>
    <row r="24" ht="28.5" customHeight="1"/>
    <row r="25" ht="40.5" customHeight="1"/>
    <row r="26" ht="25.5" customHeight="1"/>
    <row r="27" ht="30" customHeight="1"/>
    <row r="28" ht="30.75" customHeight="1"/>
    <row r="29" ht="24.75" customHeight="1"/>
    <row r="30" ht="29.25" customHeight="1"/>
    <row r="31" ht="42.75" customHeight="1"/>
    <row r="32" ht="19.5" customHeight="1"/>
    <row r="33" ht="42.75" customHeight="1"/>
    <row r="34" ht="25.5" customHeight="1"/>
    <row r="35" ht="15.75" customHeight="1"/>
    <row r="36" ht="52.5" customHeight="1"/>
    <row r="37" ht="12" customHeight="1"/>
    <row r="38" ht="12.75" customHeight="1" hidden="1"/>
  </sheetData>
  <sheetProtection/>
  <mergeCells count="6">
    <mergeCell ref="A4:C4"/>
    <mergeCell ref="A5:B5"/>
    <mergeCell ref="C5:C6"/>
    <mergeCell ref="A7:C7"/>
    <mergeCell ref="A13:C13"/>
    <mergeCell ref="A14:C14"/>
  </mergeCells>
  <hyperlinks>
    <hyperlink ref="C8" r:id="rId1" display="consultantplus://offline/ref=E88F0C8B57259A8E16544F9DC27CADC22B5729ED2611768BD70DA245F7B40A830CAE0EEB7020B4B475BE71c8fBK"/>
  </hyperlinks>
  <printOptions/>
  <pageMargins left="0.6692913385826772" right="0.1968503937007874" top="0.52" bottom="0.2" header="0.95" footer="0.26"/>
  <pageSetup horizontalDpi="600" verticalDpi="600" orientation="portrait" scale="85" r:id="rId2"/>
</worksheet>
</file>

<file path=xl/worksheets/sheet5.xml><?xml version="1.0" encoding="utf-8"?>
<worksheet xmlns="http://schemas.openxmlformats.org/spreadsheetml/2006/main" xmlns:r="http://schemas.openxmlformats.org/officeDocument/2006/relationships">
  <sheetPr>
    <tabColor indexed="42"/>
  </sheetPr>
  <dimension ref="A1:F10"/>
  <sheetViews>
    <sheetView zoomScalePageLayoutView="0" workbookViewId="0" topLeftCell="A1">
      <selection activeCell="J7" sqref="J7"/>
    </sheetView>
  </sheetViews>
  <sheetFormatPr defaultColWidth="9.140625" defaultRowHeight="12.75"/>
  <cols>
    <col min="1" max="1" width="13.421875" style="205" customWidth="1"/>
    <col min="2" max="2" width="27.00390625" style="205" customWidth="1"/>
    <col min="3" max="3" width="58.57421875" style="191" customWidth="1"/>
    <col min="4" max="16384" width="9.140625" style="191" customWidth="1"/>
  </cols>
  <sheetData>
    <row r="1" spans="3:6" ht="12.75" customHeight="1">
      <c r="C1" s="188" t="s">
        <v>304</v>
      </c>
      <c r="D1" s="206"/>
      <c r="E1" s="206"/>
      <c r="F1" s="206"/>
    </row>
    <row r="2" spans="3:6" ht="45" customHeight="1">
      <c r="C2" s="188" t="s">
        <v>336</v>
      </c>
      <c r="D2" s="206"/>
      <c r="E2" s="206"/>
      <c r="F2" s="206"/>
    </row>
    <row r="4" spans="1:3" ht="45" customHeight="1">
      <c r="A4" s="291" t="s">
        <v>305</v>
      </c>
      <c r="B4" s="291"/>
      <c r="C4" s="291"/>
    </row>
    <row r="6" spans="1:3" s="207" customFormat="1" ht="60" customHeight="1">
      <c r="A6" s="39" t="s">
        <v>306</v>
      </c>
      <c r="B6" s="39" t="s">
        <v>307</v>
      </c>
      <c r="C6" s="39" t="s">
        <v>308</v>
      </c>
    </row>
    <row r="7" spans="1:3" ht="30.75" customHeight="1">
      <c r="A7" s="292" t="s">
        <v>118</v>
      </c>
      <c r="B7" s="293"/>
      <c r="C7" s="294"/>
    </row>
    <row r="8" spans="1:4" s="209" customFormat="1" ht="38.25" customHeight="1">
      <c r="A8" s="9">
        <v>863</v>
      </c>
      <c r="B8" s="5" t="s">
        <v>309</v>
      </c>
      <c r="C8" s="12" t="s">
        <v>310</v>
      </c>
      <c r="D8" s="208"/>
    </row>
    <row r="9" spans="1:4" s="209" customFormat="1" ht="33.75" customHeight="1">
      <c r="A9" s="9">
        <v>863</v>
      </c>
      <c r="B9" s="5" t="s">
        <v>311</v>
      </c>
      <c r="C9" s="12" t="s">
        <v>312</v>
      </c>
      <c r="D9" s="208"/>
    </row>
    <row r="10" spans="1:3" ht="12.75">
      <c r="A10" s="210"/>
      <c r="B10" s="210"/>
      <c r="C10" s="204"/>
    </row>
  </sheetData>
  <sheetProtection/>
  <mergeCells count="2">
    <mergeCell ref="A4:C4"/>
    <mergeCell ref="A7:C7"/>
  </mergeCells>
  <printOptions/>
  <pageMargins left="0.7874015748031497" right="0.1968503937007874" top="0.5905511811023623" bottom="0.1968503937007874" header="0.5118110236220472" footer="0.5118110236220472"/>
  <pageSetup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tabColor indexed="45"/>
  </sheetPr>
  <dimension ref="A1:N84"/>
  <sheetViews>
    <sheetView tabSelected="1" zoomScalePageLayoutView="0" workbookViewId="0" topLeftCell="B67">
      <selection activeCell="A78" sqref="A78:B78"/>
    </sheetView>
  </sheetViews>
  <sheetFormatPr defaultColWidth="9.140625" defaultRowHeight="12.75"/>
  <cols>
    <col min="1" max="1" width="2.421875" style="29" hidden="1" customWidth="1"/>
    <col min="2" max="2" width="46.57421875" style="30" customWidth="1"/>
    <col min="3" max="3" width="4.8515625" style="30" hidden="1" customWidth="1"/>
    <col min="4" max="5" width="6.28125" style="30" hidden="1" customWidth="1"/>
    <col min="6" max="6" width="4.7109375" style="151" customWidth="1"/>
    <col min="7" max="7" width="3.57421875" style="253" customWidth="1"/>
    <col min="8" max="8" width="3.7109375" style="253" customWidth="1"/>
    <col min="9" max="9" width="6.57421875" style="253" hidden="1" customWidth="1"/>
    <col min="10" max="10" width="12.7109375" style="253" customWidth="1"/>
    <col min="11" max="11" width="4.421875" style="36" customWidth="1"/>
    <col min="12" max="12" width="12.140625" style="36" customWidth="1"/>
    <col min="13" max="14" width="12.140625" style="29" customWidth="1"/>
    <col min="15" max="15" width="0.2890625" style="29" customWidth="1"/>
    <col min="16" max="16" width="9.140625" style="29" customWidth="1"/>
    <col min="17" max="16384" width="9.140625" style="29" customWidth="1"/>
  </cols>
  <sheetData>
    <row r="1" spans="6:12" ht="12.75" hidden="1">
      <c r="F1" s="38" t="s">
        <v>75</v>
      </c>
      <c r="G1" s="3"/>
      <c r="H1" s="3"/>
      <c r="I1" s="3"/>
      <c r="J1" s="3"/>
      <c r="K1" s="3"/>
      <c r="L1" s="3"/>
    </row>
    <row r="2" spans="6:14" ht="55.5" customHeight="1" hidden="1">
      <c r="F2" s="305" t="s">
        <v>188</v>
      </c>
      <c r="G2" s="305"/>
      <c r="H2" s="305"/>
      <c r="I2" s="305"/>
      <c r="J2" s="305"/>
      <c r="K2" s="305"/>
      <c r="L2" s="305"/>
      <c r="M2" s="305"/>
      <c r="N2" s="305"/>
    </row>
    <row r="3" spans="6:14" ht="13.5" customHeight="1">
      <c r="F3" s="306" t="s">
        <v>271</v>
      </c>
      <c r="G3" s="306"/>
      <c r="H3" s="306"/>
      <c r="I3" s="306"/>
      <c r="J3" s="306"/>
      <c r="K3" s="306"/>
      <c r="L3" s="306"/>
      <c r="M3" s="40"/>
      <c r="N3" s="40"/>
    </row>
    <row r="4" spans="6:14" ht="45.75" customHeight="1">
      <c r="F4" s="307" t="s">
        <v>336</v>
      </c>
      <c r="G4" s="307"/>
      <c r="H4" s="307"/>
      <c r="I4" s="307"/>
      <c r="J4" s="307"/>
      <c r="K4" s="307"/>
      <c r="L4" s="307"/>
      <c r="M4" s="307"/>
      <c r="N4" s="307"/>
    </row>
    <row r="5" spans="6:14" ht="9" customHeight="1">
      <c r="F5" s="230"/>
      <c r="G5" s="41"/>
      <c r="H5" s="41"/>
      <c r="I5" s="41"/>
      <c r="J5" s="41"/>
      <c r="K5" s="41"/>
      <c r="L5" s="41"/>
      <c r="M5" s="41"/>
      <c r="N5" s="41"/>
    </row>
    <row r="6" spans="1:14" ht="26.25" customHeight="1">
      <c r="A6" s="308" t="s">
        <v>274</v>
      </c>
      <c r="B6" s="308"/>
      <c r="C6" s="308"/>
      <c r="D6" s="308"/>
      <c r="E6" s="308"/>
      <c r="F6" s="308"/>
      <c r="G6" s="308"/>
      <c r="H6" s="308"/>
      <c r="I6" s="308"/>
      <c r="J6" s="308"/>
      <c r="K6" s="308"/>
      <c r="L6" s="308"/>
      <c r="M6" s="308"/>
      <c r="N6" s="308"/>
    </row>
    <row r="7" spans="1:14" ht="15" customHeight="1">
      <c r="A7" s="31"/>
      <c r="B7" s="31"/>
      <c r="C7" s="34"/>
      <c r="D7" s="34"/>
      <c r="E7" s="34"/>
      <c r="G7" s="31"/>
      <c r="H7" s="31"/>
      <c r="I7" s="31"/>
      <c r="J7" s="31"/>
      <c r="K7" s="31"/>
      <c r="M7" s="31"/>
      <c r="N7" s="231" t="s">
        <v>268</v>
      </c>
    </row>
    <row r="8" spans="1:14" s="43" customFormat="1" ht="24" customHeight="1">
      <c r="A8" s="309" t="s">
        <v>31</v>
      </c>
      <c r="B8" s="310"/>
      <c r="C8" s="42" t="s">
        <v>94</v>
      </c>
      <c r="D8" s="42" t="s">
        <v>95</v>
      </c>
      <c r="E8" s="42" t="s">
        <v>224</v>
      </c>
      <c r="F8" s="232" t="s">
        <v>96</v>
      </c>
      <c r="G8" s="233" t="s">
        <v>32</v>
      </c>
      <c r="H8" s="233" t="s">
        <v>33</v>
      </c>
      <c r="I8" s="233" t="s">
        <v>97</v>
      </c>
      <c r="J8" s="233" t="s">
        <v>34</v>
      </c>
      <c r="K8" s="153" t="s">
        <v>35</v>
      </c>
      <c r="L8" s="42" t="s">
        <v>333</v>
      </c>
      <c r="M8" s="42" t="s">
        <v>334</v>
      </c>
      <c r="N8" s="42" t="s">
        <v>335</v>
      </c>
    </row>
    <row r="9" spans="1:14" s="43" customFormat="1" ht="19.5" customHeight="1" hidden="1">
      <c r="A9" s="42"/>
      <c r="B9" s="46" t="s">
        <v>98</v>
      </c>
      <c r="C9" s="234">
        <v>63</v>
      </c>
      <c r="D9" s="42"/>
      <c r="E9" s="42"/>
      <c r="F9" s="235"/>
      <c r="G9" s="153"/>
      <c r="H9" s="153"/>
      <c r="I9" s="153"/>
      <c r="J9" s="153"/>
      <c r="K9" s="153"/>
      <c r="L9" s="47">
        <f>L10</f>
        <v>3102079.36</v>
      </c>
      <c r="M9" s="47">
        <f>M10</f>
        <v>3296978.9299999997</v>
      </c>
      <c r="N9" s="47">
        <f>N10</f>
        <v>3484498.67</v>
      </c>
    </row>
    <row r="10" spans="1:14" s="43" customFormat="1" ht="17.25" customHeight="1">
      <c r="A10" s="56"/>
      <c r="B10" s="57" t="s">
        <v>99</v>
      </c>
      <c r="C10" s="147">
        <v>63</v>
      </c>
      <c r="D10" s="147">
        <v>0</v>
      </c>
      <c r="E10" s="147">
        <v>11</v>
      </c>
      <c r="F10" s="236">
        <v>863</v>
      </c>
      <c r="G10" s="156"/>
      <c r="H10" s="156"/>
      <c r="I10" s="156"/>
      <c r="J10" s="156"/>
      <c r="K10" s="156"/>
      <c r="L10" s="141">
        <f>L81</f>
        <v>3102079.36</v>
      </c>
      <c r="M10" s="141">
        <f>M81</f>
        <v>3296978.9299999997</v>
      </c>
      <c r="N10" s="141">
        <f>N81</f>
        <v>3484498.67</v>
      </c>
    </row>
    <row r="11" spans="1:14" s="32" customFormat="1" ht="15.75" customHeight="1">
      <c r="A11" s="295" t="s">
        <v>36</v>
      </c>
      <c r="B11" s="296"/>
      <c r="C11" s="147">
        <v>63</v>
      </c>
      <c r="D11" s="147">
        <v>0</v>
      </c>
      <c r="E11" s="147">
        <v>11</v>
      </c>
      <c r="F11" s="175">
        <v>863</v>
      </c>
      <c r="G11" s="163" t="s">
        <v>37</v>
      </c>
      <c r="H11" s="237"/>
      <c r="I11" s="237"/>
      <c r="J11" s="237"/>
      <c r="K11" s="237"/>
      <c r="L11" s="142">
        <f>L16+L31+L35+L12+L27</f>
        <v>1335819</v>
      </c>
      <c r="M11" s="142">
        <f>M16+M31+M35+M12+M27</f>
        <v>1374319</v>
      </c>
      <c r="N11" s="142">
        <f>N16+N31+N35+N12+N27</f>
        <v>1391319</v>
      </c>
    </row>
    <row r="12" spans="1:14" ht="40.5" customHeight="1">
      <c r="A12" s="297" t="s">
        <v>57</v>
      </c>
      <c r="B12" s="298"/>
      <c r="C12" s="147">
        <v>63</v>
      </c>
      <c r="D12" s="147">
        <v>0</v>
      </c>
      <c r="E12" s="147">
        <v>11</v>
      </c>
      <c r="F12" s="175">
        <v>863</v>
      </c>
      <c r="G12" s="170" t="s">
        <v>37</v>
      </c>
      <c r="H12" s="170" t="s">
        <v>38</v>
      </c>
      <c r="I12" s="170"/>
      <c r="J12" s="170"/>
      <c r="K12" s="156"/>
      <c r="L12" s="143">
        <f>L13</f>
        <v>402300</v>
      </c>
      <c r="M12" s="143">
        <f>M13</f>
        <v>402300</v>
      </c>
      <c r="N12" s="143">
        <f>N13</f>
        <v>402300</v>
      </c>
    </row>
    <row r="13" spans="1:14" ht="30" customHeight="1">
      <c r="A13" s="74" t="s">
        <v>101</v>
      </c>
      <c r="B13" s="65" t="s">
        <v>279</v>
      </c>
      <c r="C13" s="56">
        <v>63</v>
      </c>
      <c r="D13" s="56">
        <v>0</v>
      </c>
      <c r="E13" s="56">
        <v>11</v>
      </c>
      <c r="F13" s="238">
        <v>863</v>
      </c>
      <c r="G13" s="239" t="s">
        <v>37</v>
      </c>
      <c r="H13" s="239" t="s">
        <v>38</v>
      </c>
      <c r="I13" s="239" t="s">
        <v>235</v>
      </c>
      <c r="J13" s="240" t="s">
        <v>278</v>
      </c>
      <c r="K13" s="241" t="s">
        <v>102</v>
      </c>
      <c r="L13" s="143">
        <f aca="true" t="shared" si="0" ref="L13:N14">L14</f>
        <v>402300</v>
      </c>
      <c r="M13" s="143">
        <f t="shared" si="0"/>
        <v>402300</v>
      </c>
      <c r="N13" s="143">
        <f t="shared" si="0"/>
        <v>402300</v>
      </c>
    </row>
    <row r="14" spans="1:14" ht="66" customHeight="1">
      <c r="A14" s="48" t="s">
        <v>100</v>
      </c>
      <c r="B14" s="48" t="s">
        <v>100</v>
      </c>
      <c r="C14" s="56">
        <v>63</v>
      </c>
      <c r="D14" s="56">
        <v>0</v>
      </c>
      <c r="E14" s="56">
        <v>11</v>
      </c>
      <c r="F14" s="238">
        <v>863</v>
      </c>
      <c r="G14" s="239" t="s">
        <v>37</v>
      </c>
      <c r="H14" s="239" t="s">
        <v>38</v>
      </c>
      <c r="I14" s="239" t="s">
        <v>235</v>
      </c>
      <c r="J14" s="240" t="s">
        <v>278</v>
      </c>
      <c r="K14" s="240" t="s">
        <v>19</v>
      </c>
      <c r="L14" s="143">
        <f t="shared" si="0"/>
        <v>402300</v>
      </c>
      <c r="M14" s="143">
        <f t="shared" si="0"/>
        <v>402300</v>
      </c>
      <c r="N14" s="143">
        <f t="shared" si="0"/>
        <v>402300</v>
      </c>
    </row>
    <row r="15" spans="1:14" ht="27.75" customHeight="1">
      <c r="A15" s="48" t="s">
        <v>103</v>
      </c>
      <c r="B15" s="48" t="s">
        <v>103</v>
      </c>
      <c r="C15" s="56">
        <v>63</v>
      </c>
      <c r="D15" s="56">
        <v>0</v>
      </c>
      <c r="E15" s="56">
        <v>11</v>
      </c>
      <c r="F15" s="238">
        <v>863</v>
      </c>
      <c r="G15" s="156" t="s">
        <v>37</v>
      </c>
      <c r="H15" s="156" t="s">
        <v>38</v>
      </c>
      <c r="I15" s="239" t="s">
        <v>235</v>
      </c>
      <c r="J15" s="240" t="s">
        <v>278</v>
      </c>
      <c r="K15" s="240" t="s">
        <v>20</v>
      </c>
      <c r="L15" s="143">
        <v>402300</v>
      </c>
      <c r="M15" s="143">
        <v>402300</v>
      </c>
      <c r="N15" s="143">
        <v>402300</v>
      </c>
    </row>
    <row r="16" spans="1:14" s="33" customFormat="1" ht="50.25" customHeight="1">
      <c r="A16" s="295" t="s">
        <v>41</v>
      </c>
      <c r="B16" s="296"/>
      <c r="C16" s="147">
        <v>63</v>
      </c>
      <c r="D16" s="147">
        <v>0</v>
      </c>
      <c r="E16" s="147">
        <v>11</v>
      </c>
      <c r="F16" s="175">
        <v>863</v>
      </c>
      <c r="G16" s="163" t="s">
        <v>37</v>
      </c>
      <c r="H16" s="163" t="s">
        <v>42</v>
      </c>
      <c r="I16" s="163"/>
      <c r="J16" s="163"/>
      <c r="K16" s="163"/>
      <c r="L16" s="142">
        <f>L17+L24</f>
        <v>889189</v>
      </c>
      <c r="M16" s="142">
        <f>M17+M24</f>
        <v>931712</v>
      </c>
      <c r="N16" s="142">
        <f>N17+N24</f>
        <v>952735</v>
      </c>
    </row>
    <row r="17" spans="1:14" ht="24.75" customHeight="1">
      <c r="A17" s="311" t="s">
        <v>104</v>
      </c>
      <c r="B17" s="312"/>
      <c r="C17" s="56">
        <v>63</v>
      </c>
      <c r="D17" s="56">
        <v>0</v>
      </c>
      <c r="E17" s="56">
        <v>11</v>
      </c>
      <c r="F17" s="238">
        <v>863</v>
      </c>
      <c r="G17" s="156" t="s">
        <v>37</v>
      </c>
      <c r="H17" s="156" t="s">
        <v>42</v>
      </c>
      <c r="I17" s="239" t="s">
        <v>237</v>
      </c>
      <c r="J17" s="240" t="s">
        <v>238</v>
      </c>
      <c r="K17" s="156"/>
      <c r="L17" s="143">
        <f>L18+L20+L22</f>
        <v>885189</v>
      </c>
      <c r="M17" s="143">
        <f>M18+M20+M22</f>
        <v>927712</v>
      </c>
      <c r="N17" s="143">
        <f>N18+N20+N22</f>
        <v>948735</v>
      </c>
    </row>
    <row r="18" spans="1:14" ht="66.75" customHeight="1">
      <c r="A18" s="65"/>
      <c r="B18" s="48" t="s">
        <v>100</v>
      </c>
      <c r="C18" s="56">
        <v>63</v>
      </c>
      <c r="D18" s="56">
        <v>0</v>
      </c>
      <c r="E18" s="56">
        <v>11</v>
      </c>
      <c r="F18" s="238">
        <v>863</v>
      </c>
      <c r="G18" s="239" t="s">
        <v>37</v>
      </c>
      <c r="H18" s="239" t="s">
        <v>42</v>
      </c>
      <c r="I18" s="239" t="s">
        <v>237</v>
      </c>
      <c r="J18" s="240" t="s">
        <v>238</v>
      </c>
      <c r="K18" s="156" t="s">
        <v>19</v>
      </c>
      <c r="L18" s="143">
        <f>L19</f>
        <v>701500</v>
      </c>
      <c r="M18" s="143">
        <f>M19</f>
        <v>701500</v>
      </c>
      <c r="N18" s="144">
        <f>N19</f>
        <v>701500</v>
      </c>
    </row>
    <row r="19" spans="1:14" ht="24.75" customHeight="1">
      <c r="A19" s="61"/>
      <c r="B19" s="48" t="s">
        <v>103</v>
      </c>
      <c r="C19" s="56">
        <v>63</v>
      </c>
      <c r="D19" s="56">
        <v>0</v>
      </c>
      <c r="E19" s="56">
        <v>11</v>
      </c>
      <c r="F19" s="238">
        <v>863</v>
      </c>
      <c r="G19" s="156" t="s">
        <v>37</v>
      </c>
      <c r="H19" s="156" t="s">
        <v>42</v>
      </c>
      <c r="I19" s="239" t="s">
        <v>237</v>
      </c>
      <c r="J19" s="240" t="s">
        <v>238</v>
      </c>
      <c r="K19" s="156" t="s">
        <v>20</v>
      </c>
      <c r="L19" s="143">
        <v>701500</v>
      </c>
      <c r="M19" s="143">
        <v>701500</v>
      </c>
      <c r="N19" s="143">
        <v>701500</v>
      </c>
    </row>
    <row r="20" spans="1:14" ht="24.75" customHeight="1">
      <c r="A20" s="61"/>
      <c r="B20" s="128" t="s">
        <v>220</v>
      </c>
      <c r="C20" s="56">
        <v>63</v>
      </c>
      <c r="D20" s="56">
        <v>0</v>
      </c>
      <c r="E20" s="56">
        <v>11</v>
      </c>
      <c r="F20" s="242">
        <v>863</v>
      </c>
      <c r="G20" s="243" t="s">
        <v>37</v>
      </c>
      <c r="H20" s="243" t="s">
        <v>42</v>
      </c>
      <c r="I20" s="239" t="s">
        <v>237</v>
      </c>
      <c r="J20" s="240" t="s">
        <v>238</v>
      </c>
      <c r="K20" s="243" t="s">
        <v>21</v>
      </c>
      <c r="L20" s="143">
        <f>L21</f>
        <v>177519</v>
      </c>
      <c r="M20" s="143">
        <f>M21</f>
        <v>220119</v>
      </c>
      <c r="N20" s="143">
        <f>N21</f>
        <v>241119</v>
      </c>
    </row>
    <row r="21" spans="1:14" ht="28.5" customHeight="1">
      <c r="A21" s="61"/>
      <c r="B21" s="49" t="s">
        <v>105</v>
      </c>
      <c r="C21" s="56">
        <v>63</v>
      </c>
      <c r="D21" s="56">
        <v>0</v>
      </c>
      <c r="E21" s="56">
        <v>11</v>
      </c>
      <c r="F21" s="242">
        <v>863</v>
      </c>
      <c r="G21" s="243" t="s">
        <v>37</v>
      </c>
      <c r="H21" s="243" t="s">
        <v>42</v>
      </c>
      <c r="I21" s="239" t="s">
        <v>237</v>
      </c>
      <c r="J21" s="240" t="s">
        <v>238</v>
      </c>
      <c r="K21" s="243" t="s">
        <v>22</v>
      </c>
      <c r="L21" s="143">
        <f>192519-15000</f>
        <v>177519</v>
      </c>
      <c r="M21" s="143">
        <f>220119</f>
        <v>220119</v>
      </c>
      <c r="N21" s="143">
        <f>241119</f>
        <v>241119</v>
      </c>
    </row>
    <row r="22" spans="1:14" ht="15.75" customHeight="1">
      <c r="A22" s="61"/>
      <c r="B22" s="244" t="s">
        <v>23</v>
      </c>
      <c r="C22" s="56">
        <v>63</v>
      </c>
      <c r="D22" s="56">
        <v>0</v>
      </c>
      <c r="E22" s="56">
        <v>11</v>
      </c>
      <c r="F22" s="238">
        <v>863</v>
      </c>
      <c r="G22" s="156" t="s">
        <v>37</v>
      </c>
      <c r="H22" s="156" t="s">
        <v>42</v>
      </c>
      <c r="I22" s="239" t="s">
        <v>237</v>
      </c>
      <c r="J22" s="240" t="s">
        <v>238</v>
      </c>
      <c r="K22" s="156" t="s">
        <v>24</v>
      </c>
      <c r="L22" s="143">
        <f>L23</f>
        <v>6170</v>
      </c>
      <c r="M22" s="143">
        <f>M23</f>
        <v>6093</v>
      </c>
      <c r="N22" s="143">
        <f>N23</f>
        <v>6116</v>
      </c>
    </row>
    <row r="23" spans="1:14" ht="15.75" customHeight="1">
      <c r="A23" s="61"/>
      <c r="B23" s="127" t="s">
        <v>216</v>
      </c>
      <c r="C23" s="56">
        <v>63</v>
      </c>
      <c r="D23" s="56">
        <v>0</v>
      </c>
      <c r="E23" s="56">
        <v>11</v>
      </c>
      <c r="F23" s="238">
        <v>863</v>
      </c>
      <c r="G23" s="156" t="s">
        <v>37</v>
      </c>
      <c r="H23" s="156" t="s">
        <v>42</v>
      </c>
      <c r="I23" s="239" t="s">
        <v>237</v>
      </c>
      <c r="J23" s="240" t="s">
        <v>238</v>
      </c>
      <c r="K23" s="156" t="s">
        <v>217</v>
      </c>
      <c r="L23" s="143">
        <f>10170-4000</f>
        <v>6170</v>
      </c>
      <c r="M23" s="143">
        <f>10093-4000</f>
        <v>6093</v>
      </c>
      <c r="N23" s="143">
        <f>10116-4000</f>
        <v>6116</v>
      </c>
    </row>
    <row r="24" spans="1:14" ht="15.75" customHeight="1">
      <c r="A24" s="61"/>
      <c r="B24" s="244" t="s">
        <v>282</v>
      </c>
      <c r="C24" s="56">
        <v>63</v>
      </c>
      <c r="D24" s="56">
        <v>0</v>
      </c>
      <c r="E24" s="56">
        <v>11</v>
      </c>
      <c r="F24" s="238">
        <v>863</v>
      </c>
      <c r="G24" s="156" t="s">
        <v>37</v>
      </c>
      <c r="H24" s="156" t="s">
        <v>42</v>
      </c>
      <c r="I24" s="239" t="s">
        <v>237</v>
      </c>
      <c r="J24" s="240" t="s">
        <v>281</v>
      </c>
      <c r="K24" s="156"/>
      <c r="L24" s="143">
        <f aca="true" t="shared" si="1" ref="L24:N25">L25</f>
        <v>4000</v>
      </c>
      <c r="M24" s="143">
        <f t="shared" si="1"/>
        <v>4000</v>
      </c>
      <c r="N24" s="143">
        <f t="shared" si="1"/>
        <v>4000</v>
      </c>
    </row>
    <row r="25" spans="1:14" ht="15.75" customHeight="1">
      <c r="A25" s="61"/>
      <c r="B25" s="244" t="s">
        <v>23</v>
      </c>
      <c r="C25" s="56">
        <v>63</v>
      </c>
      <c r="D25" s="56">
        <v>0</v>
      </c>
      <c r="E25" s="56">
        <v>11</v>
      </c>
      <c r="F25" s="238">
        <v>863</v>
      </c>
      <c r="G25" s="156" t="s">
        <v>37</v>
      </c>
      <c r="H25" s="156" t="s">
        <v>42</v>
      </c>
      <c r="I25" s="239" t="s">
        <v>237</v>
      </c>
      <c r="J25" s="240" t="s">
        <v>281</v>
      </c>
      <c r="K25" s="156" t="s">
        <v>24</v>
      </c>
      <c r="L25" s="143">
        <f t="shared" si="1"/>
        <v>4000</v>
      </c>
      <c r="M25" s="143">
        <f t="shared" si="1"/>
        <v>4000</v>
      </c>
      <c r="N25" s="143">
        <f t="shared" si="1"/>
        <v>4000</v>
      </c>
    </row>
    <row r="26" spans="1:14" ht="15.75" customHeight="1">
      <c r="A26" s="61"/>
      <c r="B26" s="127" t="s">
        <v>216</v>
      </c>
      <c r="C26" s="56">
        <v>63</v>
      </c>
      <c r="D26" s="56">
        <v>0</v>
      </c>
      <c r="E26" s="56">
        <v>11</v>
      </c>
      <c r="F26" s="238">
        <v>863</v>
      </c>
      <c r="G26" s="156" t="s">
        <v>37</v>
      </c>
      <c r="H26" s="156" t="s">
        <v>42</v>
      </c>
      <c r="I26" s="239" t="s">
        <v>237</v>
      </c>
      <c r="J26" s="240" t="s">
        <v>281</v>
      </c>
      <c r="K26" s="156" t="s">
        <v>217</v>
      </c>
      <c r="L26" s="143">
        <v>4000</v>
      </c>
      <c r="M26" s="143">
        <v>4000</v>
      </c>
      <c r="N26" s="143">
        <v>4000</v>
      </c>
    </row>
    <row r="27" spans="1:14" s="33" customFormat="1" ht="39" customHeight="1">
      <c r="A27" s="245" t="s">
        <v>106</v>
      </c>
      <c r="B27" s="245" t="s">
        <v>106</v>
      </c>
      <c r="C27" s="147">
        <v>63</v>
      </c>
      <c r="D27" s="147">
        <v>0</v>
      </c>
      <c r="E27" s="147">
        <v>11</v>
      </c>
      <c r="F27" s="175">
        <v>863</v>
      </c>
      <c r="G27" s="163" t="s">
        <v>37</v>
      </c>
      <c r="H27" s="163" t="s">
        <v>25</v>
      </c>
      <c r="I27" s="163"/>
      <c r="J27" s="163"/>
      <c r="K27" s="163"/>
      <c r="L27" s="142">
        <f aca="true" t="shared" si="2" ref="L27:N29">L28</f>
        <v>3000</v>
      </c>
      <c r="M27" s="142">
        <f t="shared" si="2"/>
        <v>3000</v>
      </c>
      <c r="N27" s="142">
        <f t="shared" si="2"/>
        <v>3000</v>
      </c>
    </row>
    <row r="28" spans="1:14" s="33" customFormat="1" ht="63" customHeight="1">
      <c r="A28" s="74" t="s">
        <v>107</v>
      </c>
      <c r="B28" s="82" t="s">
        <v>243</v>
      </c>
      <c r="C28" s="56">
        <v>63</v>
      </c>
      <c r="D28" s="56">
        <v>0</v>
      </c>
      <c r="E28" s="56">
        <v>11</v>
      </c>
      <c r="F28" s="238">
        <v>863</v>
      </c>
      <c r="G28" s="156" t="s">
        <v>37</v>
      </c>
      <c r="H28" s="156" t="s">
        <v>25</v>
      </c>
      <c r="I28" s="239" t="s">
        <v>241</v>
      </c>
      <c r="J28" s="240" t="s">
        <v>242</v>
      </c>
      <c r="K28" s="156"/>
      <c r="L28" s="143">
        <f t="shared" si="2"/>
        <v>3000</v>
      </c>
      <c r="M28" s="143">
        <f t="shared" si="2"/>
        <v>3000</v>
      </c>
      <c r="N28" s="143">
        <f t="shared" si="2"/>
        <v>3000</v>
      </c>
    </row>
    <row r="29" spans="1:14" ht="14.25" customHeight="1">
      <c r="A29" s="61"/>
      <c r="B29" s="63" t="s">
        <v>52</v>
      </c>
      <c r="C29" s="56">
        <v>63</v>
      </c>
      <c r="D29" s="56">
        <v>0</v>
      </c>
      <c r="E29" s="56">
        <v>11</v>
      </c>
      <c r="F29" s="238">
        <v>863</v>
      </c>
      <c r="G29" s="156" t="s">
        <v>37</v>
      </c>
      <c r="H29" s="150" t="s">
        <v>25</v>
      </c>
      <c r="I29" s="239" t="s">
        <v>241</v>
      </c>
      <c r="J29" s="240" t="s">
        <v>242</v>
      </c>
      <c r="K29" s="156" t="s">
        <v>39</v>
      </c>
      <c r="L29" s="143">
        <f t="shared" si="2"/>
        <v>3000</v>
      </c>
      <c r="M29" s="143">
        <f t="shared" si="2"/>
        <v>3000</v>
      </c>
      <c r="N29" s="143">
        <f t="shared" si="2"/>
        <v>3000</v>
      </c>
    </row>
    <row r="30" spans="1:14" ht="16.5" customHeight="1">
      <c r="A30" s="61"/>
      <c r="B30" s="83" t="s">
        <v>64</v>
      </c>
      <c r="C30" s="56">
        <v>63</v>
      </c>
      <c r="D30" s="56">
        <v>0</v>
      </c>
      <c r="E30" s="56">
        <v>11</v>
      </c>
      <c r="F30" s="238">
        <v>863</v>
      </c>
      <c r="G30" s="156" t="s">
        <v>37</v>
      </c>
      <c r="H30" s="150" t="s">
        <v>25</v>
      </c>
      <c r="I30" s="239" t="s">
        <v>241</v>
      </c>
      <c r="J30" s="240" t="s">
        <v>242</v>
      </c>
      <c r="K30" s="243" t="s">
        <v>28</v>
      </c>
      <c r="L30" s="143">
        <v>3000</v>
      </c>
      <c r="M30" s="143">
        <v>3000</v>
      </c>
      <c r="N30" s="143">
        <v>3000</v>
      </c>
    </row>
    <row r="31" spans="1:14" s="33" customFormat="1" ht="15.75" customHeight="1">
      <c r="A31" s="295" t="s">
        <v>44</v>
      </c>
      <c r="B31" s="296"/>
      <c r="C31" s="147">
        <v>70</v>
      </c>
      <c r="D31" s="147">
        <v>0</v>
      </c>
      <c r="E31" s="149" t="s">
        <v>225</v>
      </c>
      <c r="F31" s="169">
        <v>863</v>
      </c>
      <c r="G31" s="163" t="s">
        <v>37</v>
      </c>
      <c r="H31" s="163" t="s">
        <v>53</v>
      </c>
      <c r="I31" s="163"/>
      <c r="J31" s="163"/>
      <c r="K31" s="163"/>
      <c r="L31" s="142">
        <f aca="true" t="shared" si="3" ref="L31:N33">L32</f>
        <v>3000</v>
      </c>
      <c r="M31" s="142">
        <f t="shared" si="3"/>
        <v>3000</v>
      </c>
      <c r="N31" s="142">
        <f t="shared" si="3"/>
        <v>3000</v>
      </c>
    </row>
    <row r="32" spans="1:14" ht="15.75" customHeight="1">
      <c r="A32" s="299" t="s">
        <v>329</v>
      </c>
      <c r="B32" s="300"/>
      <c r="C32" s="56">
        <v>70</v>
      </c>
      <c r="D32" s="56">
        <v>0</v>
      </c>
      <c r="E32" s="150" t="s">
        <v>225</v>
      </c>
      <c r="F32" s="246">
        <v>863</v>
      </c>
      <c r="G32" s="156" t="s">
        <v>37</v>
      </c>
      <c r="H32" s="156" t="s">
        <v>53</v>
      </c>
      <c r="I32" s="239" t="s">
        <v>239</v>
      </c>
      <c r="J32" s="240" t="s">
        <v>240</v>
      </c>
      <c r="K32" s="156"/>
      <c r="L32" s="143">
        <f t="shared" si="3"/>
        <v>3000</v>
      </c>
      <c r="M32" s="143">
        <f t="shared" si="3"/>
        <v>3000</v>
      </c>
      <c r="N32" s="143">
        <f t="shared" si="3"/>
        <v>3000</v>
      </c>
    </row>
    <row r="33" spans="1:14" ht="12.75" customHeight="1">
      <c r="A33" s="61"/>
      <c r="B33" s="60" t="s">
        <v>23</v>
      </c>
      <c r="C33" s="56">
        <v>70</v>
      </c>
      <c r="D33" s="56">
        <v>0</v>
      </c>
      <c r="E33" s="150" t="s">
        <v>225</v>
      </c>
      <c r="F33" s="246">
        <v>863</v>
      </c>
      <c r="G33" s="156" t="s">
        <v>37</v>
      </c>
      <c r="H33" s="156" t="s">
        <v>53</v>
      </c>
      <c r="I33" s="239" t="s">
        <v>239</v>
      </c>
      <c r="J33" s="240" t="s">
        <v>240</v>
      </c>
      <c r="K33" s="156" t="s">
        <v>24</v>
      </c>
      <c r="L33" s="143">
        <f t="shared" si="3"/>
        <v>3000</v>
      </c>
      <c r="M33" s="143">
        <f t="shared" si="3"/>
        <v>3000</v>
      </c>
      <c r="N33" s="143">
        <f t="shared" si="3"/>
        <v>3000</v>
      </c>
    </row>
    <row r="34" spans="1:14" ht="15.75" customHeight="1">
      <c r="A34" s="61"/>
      <c r="B34" s="63" t="s">
        <v>26</v>
      </c>
      <c r="C34" s="56">
        <v>70</v>
      </c>
      <c r="D34" s="56">
        <v>0</v>
      </c>
      <c r="E34" s="150" t="s">
        <v>225</v>
      </c>
      <c r="F34" s="246">
        <v>863</v>
      </c>
      <c r="G34" s="156" t="s">
        <v>37</v>
      </c>
      <c r="H34" s="156" t="s">
        <v>53</v>
      </c>
      <c r="I34" s="239" t="s">
        <v>239</v>
      </c>
      <c r="J34" s="240" t="s">
        <v>240</v>
      </c>
      <c r="K34" s="156" t="s">
        <v>27</v>
      </c>
      <c r="L34" s="143">
        <v>3000</v>
      </c>
      <c r="M34" s="143">
        <v>3000</v>
      </c>
      <c r="N34" s="143">
        <v>3000</v>
      </c>
    </row>
    <row r="35" spans="1:14" s="33" customFormat="1" ht="15.75" customHeight="1">
      <c r="A35" s="295" t="s">
        <v>45</v>
      </c>
      <c r="B35" s="296"/>
      <c r="C35" s="147">
        <v>63</v>
      </c>
      <c r="D35" s="147">
        <v>0</v>
      </c>
      <c r="E35" s="147">
        <v>11</v>
      </c>
      <c r="F35" s="169">
        <v>863</v>
      </c>
      <c r="G35" s="163" t="s">
        <v>37</v>
      </c>
      <c r="H35" s="163" t="s">
        <v>54</v>
      </c>
      <c r="I35" s="163"/>
      <c r="J35" s="163"/>
      <c r="K35" s="163"/>
      <c r="L35" s="142">
        <f>L36+L39</f>
        <v>38330</v>
      </c>
      <c r="M35" s="142">
        <f>M36+M39</f>
        <v>34307</v>
      </c>
      <c r="N35" s="142">
        <f>N36+N39</f>
        <v>30284</v>
      </c>
    </row>
    <row r="36" spans="1:14" ht="53.25" customHeight="1">
      <c r="A36" s="299" t="s">
        <v>246</v>
      </c>
      <c r="B36" s="300"/>
      <c r="C36" s="56">
        <v>63</v>
      </c>
      <c r="D36" s="56">
        <v>0</v>
      </c>
      <c r="E36" s="56">
        <v>11</v>
      </c>
      <c r="F36" s="246">
        <v>863</v>
      </c>
      <c r="G36" s="150" t="s">
        <v>37</v>
      </c>
      <c r="H36" s="150" t="s">
        <v>54</v>
      </c>
      <c r="I36" s="239" t="s">
        <v>244</v>
      </c>
      <c r="J36" s="240" t="s">
        <v>245</v>
      </c>
      <c r="K36" s="150"/>
      <c r="L36" s="143">
        <f aca="true" t="shared" si="4" ref="L36:N37">L37</f>
        <v>500</v>
      </c>
      <c r="M36" s="143">
        <f t="shared" si="4"/>
        <v>500</v>
      </c>
      <c r="N36" s="143">
        <f t="shared" si="4"/>
        <v>500</v>
      </c>
    </row>
    <row r="37" spans="1:14" ht="16.5" customHeight="1">
      <c r="A37" s="61"/>
      <c r="B37" s="63" t="s">
        <v>52</v>
      </c>
      <c r="C37" s="56">
        <v>63</v>
      </c>
      <c r="D37" s="56">
        <v>0</v>
      </c>
      <c r="E37" s="56">
        <v>11</v>
      </c>
      <c r="F37" s="246">
        <v>863</v>
      </c>
      <c r="G37" s="156" t="s">
        <v>37</v>
      </c>
      <c r="H37" s="150" t="s">
        <v>54</v>
      </c>
      <c r="I37" s="239" t="s">
        <v>244</v>
      </c>
      <c r="J37" s="240" t="s">
        <v>245</v>
      </c>
      <c r="K37" s="156" t="s">
        <v>39</v>
      </c>
      <c r="L37" s="143">
        <f t="shared" si="4"/>
        <v>500</v>
      </c>
      <c r="M37" s="143">
        <f t="shared" si="4"/>
        <v>500</v>
      </c>
      <c r="N37" s="143">
        <f t="shared" si="4"/>
        <v>500</v>
      </c>
    </row>
    <row r="38" spans="1:14" ht="15.75" customHeight="1">
      <c r="A38" s="61"/>
      <c r="B38" s="83" t="s">
        <v>64</v>
      </c>
      <c r="C38" s="56">
        <v>63</v>
      </c>
      <c r="D38" s="56">
        <v>0</v>
      </c>
      <c r="E38" s="56">
        <v>11</v>
      </c>
      <c r="F38" s="246">
        <v>863</v>
      </c>
      <c r="G38" s="156" t="s">
        <v>37</v>
      </c>
      <c r="H38" s="150" t="s">
        <v>54</v>
      </c>
      <c r="I38" s="239" t="s">
        <v>244</v>
      </c>
      <c r="J38" s="240" t="s">
        <v>245</v>
      </c>
      <c r="K38" s="243" t="s">
        <v>28</v>
      </c>
      <c r="L38" s="143">
        <v>500</v>
      </c>
      <c r="M38" s="143">
        <v>500</v>
      </c>
      <c r="N38" s="143">
        <v>500</v>
      </c>
    </row>
    <row r="39" spans="1:14" ht="42.75" customHeight="1">
      <c r="A39" s="301" t="s">
        <v>285</v>
      </c>
      <c r="B39" s="302"/>
      <c r="C39" s="56">
        <v>63</v>
      </c>
      <c r="D39" s="56">
        <v>0</v>
      </c>
      <c r="E39" s="56">
        <v>16</v>
      </c>
      <c r="F39" s="238">
        <v>863</v>
      </c>
      <c r="G39" s="156" t="s">
        <v>37</v>
      </c>
      <c r="H39" s="150" t="s">
        <v>54</v>
      </c>
      <c r="I39" s="243" t="s">
        <v>263</v>
      </c>
      <c r="J39" s="240" t="s">
        <v>284</v>
      </c>
      <c r="K39" s="156"/>
      <c r="L39" s="143">
        <f aca="true" t="shared" si="5" ref="L39:N40">L40</f>
        <v>37830</v>
      </c>
      <c r="M39" s="143">
        <f t="shared" si="5"/>
        <v>33807</v>
      </c>
      <c r="N39" s="143">
        <f t="shared" si="5"/>
        <v>29784</v>
      </c>
    </row>
    <row r="40" spans="1:14" ht="15" customHeight="1">
      <c r="A40" s="114"/>
      <c r="B40" s="244" t="s">
        <v>23</v>
      </c>
      <c r="C40" s="56">
        <v>63</v>
      </c>
      <c r="D40" s="56">
        <v>0</v>
      </c>
      <c r="E40" s="56">
        <v>16</v>
      </c>
      <c r="F40" s="238">
        <v>863</v>
      </c>
      <c r="G40" s="156" t="s">
        <v>37</v>
      </c>
      <c r="H40" s="150" t="s">
        <v>54</v>
      </c>
      <c r="I40" s="243" t="s">
        <v>263</v>
      </c>
      <c r="J40" s="240" t="s">
        <v>284</v>
      </c>
      <c r="K40" s="156" t="s">
        <v>24</v>
      </c>
      <c r="L40" s="143">
        <f t="shared" si="5"/>
        <v>37830</v>
      </c>
      <c r="M40" s="143">
        <f t="shared" si="5"/>
        <v>33807</v>
      </c>
      <c r="N40" s="143">
        <f t="shared" si="5"/>
        <v>29784</v>
      </c>
    </row>
    <row r="41" spans="1:14" ht="15" customHeight="1">
      <c r="A41" s="114"/>
      <c r="B41" s="127" t="s">
        <v>216</v>
      </c>
      <c r="C41" s="56">
        <v>63</v>
      </c>
      <c r="D41" s="56">
        <v>0</v>
      </c>
      <c r="E41" s="56">
        <v>16</v>
      </c>
      <c r="F41" s="238">
        <v>863</v>
      </c>
      <c r="G41" s="156" t="s">
        <v>37</v>
      </c>
      <c r="H41" s="150" t="s">
        <v>54</v>
      </c>
      <c r="I41" s="243" t="s">
        <v>263</v>
      </c>
      <c r="J41" s="240" t="s">
        <v>284</v>
      </c>
      <c r="K41" s="156" t="s">
        <v>217</v>
      </c>
      <c r="L41" s="143">
        <v>37830</v>
      </c>
      <c r="M41" s="143">
        <v>33807</v>
      </c>
      <c r="N41" s="143">
        <v>29784</v>
      </c>
    </row>
    <row r="42" spans="1:14" s="32" customFormat="1" ht="14.25" customHeight="1">
      <c r="A42" s="247" t="s">
        <v>55</v>
      </c>
      <c r="B42" s="247" t="s">
        <v>55</v>
      </c>
      <c r="C42" s="147">
        <v>63</v>
      </c>
      <c r="D42" s="147">
        <v>0</v>
      </c>
      <c r="E42" s="147">
        <v>12</v>
      </c>
      <c r="F42" s="236">
        <v>863</v>
      </c>
      <c r="G42" s="163" t="s">
        <v>38</v>
      </c>
      <c r="H42" s="163"/>
      <c r="I42" s="163"/>
      <c r="J42" s="163"/>
      <c r="K42" s="163"/>
      <c r="L42" s="142">
        <f aca="true" t="shared" si="6" ref="L42:N43">L43</f>
        <v>63999</v>
      </c>
      <c r="M42" s="142">
        <f t="shared" si="6"/>
        <v>64678</v>
      </c>
      <c r="N42" s="142">
        <f t="shared" si="6"/>
        <v>67003</v>
      </c>
    </row>
    <row r="43" spans="1:14" s="35" customFormat="1" ht="14.25" customHeight="1">
      <c r="A43" s="247" t="s">
        <v>56</v>
      </c>
      <c r="B43" s="247" t="s">
        <v>56</v>
      </c>
      <c r="C43" s="147">
        <v>63</v>
      </c>
      <c r="D43" s="147">
        <v>0</v>
      </c>
      <c r="E43" s="147">
        <v>12</v>
      </c>
      <c r="F43" s="236">
        <v>863</v>
      </c>
      <c r="G43" s="163" t="s">
        <v>38</v>
      </c>
      <c r="H43" s="163" t="s">
        <v>40</v>
      </c>
      <c r="I43" s="163"/>
      <c r="J43" s="163"/>
      <c r="K43" s="163"/>
      <c r="L43" s="142">
        <f t="shared" si="6"/>
        <v>63999</v>
      </c>
      <c r="M43" s="142">
        <f t="shared" si="6"/>
        <v>64678</v>
      </c>
      <c r="N43" s="142">
        <f t="shared" si="6"/>
        <v>67003</v>
      </c>
    </row>
    <row r="44" spans="1:14" s="34" customFormat="1" ht="29.25" customHeight="1">
      <c r="A44" s="244" t="s">
        <v>108</v>
      </c>
      <c r="B44" s="244" t="s">
        <v>328</v>
      </c>
      <c r="C44" s="56">
        <v>63</v>
      </c>
      <c r="D44" s="56">
        <v>0</v>
      </c>
      <c r="E44" s="56">
        <v>12</v>
      </c>
      <c r="F44" s="248">
        <v>863</v>
      </c>
      <c r="G44" s="156" t="s">
        <v>38</v>
      </c>
      <c r="H44" s="156" t="s">
        <v>40</v>
      </c>
      <c r="I44" s="156" t="s">
        <v>229</v>
      </c>
      <c r="J44" s="240" t="s">
        <v>249</v>
      </c>
      <c r="K44" s="156"/>
      <c r="L44" s="143">
        <f>L45+L47</f>
        <v>63999</v>
      </c>
      <c r="M44" s="143">
        <f>M45+M47</f>
        <v>64678</v>
      </c>
      <c r="N44" s="143">
        <f>N45+N47</f>
        <v>67003</v>
      </c>
    </row>
    <row r="45" spans="1:14" ht="64.5" customHeight="1">
      <c r="A45" s="65"/>
      <c r="B45" s="48" t="s">
        <v>100</v>
      </c>
      <c r="C45" s="56">
        <v>63</v>
      </c>
      <c r="D45" s="56">
        <v>0</v>
      </c>
      <c r="E45" s="56">
        <v>12</v>
      </c>
      <c r="F45" s="248">
        <v>863</v>
      </c>
      <c r="G45" s="156" t="s">
        <v>38</v>
      </c>
      <c r="H45" s="156" t="s">
        <v>40</v>
      </c>
      <c r="I45" s="156" t="s">
        <v>229</v>
      </c>
      <c r="J45" s="240" t="s">
        <v>249</v>
      </c>
      <c r="K45" s="156" t="s">
        <v>19</v>
      </c>
      <c r="L45" s="143">
        <f>L46</f>
        <v>59300</v>
      </c>
      <c r="M45" s="143">
        <f>M46</f>
        <v>59300</v>
      </c>
      <c r="N45" s="143">
        <f>N46</f>
        <v>59300</v>
      </c>
    </row>
    <row r="46" spans="1:14" ht="27" customHeight="1">
      <c r="A46" s="61"/>
      <c r="B46" s="48" t="s">
        <v>103</v>
      </c>
      <c r="C46" s="56">
        <v>63</v>
      </c>
      <c r="D46" s="56">
        <v>0</v>
      </c>
      <c r="E46" s="56">
        <v>12</v>
      </c>
      <c r="F46" s="248">
        <v>863</v>
      </c>
      <c r="G46" s="156" t="s">
        <v>38</v>
      </c>
      <c r="H46" s="156" t="s">
        <v>40</v>
      </c>
      <c r="I46" s="156" t="s">
        <v>229</v>
      </c>
      <c r="J46" s="240" t="s">
        <v>249</v>
      </c>
      <c r="K46" s="156" t="s">
        <v>20</v>
      </c>
      <c r="L46" s="143">
        <v>59300</v>
      </c>
      <c r="M46" s="143">
        <v>59300</v>
      </c>
      <c r="N46" s="143">
        <v>59300</v>
      </c>
    </row>
    <row r="47" spans="1:14" ht="27" customHeight="1">
      <c r="A47" s="61"/>
      <c r="B47" s="128" t="s">
        <v>220</v>
      </c>
      <c r="C47" s="56">
        <v>63</v>
      </c>
      <c r="D47" s="56">
        <v>0</v>
      </c>
      <c r="E47" s="56">
        <v>12</v>
      </c>
      <c r="F47" s="246">
        <v>863</v>
      </c>
      <c r="G47" s="156" t="s">
        <v>38</v>
      </c>
      <c r="H47" s="156" t="s">
        <v>40</v>
      </c>
      <c r="I47" s="156" t="s">
        <v>229</v>
      </c>
      <c r="J47" s="240" t="s">
        <v>249</v>
      </c>
      <c r="K47" s="156" t="s">
        <v>21</v>
      </c>
      <c r="L47" s="143">
        <f>L48</f>
        <v>4699</v>
      </c>
      <c r="M47" s="143">
        <f>M48</f>
        <v>5378</v>
      </c>
      <c r="N47" s="143">
        <f>N48</f>
        <v>7703</v>
      </c>
    </row>
    <row r="48" spans="1:14" ht="27" customHeight="1">
      <c r="A48" s="61"/>
      <c r="B48" s="49" t="s">
        <v>105</v>
      </c>
      <c r="C48" s="56">
        <v>63</v>
      </c>
      <c r="D48" s="56">
        <v>0</v>
      </c>
      <c r="E48" s="56">
        <v>12</v>
      </c>
      <c r="F48" s="246">
        <v>863</v>
      </c>
      <c r="G48" s="156" t="s">
        <v>38</v>
      </c>
      <c r="H48" s="156" t="s">
        <v>40</v>
      </c>
      <c r="I48" s="156" t="s">
        <v>229</v>
      </c>
      <c r="J48" s="240" t="s">
        <v>249</v>
      </c>
      <c r="K48" s="156" t="s">
        <v>22</v>
      </c>
      <c r="L48" s="143">
        <v>4699</v>
      </c>
      <c r="M48" s="143">
        <v>5378</v>
      </c>
      <c r="N48" s="143">
        <v>7703</v>
      </c>
    </row>
    <row r="49" spans="1:14" s="32" customFormat="1" ht="33" customHeight="1">
      <c r="A49" s="247" t="s">
        <v>46</v>
      </c>
      <c r="B49" s="249" t="s">
        <v>46</v>
      </c>
      <c r="C49" s="147">
        <v>63</v>
      </c>
      <c r="D49" s="147">
        <v>0</v>
      </c>
      <c r="E49" s="147">
        <v>13</v>
      </c>
      <c r="F49" s="236">
        <v>863</v>
      </c>
      <c r="G49" s="163" t="s">
        <v>40</v>
      </c>
      <c r="H49" s="163"/>
      <c r="I49" s="163"/>
      <c r="J49" s="163"/>
      <c r="K49" s="163"/>
      <c r="L49" s="142">
        <f aca="true" t="shared" si="7" ref="L49:N50">L50</f>
        <v>20800</v>
      </c>
      <c r="M49" s="142">
        <f t="shared" si="7"/>
        <v>112200</v>
      </c>
      <c r="N49" s="142">
        <f t="shared" si="7"/>
        <v>174700</v>
      </c>
    </row>
    <row r="50" spans="1:14" s="33" customFormat="1" ht="14.25" customHeight="1">
      <c r="A50" s="247" t="s">
        <v>61</v>
      </c>
      <c r="B50" s="249" t="s">
        <v>61</v>
      </c>
      <c r="C50" s="147">
        <v>63</v>
      </c>
      <c r="D50" s="147">
        <v>0</v>
      </c>
      <c r="E50" s="147">
        <v>13</v>
      </c>
      <c r="F50" s="250">
        <v>863</v>
      </c>
      <c r="G50" s="163" t="s">
        <v>40</v>
      </c>
      <c r="H50" s="149" t="s">
        <v>51</v>
      </c>
      <c r="I50" s="149"/>
      <c r="J50" s="150"/>
      <c r="K50" s="156"/>
      <c r="L50" s="142">
        <f t="shared" si="7"/>
        <v>20800</v>
      </c>
      <c r="M50" s="142">
        <f t="shared" si="7"/>
        <v>112200</v>
      </c>
      <c r="N50" s="142">
        <f t="shared" si="7"/>
        <v>174700</v>
      </c>
    </row>
    <row r="51" spans="1:14" ht="15" customHeight="1">
      <c r="A51" s="244" t="s">
        <v>109</v>
      </c>
      <c r="B51" s="244" t="s">
        <v>109</v>
      </c>
      <c r="C51" s="56">
        <v>63</v>
      </c>
      <c r="D51" s="56">
        <v>0</v>
      </c>
      <c r="E51" s="56">
        <v>13</v>
      </c>
      <c r="F51" s="238">
        <v>863</v>
      </c>
      <c r="G51" s="156" t="s">
        <v>40</v>
      </c>
      <c r="H51" s="156" t="s">
        <v>51</v>
      </c>
      <c r="I51" s="150" t="s">
        <v>250</v>
      </c>
      <c r="J51" s="240" t="s">
        <v>251</v>
      </c>
      <c r="K51" s="156"/>
      <c r="L51" s="143">
        <f aca="true" t="shared" si="8" ref="L51:N52">L52</f>
        <v>20800</v>
      </c>
      <c r="M51" s="143">
        <f t="shared" si="8"/>
        <v>112200</v>
      </c>
      <c r="N51" s="143">
        <f t="shared" si="8"/>
        <v>174700</v>
      </c>
    </row>
    <row r="52" spans="1:14" ht="26.25" customHeight="1">
      <c r="A52" s="69"/>
      <c r="B52" s="128" t="s">
        <v>220</v>
      </c>
      <c r="C52" s="56">
        <v>63</v>
      </c>
      <c r="D52" s="56">
        <v>0</v>
      </c>
      <c r="E52" s="56">
        <v>13</v>
      </c>
      <c r="F52" s="238">
        <v>863</v>
      </c>
      <c r="G52" s="156" t="s">
        <v>40</v>
      </c>
      <c r="H52" s="150" t="s">
        <v>51</v>
      </c>
      <c r="I52" s="150" t="s">
        <v>250</v>
      </c>
      <c r="J52" s="240" t="s">
        <v>251</v>
      </c>
      <c r="K52" s="156" t="s">
        <v>21</v>
      </c>
      <c r="L52" s="143">
        <f t="shared" si="8"/>
        <v>20800</v>
      </c>
      <c r="M52" s="143">
        <f t="shared" si="8"/>
        <v>112200</v>
      </c>
      <c r="N52" s="143">
        <f t="shared" si="8"/>
        <v>174700</v>
      </c>
    </row>
    <row r="53" spans="1:14" ht="26.25" customHeight="1">
      <c r="A53" s="70"/>
      <c r="B53" s="81" t="s">
        <v>105</v>
      </c>
      <c r="C53" s="56">
        <v>63</v>
      </c>
      <c r="D53" s="56">
        <v>0</v>
      </c>
      <c r="E53" s="56">
        <v>13</v>
      </c>
      <c r="F53" s="238">
        <v>863</v>
      </c>
      <c r="G53" s="156" t="s">
        <v>40</v>
      </c>
      <c r="H53" s="150" t="s">
        <v>51</v>
      </c>
      <c r="I53" s="150" t="s">
        <v>250</v>
      </c>
      <c r="J53" s="240" t="s">
        <v>251</v>
      </c>
      <c r="K53" s="156" t="s">
        <v>22</v>
      </c>
      <c r="L53" s="143">
        <v>20800</v>
      </c>
      <c r="M53" s="143">
        <f>20800+91400</f>
        <v>112200</v>
      </c>
      <c r="N53" s="143">
        <f>83300+91400</f>
        <v>174700</v>
      </c>
    </row>
    <row r="54" spans="1:14" s="32" customFormat="1" ht="15.75" customHeight="1">
      <c r="A54" s="315" t="s">
        <v>185</v>
      </c>
      <c r="B54" s="315"/>
      <c r="C54" s="147">
        <v>63</v>
      </c>
      <c r="D54" s="147">
        <v>0</v>
      </c>
      <c r="E54" s="147">
        <v>14</v>
      </c>
      <c r="F54" s="175">
        <v>863</v>
      </c>
      <c r="G54" s="163" t="s">
        <v>42</v>
      </c>
      <c r="H54" s="237"/>
      <c r="I54" s="237"/>
      <c r="J54" s="237"/>
      <c r="K54" s="237"/>
      <c r="L54" s="142">
        <f>L55</f>
        <v>1436756.96</v>
      </c>
      <c r="M54" s="142">
        <f aca="true" t="shared" si="9" ref="M54:N57">M55</f>
        <v>1516077.53</v>
      </c>
      <c r="N54" s="142">
        <f t="shared" si="9"/>
        <v>1596372.27</v>
      </c>
    </row>
    <row r="55" spans="1:14" s="33" customFormat="1" ht="16.5" customHeight="1">
      <c r="A55" s="313" t="s">
        <v>186</v>
      </c>
      <c r="B55" s="314"/>
      <c r="C55" s="147">
        <v>63</v>
      </c>
      <c r="D55" s="147">
        <v>0</v>
      </c>
      <c r="E55" s="147">
        <v>14</v>
      </c>
      <c r="F55" s="169">
        <v>863</v>
      </c>
      <c r="G55" s="163" t="s">
        <v>42</v>
      </c>
      <c r="H55" s="163" t="s">
        <v>187</v>
      </c>
      <c r="I55" s="163"/>
      <c r="J55" s="163"/>
      <c r="K55" s="163"/>
      <c r="L55" s="142">
        <f>L56</f>
        <v>1436756.96</v>
      </c>
      <c r="M55" s="142">
        <f t="shared" si="9"/>
        <v>1516077.53</v>
      </c>
      <c r="N55" s="142">
        <f t="shared" si="9"/>
        <v>1596372.27</v>
      </c>
    </row>
    <row r="56" spans="1:14" ht="184.5" customHeight="1">
      <c r="A56" s="301" t="s">
        <v>254</v>
      </c>
      <c r="B56" s="302"/>
      <c r="C56" s="251">
        <v>63</v>
      </c>
      <c r="D56" s="251">
        <v>0</v>
      </c>
      <c r="E56" s="251">
        <v>14</v>
      </c>
      <c r="F56" s="242">
        <v>863</v>
      </c>
      <c r="G56" s="243" t="s">
        <v>42</v>
      </c>
      <c r="H56" s="243" t="s">
        <v>187</v>
      </c>
      <c r="I56" s="243" t="s">
        <v>252</v>
      </c>
      <c r="J56" s="240" t="s">
        <v>253</v>
      </c>
      <c r="K56" s="156"/>
      <c r="L56" s="143">
        <f>L57</f>
        <v>1436756.96</v>
      </c>
      <c r="M56" s="143">
        <f t="shared" si="9"/>
        <v>1516077.53</v>
      </c>
      <c r="N56" s="143">
        <f t="shared" si="9"/>
        <v>1596372.27</v>
      </c>
    </row>
    <row r="57" spans="1:14" ht="32.25" customHeight="1">
      <c r="A57" s="115"/>
      <c r="B57" s="128" t="s">
        <v>220</v>
      </c>
      <c r="C57" s="251">
        <v>63</v>
      </c>
      <c r="D57" s="251">
        <v>0</v>
      </c>
      <c r="E57" s="251">
        <v>14</v>
      </c>
      <c r="F57" s="242">
        <v>863</v>
      </c>
      <c r="G57" s="243" t="s">
        <v>42</v>
      </c>
      <c r="H57" s="243" t="s">
        <v>187</v>
      </c>
      <c r="I57" s="243" t="s">
        <v>252</v>
      </c>
      <c r="J57" s="240" t="s">
        <v>253</v>
      </c>
      <c r="K57" s="156" t="s">
        <v>21</v>
      </c>
      <c r="L57" s="143">
        <f>L58</f>
        <v>1436756.96</v>
      </c>
      <c r="M57" s="143">
        <f t="shared" si="9"/>
        <v>1516077.53</v>
      </c>
      <c r="N57" s="143">
        <f t="shared" si="9"/>
        <v>1596372.27</v>
      </c>
    </row>
    <row r="58" spans="1:14" ht="32.25" customHeight="1">
      <c r="A58" s="115"/>
      <c r="B58" s="81" t="s">
        <v>105</v>
      </c>
      <c r="C58" s="251">
        <v>63</v>
      </c>
      <c r="D58" s="251">
        <v>0</v>
      </c>
      <c r="E58" s="251">
        <v>14</v>
      </c>
      <c r="F58" s="242">
        <v>863</v>
      </c>
      <c r="G58" s="243" t="s">
        <v>42</v>
      </c>
      <c r="H58" s="243" t="s">
        <v>187</v>
      </c>
      <c r="I58" s="243" t="s">
        <v>252</v>
      </c>
      <c r="J58" s="240" t="s">
        <v>253</v>
      </c>
      <c r="K58" s="156" t="s">
        <v>22</v>
      </c>
      <c r="L58" s="143">
        <v>1436756.96</v>
      </c>
      <c r="M58" s="143">
        <v>1516077.53</v>
      </c>
      <c r="N58" s="143">
        <v>1596372.27</v>
      </c>
    </row>
    <row r="59" spans="1:14" s="50" customFormat="1" ht="15.75" customHeight="1">
      <c r="A59" s="316" t="s">
        <v>47</v>
      </c>
      <c r="B59" s="317"/>
      <c r="C59" s="147">
        <v>63</v>
      </c>
      <c r="D59" s="147">
        <v>0</v>
      </c>
      <c r="E59" s="147">
        <v>15</v>
      </c>
      <c r="F59" s="236">
        <v>863</v>
      </c>
      <c r="G59" s="170" t="s">
        <v>43</v>
      </c>
      <c r="H59" s="170"/>
      <c r="I59" s="170"/>
      <c r="J59" s="170"/>
      <c r="K59" s="170"/>
      <c r="L59" s="145">
        <f>L60+L64</f>
        <v>208023.4</v>
      </c>
      <c r="M59" s="145">
        <f>M60+M64</f>
        <v>193023.4</v>
      </c>
      <c r="N59" s="145">
        <f>N60+N64</f>
        <v>218423.4</v>
      </c>
    </row>
    <row r="60" spans="1:14" s="50" customFormat="1" ht="15" customHeight="1">
      <c r="A60" s="316" t="s">
        <v>62</v>
      </c>
      <c r="B60" s="317"/>
      <c r="C60" s="147">
        <v>63</v>
      </c>
      <c r="D60" s="147">
        <v>0</v>
      </c>
      <c r="E60" s="147">
        <v>15</v>
      </c>
      <c r="F60" s="236">
        <v>863</v>
      </c>
      <c r="G60" s="170" t="s">
        <v>43</v>
      </c>
      <c r="H60" s="170" t="s">
        <v>37</v>
      </c>
      <c r="I60" s="170"/>
      <c r="J60" s="239"/>
      <c r="K60" s="252"/>
      <c r="L60" s="145">
        <f>L61</f>
        <v>123023.4</v>
      </c>
      <c r="M60" s="145">
        <f>M61</f>
        <v>123023.4</v>
      </c>
      <c r="N60" s="145">
        <f>N61</f>
        <v>123023.4</v>
      </c>
    </row>
    <row r="61" spans="1:14" s="51" customFormat="1" ht="51" customHeight="1">
      <c r="A61" s="303" t="s">
        <v>255</v>
      </c>
      <c r="B61" s="304"/>
      <c r="C61" s="56">
        <v>63</v>
      </c>
      <c r="D61" s="56">
        <v>0</v>
      </c>
      <c r="E61" s="56">
        <v>15</v>
      </c>
      <c r="F61" s="238">
        <v>863</v>
      </c>
      <c r="G61" s="239" t="s">
        <v>43</v>
      </c>
      <c r="H61" s="239" t="s">
        <v>37</v>
      </c>
      <c r="I61" s="243" t="s">
        <v>256</v>
      </c>
      <c r="J61" s="240" t="s">
        <v>257</v>
      </c>
      <c r="K61" s="239"/>
      <c r="L61" s="146">
        <f aca="true" t="shared" si="10" ref="L61:N62">L62</f>
        <v>123023.4</v>
      </c>
      <c r="M61" s="146">
        <f t="shared" si="10"/>
        <v>123023.4</v>
      </c>
      <c r="N61" s="146">
        <f t="shared" si="10"/>
        <v>123023.4</v>
      </c>
    </row>
    <row r="62" spans="1:14" s="51" customFormat="1" ht="29.25" customHeight="1">
      <c r="A62" s="48"/>
      <c r="B62" s="128" t="s">
        <v>220</v>
      </c>
      <c r="C62" s="56">
        <v>63</v>
      </c>
      <c r="D62" s="56">
        <v>0</v>
      </c>
      <c r="E62" s="56">
        <v>15</v>
      </c>
      <c r="F62" s="246">
        <v>863</v>
      </c>
      <c r="G62" s="239" t="s">
        <v>43</v>
      </c>
      <c r="H62" s="239" t="s">
        <v>37</v>
      </c>
      <c r="I62" s="243" t="s">
        <v>256</v>
      </c>
      <c r="J62" s="240" t="s">
        <v>257</v>
      </c>
      <c r="K62" s="239" t="s">
        <v>21</v>
      </c>
      <c r="L62" s="146">
        <f t="shared" si="10"/>
        <v>123023.4</v>
      </c>
      <c r="M62" s="146">
        <f t="shared" si="10"/>
        <v>123023.4</v>
      </c>
      <c r="N62" s="146">
        <f t="shared" si="10"/>
        <v>123023.4</v>
      </c>
    </row>
    <row r="63" spans="1:14" s="51" customFormat="1" ht="29.25" customHeight="1">
      <c r="A63" s="48"/>
      <c r="B63" s="49" t="s">
        <v>105</v>
      </c>
      <c r="C63" s="56">
        <v>63</v>
      </c>
      <c r="D63" s="56">
        <v>0</v>
      </c>
      <c r="E63" s="56">
        <v>15</v>
      </c>
      <c r="F63" s="246">
        <v>863</v>
      </c>
      <c r="G63" s="239" t="s">
        <v>43</v>
      </c>
      <c r="H63" s="239" t="s">
        <v>37</v>
      </c>
      <c r="I63" s="243" t="s">
        <v>256</v>
      </c>
      <c r="J63" s="240" t="s">
        <v>257</v>
      </c>
      <c r="K63" s="239" t="s">
        <v>22</v>
      </c>
      <c r="L63" s="146">
        <v>123023.4</v>
      </c>
      <c r="M63" s="146">
        <v>123023.4</v>
      </c>
      <c r="N63" s="146">
        <v>123023.4</v>
      </c>
    </row>
    <row r="64" spans="1:14" s="52" customFormat="1" ht="15" customHeight="1">
      <c r="A64" s="297" t="s">
        <v>63</v>
      </c>
      <c r="B64" s="298"/>
      <c r="C64" s="147">
        <v>63</v>
      </c>
      <c r="D64" s="147">
        <v>0</v>
      </c>
      <c r="E64" s="147">
        <v>15</v>
      </c>
      <c r="F64" s="175">
        <v>863</v>
      </c>
      <c r="G64" s="170" t="s">
        <v>43</v>
      </c>
      <c r="H64" s="170" t="s">
        <v>40</v>
      </c>
      <c r="I64" s="170"/>
      <c r="J64" s="170"/>
      <c r="K64" s="170"/>
      <c r="L64" s="145">
        <f>L65+L68</f>
        <v>85000</v>
      </c>
      <c r="M64" s="145">
        <f>M65+M68</f>
        <v>70000</v>
      </c>
      <c r="N64" s="145">
        <f>N65+N68</f>
        <v>95400</v>
      </c>
    </row>
    <row r="65" spans="1:14" s="51" customFormat="1" ht="15" customHeight="1">
      <c r="A65" s="299" t="s">
        <v>258</v>
      </c>
      <c r="B65" s="300"/>
      <c r="C65" s="56">
        <v>63</v>
      </c>
      <c r="D65" s="56">
        <v>0</v>
      </c>
      <c r="E65" s="56">
        <v>15</v>
      </c>
      <c r="F65" s="238">
        <v>863</v>
      </c>
      <c r="G65" s="239" t="s">
        <v>43</v>
      </c>
      <c r="H65" s="239" t="s">
        <v>40</v>
      </c>
      <c r="I65" s="243" t="s">
        <v>259</v>
      </c>
      <c r="J65" s="240" t="s">
        <v>260</v>
      </c>
      <c r="K65" s="239"/>
      <c r="L65" s="146">
        <f aca="true" t="shared" si="11" ref="L65:N66">L66</f>
        <v>85000</v>
      </c>
      <c r="M65" s="146">
        <f t="shared" si="11"/>
        <v>70000</v>
      </c>
      <c r="N65" s="146">
        <f t="shared" si="11"/>
        <v>70000</v>
      </c>
    </row>
    <row r="66" spans="1:14" s="51" customFormat="1" ht="30" customHeight="1">
      <c r="A66" s="61"/>
      <c r="B66" s="128" t="s">
        <v>220</v>
      </c>
      <c r="C66" s="56">
        <v>63</v>
      </c>
      <c r="D66" s="56">
        <v>0</v>
      </c>
      <c r="E66" s="56">
        <v>15</v>
      </c>
      <c r="F66" s="238">
        <v>863</v>
      </c>
      <c r="G66" s="239" t="s">
        <v>43</v>
      </c>
      <c r="H66" s="239" t="s">
        <v>40</v>
      </c>
      <c r="I66" s="243" t="s">
        <v>259</v>
      </c>
      <c r="J66" s="240" t="s">
        <v>260</v>
      </c>
      <c r="K66" s="239" t="s">
        <v>21</v>
      </c>
      <c r="L66" s="146">
        <f t="shared" si="11"/>
        <v>85000</v>
      </c>
      <c r="M66" s="146">
        <f t="shared" si="11"/>
        <v>70000</v>
      </c>
      <c r="N66" s="146">
        <f t="shared" si="11"/>
        <v>70000</v>
      </c>
    </row>
    <row r="67" spans="1:14" s="51" customFormat="1" ht="30" customHeight="1">
      <c r="A67" s="61"/>
      <c r="B67" s="49" t="s">
        <v>105</v>
      </c>
      <c r="C67" s="56">
        <v>63</v>
      </c>
      <c r="D67" s="56">
        <v>0</v>
      </c>
      <c r="E67" s="56">
        <v>15</v>
      </c>
      <c r="F67" s="238">
        <v>863</v>
      </c>
      <c r="G67" s="239" t="s">
        <v>43</v>
      </c>
      <c r="H67" s="239" t="s">
        <v>40</v>
      </c>
      <c r="I67" s="243" t="s">
        <v>259</v>
      </c>
      <c r="J67" s="240" t="s">
        <v>260</v>
      </c>
      <c r="K67" s="239" t="s">
        <v>22</v>
      </c>
      <c r="L67" s="146">
        <f>70000+15000</f>
        <v>85000</v>
      </c>
      <c r="M67" s="146">
        <f>70000</f>
        <v>70000</v>
      </c>
      <c r="N67" s="146">
        <f>70000</f>
        <v>70000</v>
      </c>
    </row>
    <row r="68" spans="1:14" s="51" customFormat="1" ht="15" customHeight="1">
      <c r="A68" s="299" t="s">
        <v>110</v>
      </c>
      <c r="B68" s="300"/>
      <c r="C68" s="56">
        <v>63</v>
      </c>
      <c r="D68" s="56">
        <v>0</v>
      </c>
      <c r="E68" s="56">
        <v>15</v>
      </c>
      <c r="F68" s="238">
        <v>863</v>
      </c>
      <c r="G68" s="239" t="s">
        <v>43</v>
      </c>
      <c r="H68" s="239" t="s">
        <v>40</v>
      </c>
      <c r="I68" s="243" t="s">
        <v>261</v>
      </c>
      <c r="J68" s="240" t="s">
        <v>262</v>
      </c>
      <c r="K68" s="239"/>
      <c r="L68" s="146">
        <f aca="true" t="shared" si="12" ref="L68:N69">L69</f>
        <v>0</v>
      </c>
      <c r="M68" s="146">
        <f t="shared" si="12"/>
        <v>0</v>
      </c>
      <c r="N68" s="146">
        <f t="shared" si="12"/>
        <v>25400</v>
      </c>
    </row>
    <row r="69" spans="1:14" s="51" customFormat="1" ht="26.25" customHeight="1">
      <c r="A69" s="61"/>
      <c r="B69" s="128" t="s">
        <v>220</v>
      </c>
      <c r="C69" s="56">
        <v>63</v>
      </c>
      <c r="D69" s="56">
        <v>0</v>
      </c>
      <c r="E69" s="56">
        <v>15</v>
      </c>
      <c r="F69" s="238">
        <v>863</v>
      </c>
      <c r="G69" s="239" t="s">
        <v>43</v>
      </c>
      <c r="H69" s="239" t="s">
        <v>40</v>
      </c>
      <c r="I69" s="243" t="s">
        <v>261</v>
      </c>
      <c r="J69" s="240" t="s">
        <v>262</v>
      </c>
      <c r="K69" s="239" t="s">
        <v>21</v>
      </c>
      <c r="L69" s="146">
        <f t="shared" si="12"/>
        <v>0</v>
      </c>
      <c r="M69" s="146">
        <f t="shared" si="12"/>
        <v>0</v>
      </c>
      <c r="N69" s="146">
        <f t="shared" si="12"/>
        <v>25400</v>
      </c>
    </row>
    <row r="70" spans="1:14" ht="26.25" customHeight="1">
      <c r="A70" s="61"/>
      <c r="B70" s="49" t="s">
        <v>105</v>
      </c>
      <c r="C70" s="56">
        <v>63</v>
      </c>
      <c r="D70" s="56">
        <v>0</v>
      </c>
      <c r="E70" s="56">
        <v>15</v>
      </c>
      <c r="F70" s="238">
        <v>863</v>
      </c>
      <c r="G70" s="239" t="s">
        <v>43</v>
      </c>
      <c r="H70" s="239" t="s">
        <v>40</v>
      </c>
      <c r="I70" s="243" t="s">
        <v>261</v>
      </c>
      <c r="J70" s="240" t="s">
        <v>262</v>
      </c>
      <c r="K70" s="239" t="s">
        <v>22</v>
      </c>
      <c r="L70" s="143">
        <v>0</v>
      </c>
      <c r="M70" s="143">
        <v>0</v>
      </c>
      <c r="N70" s="143">
        <v>25400</v>
      </c>
    </row>
    <row r="71" spans="1:14" ht="12.75" customHeight="1">
      <c r="A71" s="114"/>
      <c r="B71" s="118" t="s">
        <v>192</v>
      </c>
      <c r="C71" s="147">
        <v>63</v>
      </c>
      <c r="D71" s="147">
        <v>0</v>
      </c>
      <c r="E71" s="147">
        <v>17</v>
      </c>
      <c r="F71" s="175">
        <v>863</v>
      </c>
      <c r="G71" s="163" t="s">
        <v>51</v>
      </c>
      <c r="H71" s="156"/>
      <c r="I71" s="156"/>
      <c r="J71" s="239"/>
      <c r="K71" s="243"/>
      <c r="L71" s="142">
        <f>L72</f>
        <v>32681</v>
      </c>
      <c r="M71" s="142">
        <f aca="true" t="shared" si="13" ref="M71:N74">M72</f>
        <v>32681</v>
      </c>
      <c r="N71" s="142">
        <f t="shared" si="13"/>
        <v>32681</v>
      </c>
    </row>
    <row r="72" spans="1:14" ht="12.75" customHeight="1">
      <c r="A72" s="114"/>
      <c r="B72" s="118" t="s">
        <v>189</v>
      </c>
      <c r="C72" s="56">
        <v>63</v>
      </c>
      <c r="D72" s="56">
        <v>0</v>
      </c>
      <c r="E72" s="56">
        <v>17</v>
      </c>
      <c r="F72" s="175">
        <v>863</v>
      </c>
      <c r="G72" s="163" t="s">
        <v>51</v>
      </c>
      <c r="H72" s="163" t="s">
        <v>37</v>
      </c>
      <c r="I72" s="156"/>
      <c r="J72" s="239"/>
      <c r="K72" s="243"/>
      <c r="L72" s="142">
        <f>L73</f>
        <v>32681</v>
      </c>
      <c r="M72" s="142">
        <f t="shared" si="13"/>
        <v>32681</v>
      </c>
      <c r="N72" s="142">
        <f t="shared" si="13"/>
        <v>32681</v>
      </c>
    </row>
    <row r="73" spans="1:14" ht="31.5" customHeight="1">
      <c r="A73" s="114"/>
      <c r="B73" s="117" t="s">
        <v>264</v>
      </c>
      <c r="C73" s="56">
        <v>63</v>
      </c>
      <c r="D73" s="56">
        <v>0</v>
      </c>
      <c r="E73" s="56">
        <v>17</v>
      </c>
      <c r="F73" s="238">
        <v>863</v>
      </c>
      <c r="G73" s="156" t="s">
        <v>51</v>
      </c>
      <c r="H73" s="156" t="s">
        <v>37</v>
      </c>
      <c r="I73" s="243" t="s">
        <v>265</v>
      </c>
      <c r="J73" s="240" t="s">
        <v>266</v>
      </c>
      <c r="K73" s="243"/>
      <c r="L73" s="143">
        <f>L74</f>
        <v>32681</v>
      </c>
      <c r="M73" s="143">
        <f t="shared" si="13"/>
        <v>32681</v>
      </c>
      <c r="N73" s="143">
        <f t="shared" si="13"/>
        <v>32681</v>
      </c>
    </row>
    <row r="74" spans="1:14" ht="12.75" customHeight="1">
      <c r="A74" s="114"/>
      <c r="B74" s="117" t="s">
        <v>191</v>
      </c>
      <c r="C74" s="56">
        <v>63</v>
      </c>
      <c r="D74" s="56">
        <v>0</v>
      </c>
      <c r="E74" s="56">
        <v>17</v>
      </c>
      <c r="F74" s="238">
        <v>863</v>
      </c>
      <c r="G74" s="156" t="s">
        <v>51</v>
      </c>
      <c r="H74" s="156" t="s">
        <v>37</v>
      </c>
      <c r="I74" s="243" t="s">
        <v>265</v>
      </c>
      <c r="J74" s="240" t="s">
        <v>266</v>
      </c>
      <c r="K74" s="243" t="s">
        <v>190</v>
      </c>
      <c r="L74" s="143">
        <f>L75</f>
        <v>32681</v>
      </c>
      <c r="M74" s="143">
        <f t="shared" si="13"/>
        <v>32681</v>
      </c>
      <c r="N74" s="143">
        <f t="shared" si="13"/>
        <v>32681</v>
      </c>
    </row>
    <row r="75" spans="1:14" ht="28.5" customHeight="1">
      <c r="A75" s="114"/>
      <c r="B75" s="126" t="s">
        <v>219</v>
      </c>
      <c r="C75" s="56">
        <v>63</v>
      </c>
      <c r="D75" s="56">
        <v>0</v>
      </c>
      <c r="E75" s="56">
        <v>17</v>
      </c>
      <c r="F75" s="238">
        <v>863</v>
      </c>
      <c r="G75" s="156" t="s">
        <v>51</v>
      </c>
      <c r="H75" s="156" t="s">
        <v>37</v>
      </c>
      <c r="I75" s="243" t="s">
        <v>265</v>
      </c>
      <c r="J75" s="240" t="s">
        <v>266</v>
      </c>
      <c r="K75" s="243" t="s">
        <v>218</v>
      </c>
      <c r="L75" s="143">
        <v>32681</v>
      </c>
      <c r="M75" s="143">
        <v>32681</v>
      </c>
      <c r="N75" s="143">
        <v>32681</v>
      </c>
    </row>
    <row r="76" spans="1:14" ht="13.5" customHeight="1">
      <c r="A76" s="295" t="s">
        <v>50</v>
      </c>
      <c r="B76" s="296"/>
      <c r="C76" s="147">
        <v>63</v>
      </c>
      <c r="D76" s="147">
        <v>0</v>
      </c>
      <c r="E76" s="147">
        <v>18</v>
      </c>
      <c r="F76" s="175">
        <v>863</v>
      </c>
      <c r="G76" s="163" t="s">
        <v>53</v>
      </c>
      <c r="H76" s="163"/>
      <c r="I76" s="163"/>
      <c r="J76" s="163"/>
      <c r="K76" s="163"/>
      <c r="L76" s="142">
        <f aca="true" t="shared" si="14" ref="L76:N79">L77</f>
        <v>4000</v>
      </c>
      <c r="M76" s="142">
        <f t="shared" si="14"/>
        <v>4000</v>
      </c>
      <c r="N76" s="142">
        <f t="shared" si="14"/>
        <v>4000</v>
      </c>
    </row>
    <row r="77" spans="1:14" ht="13.5" customHeight="1">
      <c r="A77" s="297" t="s">
        <v>140</v>
      </c>
      <c r="B77" s="298"/>
      <c r="C77" s="147">
        <v>63</v>
      </c>
      <c r="D77" s="147">
        <v>0</v>
      </c>
      <c r="E77" s="147">
        <v>18</v>
      </c>
      <c r="F77" s="175">
        <v>863</v>
      </c>
      <c r="G77" s="163" t="s">
        <v>53</v>
      </c>
      <c r="H77" s="163" t="s">
        <v>38</v>
      </c>
      <c r="I77" s="163"/>
      <c r="J77" s="163"/>
      <c r="K77" s="163"/>
      <c r="L77" s="142">
        <f>L78</f>
        <v>4000</v>
      </c>
      <c r="M77" s="142">
        <f t="shared" si="14"/>
        <v>4000</v>
      </c>
      <c r="N77" s="142">
        <f t="shared" si="14"/>
        <v>4000</v>
      </c>
    </row>
    <row r="78" spans="1:14" ht="101.25" customHeight="1">
      <c r="A78" s="299" t="s">
        <v>248</v>
      </c>
      <c r="B78" s="300"/>
      <c r="C78" s="56">
        <v>63</v>
      </c>
      <c r="D78" s="56">
        <v>0</v>
      </c>
      <c r="E78" s="56">
        <v>18</v>
      </c>
      <c r="F78" s="238">
        <v>863</v>
      </c>
      <c r="G78" s="156" t="s">
        <v>53</v>
      </c>
      <c r="H78" s="156" t="s">
        <v>38</v>
      </c>
      <c r="I78" s="239" t="s">
        <v>247</v>
      </c>
      <c r="J78" s="240" t="s">
        <v>267</v>
      </c>
      <c r="K78" s="156"/>
      <c r="L78" s="143">
        <f>L79</f>
        <v>4000</v>
      </c>
      <c r="M78" s="143">
        <f t="shared" si="14"/>
        <v>4000</v>
      </c>
      <c r="N78" s="143">
        <f t="shared" si="14"/>
        <v>4000</v>
      </c>
    </row>
    <row r="79" spans="1:14" ht="17.25" customHeight="1">
      <c r="A79" s="61"/>
      <c r="B79" s="63" t="s">
        <v>52</v>
      </c>
      <c r="C79" s="56">
        <v>63</v>
      </c>
      <c r="D79" s="56">
        <v>0</v>
      </c>
      <c r="E79" s="56">
        <v>18</v>
      </c>
      <c r="F79" s="238">
        <v>863</v>
      </c>
      <c r="G79" s="156" t="s">
        <v>53</v>
      </c>
      <c r="H79" s="156" t="s">
        <v>38</v>
      </c>
      <c r="I79" s="239" t="s">
        <v>247</v>
      </c>
      <c r="J79" s="240" t="s">
        <v>267</v>
      </c>
      <c r="K79" s="156" t="s">
        <v>39</v>
      </c>
      <c r="L79" s="143">
        <f>L80</f>
        <v>4000</v>
      </c>
      <c r="M79" s="143">
        <f t="shared" si="14"/>
        <v>4000</v>
      </c>
      <c r="N79" s="144">
        <f t="shared" si="14"/>
        <v>4000</v>
      </c>
    </row>
    <row r="80" spans="1:14" ht="13.5" customHeight="1">
      <c r="A80" s="61"/>
      <c r="B80" s="83" t="s">
        <v>64</v>
      </c>
      <c r="C80" s="56">
        <v>63</v>
      </c>
      <c r="D80" s="56">
        <v>0</v>
      </c>
      <c r="E80" s="56">
        <v>18</v>
      </c>
      <c r="F80" s="238">
        <v>863</v>
      </c>
      <c r="G80" s="156" t="s">
        <v>53</v>
      </c>
      <c r="H80" s="156" t="s">
        <v>38</v>
      </c>
      <c r="I80" s="239" t="s">
        <v>247</v>
      </c>
      <c r="J80" s="240" t="s">
        <v>267</v>
      </c>
      <c r="K80" s="243" t="s">
        <v>28</v>
      </c>
      <c r="L80" s="143">
        <v>4000</v>
      </c>
      <c r="M80" s="143">
        <v>4000</v>
      </c>
      <c r="N80" s="144">
        <v>4000</v>
      </c>
    </row>
    <row r="81" spans="1:14" ht="14.25" customHeight="1">
      <c r="A81" s="72"/>
      <c r="B81" s="73" t="s">
        <v>29</v>
      </c>
      <c r="C81" s="73"/>
      <c r="D81" s="73"/>
      <c r="E81" s="73"/>
      <c r="F81" s="238"/>
      <c r="G81" s="163"/>
      <c r="H81" s="163"/>
      <c r="I81" s="163"/>
      <c r="J81" s="240"/>
      <c r="K81" s="163"/>
      <c r="L81" s="142">
        <f>L11+L42+L49+L76+L59+L54+L71</f>
        <v>3102079.36</v>
      </c>
      <c r="M81" s="142">
        <f>M11+M42+M49+M76+M59+M54+M71</f>
        <v>3296978.9299999997</v>
      </c>
      <c r="N81" s="142">
        <f>N11+N42+N49+N76+N59+N54+N71</f>
        <v>3484498.67</v>
      </c>
    </row>
    <row r="84" spans="12:14" ht="14.25" hidden="1">
      <c r="L84" s="134">
        <f>'1. Дох.'!C39-'Вед.18'!L81</f>
        <v>0</v>
      </c>
      <c r="M84" s="134">
        <f>'1. Дох.'!D39-'Вед.18'!M81</f>
        <v>0</v>
      </c>
      <c r="N84" s="134">
        <f>'1. Дох.'!E39-'Вед.18'!N81</f>
        <v>0</v>
      </c>
    </row>
  </sheetData>
  <sheetProtection/>
  <mergeCells count="26">
    <mergeCell ref="A68:B68"/>
    <mergeCell ref="A17:B17"/>
    <mergeCell ref="A31:B31"/>
    <mergeCell ref="A55:B55"/>
    <mergeCell ref="A35:B35"/>
    <mergeCell ref="A54:B54"/>
    <mergeCell ref="A60:B60"/>
    <mergeCell ref="A59:B59"/>
    <mergeCell ref="A65:B65"/>
    <mergeCell ref="A64:B64"/>
    <mergeCell ref="F2:N2"/>
    <mergeCell ref="F3:L3"/>
    <mergeCell ref="F4:N4"/>
    <mergeCell ref="A6:N6"/>
    <mergeCell ref="A8:B8"/>
    <mergeCell ref="A11:B11"/>
    <mergeCell ref="A76:B76"/>
    <mergeCell ref="A77:B77"/>
    <mergeCell ref="A78:B78"/>
    <mergeCell ref="A12:B12"/>
    <mergeCell ref="A16:B16"/>
    <mergeCell ref="A32:B32"/>
    <mergeCell ref="A36:B36"/>
    <mergeCell ref="A56:B56"/>
    <mergeCell ref="A61:B61"/>
    <mergeCell ref="A39:B39"/>
  </mergeCells>
  <printOptions/>
  <pageMargins left="0.5511811023622047" right="0.4330708661417323" top="0.5118110236220472" bottom="0.31496062992125984" header="0.6692913385826772" footer="0.5511811023622047"/>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tabColor indexed="45"/>
  </sheetPr>
  <dimension ref="A1:N77"/>
  <sheetViews>
    <sheetView zoomScale="90" zoomScaleNormal="90" workbookViewId="0" topLeftCell="B1">
      <selection activeCell="T8" sqref="T8"/>
    </sheetView>
  </sheetViews>
  <sheetFormatPr defaultColWidth="9.140625" defaultRowHeight="12.75"/>
  <cols>
    <col min="1" max="1" width="2.28125" style="29" hidden="1" customWidth="1"/>
    <col min="2" max="2" width="46.140625" style="30" customWidth="1"/>
    <col min="3" max="3" width="4.8515625" style="30" customWidth="1"/>
    <col min="4" max="4" width="5.00390625" style="30" customWidth="1"/>
    <col min="5" max="5" width="5.421875" style="30" customWidth="1"/>
    <col min="6" max="6" width="4.7109375" style="122" customWidth="1"/>
    <col min="7" max="7" width="4.57421875" style="54" hidden="1" customWidth="1"/>
    <col min="8" max="8" width="7.57421875" style="54" hidden="1" customWidth="1"/>
    <col min="9" max="9" width="6.140625" style="54" customWidth="1"/>
    <col min="10" max="10" width="10.7109375" style="54" hidden="1" customWidth="1"/>
    <col min="11" max="11" width="4.421875" style="55" customWidth="1"/>
    <col min="12" max="12" width="13.140625" style="36" customWidth="1"/>
    <col min="13" max="14" width="12.140625" style="29" customWidth="1"/>
    <col min="15" max="16" width="9.140625" style="29" customWidth="1"/>
    <col min="17" max="17" width="4.421875" style="29" customWidth="1"/>
    <col min="18" max="16384" width="9.140625" style="29" customWidth="1"/>
  </cols>
  <sheetData>
    <row r="1" spans="3:14" ht="16.5" customHeight="1">
      <c r="C1" s="306" t="s">
        <v>193</v>
      </c>
      <c r="D1" s="306"/>
      <c r="E1" s="306"/>
      <c r="F1" s="306"/>
      <c r="G1" s="306"/>
      <c r="H1" s="306"/>
      <c r="I1" s="306"/>
      <c r="J1" s="306"/>
      <c r="K1" s="306"/>
      <c r="L1" s="306"/>
      <c r="M1" s="40"/>
      <c r="N1" s="40"/>
    </row>
    <row r="2" spans="3:14" ht="45.75" customHeight="1">
      <c r="C2" s="319" t="s">
        <v>336</v>
      </c>
      <c r="D2" s="319"/>
      <c r="E2" s="319"/>
      <c r="F2" s="319"/>
      <c r="G2" s="319"/>
      <c r="H2" s="319"/>
      <c r="I2" s="319"/>
      <c r="J2" s="319"/>
      <c r="K2" s="319"/>
      <c r="L2" s="319"/>
      <c r="M2" s="319"/>
      <c r="N2" s="319"/>
    </row>
    <row r="3" spans="6:14" ht="5.25" customHeight="1">
      <c r="F3" s="123"/>
      <c r="G3" s="44"/>
      <c r="H3" s="44"/>
      <c r="I3" s="44"/>
      <c r="J3" s="44"/>
      <c r="K3" s="44"/>
      <c r="L3" s="41"/>
      <c r="M3" s="41"/>
      <c r="N3" s="41"/>
    </row>
    <row r="4" spans="1:14" ht="42" customHeight="1">
      <c r="A4" s="308" t="s">
        <v>327</v>
      </c>
      <c r="B4" s="308"/>
      <c r="C4" s="308"/>
      <c r="D4" s="308"/>
      <c r="E4" s="308"/>
      <c r="F4" s="308"/>
      <c r="G4" s="308"/>
      <c r="H4" s="308"/>
      <c r="I4" s="308"/>
      <c r="J4" s="308"/>
      <c r="K4" s="308"/>
      <c r="L4" s="308"/>
      <c r="M4" s="308"/>
      <c r="N4" s="308"/>
    </row>
    <row r="5" spans="1:14" ht="12.75" customHeight="1">
      <c r="A5" s="31"/>
      <c r="B5" s="31"/>
      <c r="C5" s="34"/>
      <c r="D5" s="34"/>
      <c r="E5" s="34"/>
      <c r="F5" s="151"/>
      <c r="G5" s="31"/>
      <c r="H5" s="31"/>
      <c r="I5" s="31"/>
      <c r="J5" s="31"/>
      <c r="K5" s="31"/>
      <c r="M5" s="31"/>
      <c r="N5" s="179" t="s">
        <v>268</v>
      </c>
    </row>
    <row r="6" spans="1:14" s="43" customFormat="1" ht="25.5" customHeight="1">
      <c r="A6" s="318" t="s">
        <v>31</v>
      </c>
      <c r="B6" s="318"/>
      <c r="C6" s="39" t="s">
        <v>276</v>
      </c>
      <c r="D6" s="39" t="s">
        <v>226</v>
      </c>
      <c r="E6" s="187" t="s">
        <v>277</v>
      </c>
      <c r="F6" s="39" t="s">
        <v>326</v>
      </c>
      <c r="G6" s="152" t="s">
        <v>32</v>
      </c>
      <c r="H6" s="152" t="s">
        <v>33</v>
      </c>
      <c r="I6" s="153" t="s">
        <v>97</v>
      </c>
      <c r="J6" s="153" t="s">
        <v>34</v>
      </c>
      <c r="K6" s="153" t="s">
        <v>35</v>
      </c>
      <c r="L6" s="42" t="s">
        <v>196</v>
      </c>
      <c r="M6" s="42" t="s">
        <v>197</v>
      </c>
      <c r="N6" s="42" t="s">
        <v>222</v>
      </c>
    </row>
    <row r="7" spans="1:14" s="43" customFormat="1" ht="40.5" customHeight="1">
      <c r="A7" s="56"/>
      <c r="B7" s="154" t="s">
        <v>275</v>
      </c>
      <c r="C7" s="155">
        <v>63</v>
      </c>
      <c r="D7" s="56"/>
      <c r="E7" s="56"/>
      <c r="F7" s="37"/>
      <c r="G7" s="156"/>
      <c r="H7" s="156"/>
      <c r="I7" s="156"/>
      <c r="J7" s="156"/>
      <c r="K7" s="156"/>
      <c r="L7" s="177">
        <f>L8+L32+L39+L46+L51+L67+L62</f>
        <v>3099079.36</v>
      </c>
      <c r="M7" s="177">
        <f>M8+M32+M39+M46+M51+M67+M62</f>
        <v>3293978.93</v>
      </c>
      <c r="N7" s="177">
        <f>N8+N32+N39+N46+N51+N67+N62</f>
        <v>3481498.67</v>
      </c>
    </row>
    <row r="8" spans="1:14" s="43" customFormat="1" ht="50.25" customHeight="1">
      <c r="A8" s="56"/>
      <c r="B8" s="157" t="s">
        <v>227</v>
      </c>
      <c r="C8" s="158">
        <v>63</v>
      </c>
      <c r="D8" s="147">
        <v>0</v>
      </c>
      <c r="E8" s="147">
        <v>11</v>
      </c>
      <c r="F8" s="158"/>
      <c r="G8" s="156"/>
      <c r="H8" s="156"/>
      <c r="I8" s="156"/>
      <c r="J8" s="156"/>
      <c r="K8" s="156"/>
      <c r="L8" s="141">
        <f>L9</f>
        <v>1332819</v>
      </c>
      <c r="M8" s="141">
        <f>M9</f>
        <v>1371319</v>
      </c>
      <c r="N8" s="141">
        <f>N9</f>
        <v>1388319</v>
      </c>
    </row>
    <row r="9" spans="1:14" s="43" customFormat="1" ht="17.25" customHeight="1">
      <c r="A9" s="56"/>
      <c r="B9" s="130" t="s">
        <v>99</v>
      </c>
      <c r="C9" s="147">
        <v>63</v>
      </c>
      <c r="D9" s="147">
        <v>0</v>
      </c>
      <c r="E9" s="147">
        <v>11</v>
      </c>
      <c r="F9" s="158">
        <v>863</v>
      </c>
      <c r="G9" s="156"/>
      <c r="H9" s="156"/>
      <c r="I9" s="156"/>
      <c r="J9" s="156"/>
      <c r="K9" s="156"/>
      <c r="L9" s="141">
        <f>L10+L13++L23+L26+L20+L29</f>
        <v>1332819</v>
      </c>
      <c r="M9" s="141">
        <f>M10+M13++M23+M26+M20+M29</f>
        <v>1371319</v>
      </c>
      <c r="N9" s="141">
        <f>N10+N13++N23+N26+N20+N29</f>
        <v>1388319</v>
      </c>
    </row>
    <row r="10" spans="1:14" ht="24" customHeight="1">
      <c r="A10" s="74" t="s">
        <v>101</v>
      </c>
      <c r="B10" s="65" t="s">
        <v>279</v>
      </c>
      <c r="C10" s="59">
        <v>63</v>
      </c>
      <c r="D10" s="59">
        <v>0</v>
      </c>
      <c r="E10" s="59">
        <v>11</v>
      </c>
      <c r="F10" s="75">
        <v>863</v>
      </c>
      <c r="G10" s="76" t="s">
        <v>37</v>
      </c>
      <c r="H10" s="76" t="s">
        <v>38</v>
      </c>
      <c r="I10" s="76" t="s">
        <v>280</v>
      </c>
      <c r="J10" s="67" t="s">
        <v>236</v>
      </c>
      <c r="K10" s="77" t="s">
        <v>102</v>
      </c>
      <c r="L10" s="143">
        <f aca="true" t="shared" si="0" ref="L10:N11">L11</f>
        <v>402300</v>
      </c>
      <c r="M10" s="143">
        <f t="shared" si="0"/>
        <v>402300</v>
      </c>
      <c r="N10" s="143">
        <f t="shared" si="0"/>
        <v>402300</v>
      </c>
    </row>
    <row r="11" spans="1:14" ht="63.75" customHeight="1">
      <c r="A11" s="48" t="s">
        <v>100</v>
      </c>
      <c r="B11" s="48" t="s">
        <v>100</v>
      </c>
      <c r="C11" s="59">
        <v>63</v>
      </c>
      <c r="D11" s="59">
        <v>0</v>
      </c>
      <c r="E11" s="59">
        <v>11</v>
      </c>
      <c r="F11" s="75">
        <v>863</v>
      </c>
      <c r="G11" s="76" t="s">
        <v>37</v>
      </c>
      <c r="H11" s="76" t="s">
        <v>38</v>
      </c>
      <c r="I11" s="76" t="s">
        <v>280</v>
      </c>
      <c r="J11" s="67" t="s">
        <v>236</v>
      </c>
      <c r="K11" s="67" t="s">
        <v>19</v>
      </c>
      <c r="L11" s="143">
        <f t="shared" si="0"/>
        <v>402300</v>
      </c>
      <c r="M11" s="143">
        <f t="shared" si="0"/>
        <v>402300</v>
      </c>
      <c r="N11" s="143">
        <f t="shared" si="0"/>
        <v>402300</v>
      </c>
    </row>
    <row r="12" spans="1:14" ht="31.5" customHeight="1">
      <c r="A12" s="48" t="s">
        <v>103</v>
      </c>
      <c r="B12" s="48" t="s">
        <v>103</v>
      </c>
      <c r="C12" s="59">
        <v>63</v>
      </c>
      <c r="D12" s="59">
        <v>0</v>
      </c>
      <c r="E12" s="59">
        <v>11</v>
      </c>
      <c r="F12" s="75">
        <v>863</v>
      </c>
      <c r="G12" s="58" t="s">
        <v>37</v>
      </c>
      <c r="H12" s="58" t="s">
        <v>38</v>
      </c>
      <c r="I12" s="76" t="s">
        <v>280</v>
      </c>
      <c r="J12" s="67" t="s">
        <v>236</v>
      </c>
      <c r="K12" s="67" t="s">
        <v>20</v>
      </c>
      <c r="L12" s="143">
        <v>402300</v>
      </c>
      <c r="M12" s="143">
        <v>402300</v>
      </c>
      <c r="N12" s="143">
        <v>402300</v>
      </c>
    </row>
    <row r="13" spans="1:14" ht="23.25" customHeight="1">
      <c r="A13" s="311" t="s">
        <v>104</v>
      </c>
      <c r="B13" s="312"/>
      <c r="C13" s="59">
        <v>63</v>
      </c>
      <c r="D13" s="59">
        <v>0</v>
      </c>
      <c r="E13" s="59">
        <v>11</v>
      </c>
      <c r="F13" s="75">
        <v>863</v>
      </c>
      <c r="G13" s="58" t="s">
        <v>37</v>
      </c>
      <c r="H13" s="58" t="s">
        <v>42</v>
      </c>
      <c r="I13" s="76" t="s">
        <v>237</v>
      </c>
      <c r="J13" s="67" t="s">
        <v>238</v>
      </c>
      <c r="K13" s="58"/>
      <c r="L13" s="143">
        <f>L14+L16+L18</f>
        <v>885189</v>
      </c>
      <c r="M13" s="143">
        <f>M14+M16+M18</f>
        <v>927712</v>
      </c>
      <c r="N13" s="143">
        <f>N14+N16+N18</f>
        <v>948735</v>
      </c>
    </row>
    <row r="14" spans="1:14" ht="63" customHeight="1">
      <c r="A14" s="65"/>
      <c r="B14" s="48" t="s">
        <v>100</v>
      </c>
      <c r="C14" s="59">
        <v>63</v>
      </c>
      <c r="D14" s="59">
        <v>0</v>
      </c>
      <c r="E14" s="59">
        <v>11</v>
      </c>
      <c r="F14" s="75">
        <v>863</v>
      </c>
      <c r="G14" s="76" t="s">
        <v>37</v>
      </c>
      <c r="H14" s="76" t="s">
        <v>42</v>
      </c>
      <c r="I14" s="76" t="s">
        <v>237</v>
      </c>
      <c r="J14" s="67" t="s">
        <v>238</v>
      </c>
      <c r="K14" s="58" t="s">
        <v>19</v>
      </c>
      <c r="L14" s="143">
        <f>L15</f>
        <v>701500</v>
      </c>
      <c r="M14" s="143">
        <f>M15</f>
        <v>701500</v>
      </c>
      <c r="N14" s="144">
        <f>N15</f>
        <v>701500</v>
      </c>
    </row>
    <row r="15" spans="1:14" ht="28.5" customHeight="1">
      <c r="A15" s="61"/>
      <c r="B15" s="48" t="s">
        <v>103</v>
      </c>
      <c r="C15" s="59">
        <v>63</v>
      </c>
      <c r="D15" s="59">
        <v>0</v>
      </c>
      <c r="E15" s="59">
        <v>11</v>
      </c>
      <c r="F15" s="75">
        <v>863</v>
      </c>
      <c r="G15" s="58" t="s">
        <v>37</v>
      </c>
      <c r="H15" s="58" t="s">
        <v>42</v>
      </c>
      <c r="I15" s="76" t="s">
        <v>237</v>
      </c>
      <c r="J15" s="67" t="s">
        <v>238</v>
      </c>
      <c r="K15" s="58" t="s">
        <v>20</v>
      </c>
      <c r="L15" s="143">
        <v>701500</v>
      </c>
      <c r="M15" s="143">
        <v>701500</v>
      </c>
      <c r="N15" s="143">
        <v>701500</v>
      </c>
    </row>
    <row r="16" spans="1:14" ht="28.5" customHeight="1">
      <c r="A16" s="61"/>
      <c r="B16" s="128" t="s">
        <v>220</v>
      </c>
      <c r="C16" s="59">
        <v>63</v>
      </c>
      <c r="D16" s="59">
        <v>0</v>
      </c>
      <c r="E16" s="59">
        <v>11</v>
      </c>
      <c r="F16" s="78">
        <v>863</v>
      </c>
      <c r="G16" s="62" t="s">
        <v>37</v>
      </c>
      <c r="H16" s="62" t="s">
        <v>42</v>
      </c>
      <c r="I16" s="76" t="s">
        <v>237</v>
      </c>
      <c r="J16" s="67" t="s">
        <v>238</v>
      </c>
      <c r="K16" s="62" t="s">
        <v>21</v>
      </c>
      <c r="L16" s="143">
        <f>L17</f>
        <v>177519</v>
      </c>
      <c r="M16" s="143">
        <f>M17</f>
        <v>220119</v>
      </c>
      <c r="N16" s="143">
        <f>N17</f>
        <v>241119</v>
      </c>
    </row>
    <row r="17" spans="1:14" ht="28.5" customHeight="1">
      <c r="A17" s="61"/>
      <c r="B17" s="49" t="s">
        <v>105</v>
      </c>
      <c r="C17" s="59">
        <v>63</v>
      </c>
      <c r="D17" s="59">
        <v>0</v>
      </c>
      <c r="E17" s="59">
        <v>11</v>
      </c>
      <c r="F17" s="78">
        <v>863</v>
      </c>
      <c r="G17" s="62" t="s">
        <v>37</v>
      </c>
      <c r="H17" s="62" t="s">
        <v>42</v>
      </c>
      <c r="I17" s="76" t="s">
        <v>237</v>
      </c>
      <c r="J17" s="67" t="s">
        <v>238</v>
      </c>
      <c r="K17" s="62" t="s">
        <v>22</v>
      </c>
      <c r="L17" s="143">
        <f>192519-15000</f>
        <v>177519</v>
      </c>
      <c r="M17" s="143">
        <f>220119</f>
        <v>220119</v>
      </c>
      <c r="N17" s="143">
        <f>241119</f>
        <v>241119</v>
      </c>
    </row>
    <row r="18" spans="1:14" ht="15.75" customHeight="1">
      <c r="A18" s="61"/>
      <c r="B18" s="79" t="s">
        <v>23</v>
      </c>
      <c r="C18" s="59">
        <v>63</v>
      </c>
      <c r="D18" s="59">
        <v>0</v>
      </c>
      <c r="E18" s="59">
        <v>11</v>
      </c>
      <c r="F18" s="75">
        <v>863</v>
      </c>
      <c r="G18" s="58" t="s">
        <v>37</v>
      </c>
      <c r="H18" s="58" t="s">
        <v>42</v>
      </c>
      <c r="I18" s="76" t="s">
        <v>237</v>
      </c>
      <c r="J18" s="67" t="s">
        <v>238</v>
      </c>
      <c r="K18" s="58" t="s">
        <v>24</v>
      </c>
      <c r="L18" s="143">
        <f>L19</f>
        <v>6170</v>
      </c>
      <c r="M18" s="143">
        <f>M19</f>
        <v>6093</v>
      </c>
      <c r="N18" s="143">
        <f>N19</f>
        <v>6116</v>
      </c>
    </row>
    <row r="19" spans="1:14" ht="15.75" customHeight="1">
      <c r="A19" s="61"/>
      <c r="B19" s="127" t="s">
        <v>216</v>
      </c>
      <c r="C19" s="59">
        <v>63</v>
      </c>
      <c r="D19" s="59">
        <v>0</v>
      </c>
      <c r="E19" s="59">
        <v>11</v>
      </c>
      <c r="F19" s="75">
        <v>863</v>
      </c>
      <c r="G19" s="58" t="s">
        <v>37</v>
      </c>
      <c r="H19" s="58" t="s">
        <v>42</v>
      </c>
      <c r="I19" s="76" t="s">
        <v>237</v>
      </c>
      <c r="J19" s="67" t="s">
        <v>238</v>
      </c>
      <c r="K19" s="58" t="s">
        <v>217</v>
      </c>
      <c r="L19" s="143">
        <f>10170-4000</f>
        <v>6170</v>
      </c>
      <c r="M19" s="143">
        <f>10093-4000</f>
        <v>6093</v>
      </c>
      <c r="N19" s="143">
        <f>10116-4000</f>
        <v>6116</v>
      </c>
    </row>
    <row r="20" spans="1:14" ht="15.75" customHeight="1">
      <c r="A20" s="61"/>
      <c r="B20" s="79" t="s">
        <v>282</v>
      </c>
      <c r="C20" s="59">
        <v>63</v>
      </c>
      <c r="D20" s="59">
        <v>0</v>
      </c>
      <c r="E20" s="59">
        <v>11</v>
      </c>
      <c r="F20" s="75">
        <v>863</v>
      </c>
      <c r="G20" s="58" t="s">
        <v>37</v>
      </c>
      <c r="H20" s="58" t="s">
        <v>42</v>
      </c>
      <c r="I20" s="76" t="s">
        <v>283</v>
      </c>
      <c r="J20" s="67" t="s">
        <v>281</v>
      </c>
      <c r="K20" s="58"/>
      <c r="L20" s="143">
        <f aca="true" t="shared" si="1" ref="L20:N21">L21</f>
        <v>4000</v>
      </c>
      <c r="M20" s="143">
        <f t="shared" si="1"/>
        <v>4000</v>
      </c>
      <c r="N20" s="143">
        <f t="shared" si="1"/>
        <v>4000</v>
      </c>
    </row>
    <row r="21" spans="1:14" ht="15.75" customHeight="1">
      <c r="A21" s="61"/>
      <c r="B21" s="79" t="s">
        <v>23</v>
      </c>
      <c r="C21" s="59">
        <v>63</v>
      </c>
      <c r="D21" s="59">
        <v>0</v>
      </c>
      <c r="E21" s="59">
        <v>11</v>
      </c>
      <c r="F21" s="75">
        <v>863</v>
      </c>
      <c r="G21" s="58" t="s">
        <v>37</v>
      </c>
      <c r="H21" s="58" t="s">
        <v>42</v>
      </c>
      <c r="I21" s="76" t="s">
        <v>283</v>
      </c>
      <c r="J21" s="67" t="s">
        <v>281</v>
      </c>
      <c r="K21" s="58" t="s">
        <v>24</v>
      </c>
      <c r="L21" s="143">
        <f t="shared" si="1"/>
        <v>4000</v>
      </c>
      <c r="M21" s="143">
        <f t="shared" si="1"/>
        <v>4000</v>
      </c>
      <c r="N21" s="143">
        <f t="shared" si="1"/>
        <v>4000</v>
      </c>
    </row>
    <row r="22" spans="1:14" ht="15.75" customHeight="1">
      <c r="A22" s="61"/>
      <c r="B22" s="127" t="s">
        <v>216</v>
      </c>
      <c r="C22" s="59">
        <v>63</v>
      </c>
      <c r="D22" s="59">
        <v>0</v>
      </c>
      <c r="E22" s="59">
        <v>11</v>
      </c>
      <c r="F22" s="75">
        <v>863</v>
      </c>
      <c r="G22" s="58" t="s">
        <v>37</v>
      </c>
      <c r="H22" s="58" t="s">
        <v>42</v>
      </c>
      <c r="I22" s="76" t="s">
        <v>283</v>
      </c>
      <c r="J22" s="67" t="s">
        <v>281</v>
      </c>
      <c r="K22" s="58" t="s">
        <v>217</v>
      </c>
      <c r="L22" s="143">
        <v>4000</v>
      </c>
      <c r="M22" s="143">
        <v>4000</v>
      </c>
      <c r="N22" s="143">
        <v>4000</v>
      </c>
    </row>
    <row r="23" spans="1:14" s="33" customFormat="1" ht="60" customHeight="1">
      <c r="A23" s="74" t="s">
        <v>107</v>
      </c>
      <c r="B23" s="82" t="s">
        <v>243</v>
      </c>
      <c r="C23" s="59">
        <v>63</v>
      </c>
      <c r="D23" s="59">
        <v>0</v>
      </c>
      <c r="E23" s="59">
        <v>11</v>
      </c>
      <c r="F23" s="75">
        <v>863</v>
      </c>
      <c r="G23" s="58" t="s">
        <v>37</v>
      </c>
      <c r="H23" s="58" t="s">
        <v>25</v>
      </c>
      <c r="I23" s="76" t="s">
        <v>241</v>
      </c>
      <c r="J23" s="67" t="s">
        <v>242</v>
      </c>
      <c r="K23" s="58"/>
      <c r="L23" s="143">
        <f aca="true" t="shared" si="2" ref="L23:N24">L24</f>
        <v>3000</v>
      </c>
      <c r="M23" s="143">
        <f t="shared" si="2"/>
        <v>3000</v>
      </c>
      <c r="N23" s="143">
        <f t="shared" si="2"/>
        <v>3000</v>
      </c>
    </row>
    <row r="24" spans="1:14" ht="14.25" customHeight="1">
      <c r="A24" s="61"/>
      <c r="B24" s="63" t="s">
        <v>52</v>
      </c>
      <c r="C24" s="59">
        <v>63</v>
      </c>
      <c r="D24" s="59">
        <v>0</v>
      </c>
      <c r="E24" s="59">
        <v>11</v>
      </c>
      <c r="F24" s="75">
        <v>863</v>
      </c>
      <c r="G24" s="58" t="s">
        <v>37</v>
      </c>
      <c r="H24" s="64" t="s">
        <v>25</v>
      </c>
      <c r="I24" s="76" t="s">
        <v>241</v>
      </c>
      <c r="J24" s="67" t="s">
        <v>242</v>
      </c>
      <c r="K24" s="58" t="s">
        <v>39</v>
      </c>
      <c r="L24" s="143">
        <f t="shared" si="2"/>
        <v>3000</v>
      </c>
      <c r="M24" s="143">
        <f t="shared" si="2"/>
        <v>3000</v>
      </c>
      <c r="N24" s="143">
        <f t="shared" si="2"/>
        <v>3000</v>
      </c>
    </row>
    <row r="25" spans="1:14" ht="16.5" customHeight="1">
      <c r="A25" s="61"/>
      <c r="B25" s="83" t="s">
        <v>64</v>
      </c>
      <c r="C25" s="59">
        <v>63</v>
      </c>
      <c r="D25" s="59">
        <v>0</v>
      </c>
      <c r="E25" s="59">
        <v>11</v>
      </c>
      <c r="F25" s="75">
        <v>863</v>
      </c>
      <c r="G25" s="58" t="s">
        <v>37</v>
      </c>
      <c r="H25" s="64" t="s">
        <v>25</v>
      </c>
      <c r="I25" s="76" t="s">
        <v>241</v>
      </c>
      <c r="J25" s="67" t="s">
        <v>242</v>
      </c>
      <c r="K25" s="62" t="s">
        <v>28</v>
      </c>
      <c r="L25" s="143">
        <v>3000</v>
      </c>
      <c r="M25" s="143">
        <v>3000</v>
      </c>
      <c r="N25" s="143">
        <v>3000</v>
      </c>
    </row>
    <row r="26" spans="1:14" ht="54" customHeight="1">
      <c r="A26" s="299" t="s">
        <v>246</v>
      </c>
      <c r="B26" s="300"/>
      <c r="C26" s="59">
        <v>63</v>
      </c>
      <c r="D26" s="59">
        <v>0</v>
      </c>
      <c r="E26" s="59">
        <v>11</v>
      </c>
      <c r="F26" s="66">
        <v>863</v>
      </c>
      <c r="G26" s="64" t="s">
        <v>37</v>
      </c>
      <c r="H26" s="64" t="s">
        <v>54</v>
      </c>
      <c r="I26" s="76" t="s">
        <v>244</v>
      </c>
      <c r="J26" s="67" t="s">
        <v>245</v>
      </c>
      <c r="K26" s="64"/>
      <c r="L26" s="143">
        <f aca="true" t="shared" si="3" ref="L26:N27">L27</f>
        <v>500</v>
      </c>
      <c r="M26" s="143">
        <f t="shared" si="3"/>
        <v>500</v>
      </c>
      <c r="N26" s="143">
        <f t="shared" si="3"/>
        <v>500</v>
      </c>
    </row>
    <row r="27" spans="1:14" ht="16.5" customHeight="1">
      <c r="A27" s="61"/>
      <c r="B27" s="63" t="s">
        <v>52</v>
      </c>
      <c r="C27" s="59">
        <v>63</v>
      </c>
      <c r="D27" s="59">
        <v>0</v>
      </c>
      <c r="E27" s="59">
        <v>11</v>
      </c>
      <c r="F27" s="66">
        <v>863</v>
      </c>
      <c r="G27" s="58" t="s">
        <v>37</v>
      </c>
      <c r="H27" s="64" t="s">
        <v>54</v>
      </c>
      <c r="I27" s="76" t="s">
        <v>244</v>
      </c>
      <c r="J27" s="67" t="s">
        <v>245</v>
      </c>
      <c r="K27" s="58" t="s">
        <v>39</v>
      </c>
      <c r="L27" s="143">
        <f t="shared" si="3"/>
        <v>500</v>
      </c>
      <c r="M27" s="143">
        <f t="shared" si="3"/>
        <v>500</v>
      </c>
      <c r="N27" s="143">
        <f t="shared" si="3"/>
        <v>500</v>
      </c>
    </row>
    <row r="28" spans="1:14" ht="15.75" customHeight="1">
      <c r="A28" s="61"/>
      <c r="B28" s="83" t="s">
        <v>64</v>
      </c>
      <c r="C28" s="59">
        <v>63</v>
      </c>
      <c r="D28" s="59">
        <v>0</v>
      </c>
      <c r="E28" s="59">
        <v>11</v>
      </c>
      <c r="F28" s="66">
        <v>863</v>
      </c>
      <c r="G28" s="58" t="s">
        <v>37</v>
      </c>
      <c r="H28" s="64" t="s">
        <v>54</v>
      </c>
      <c r="I28" s="76" t="s">
        <v>244</v>
      </c>
      <c r="J28" s="67" t="s">
        <v>245</v>
      </c>
      <c r="K28" s="62" t="s">
        <v>28</v>
      </c>
      <c r="L28" s="143">
        <v>500</v>
      </c>
      <c r="M28" s="143">
        <v>500</v>
      </c>
      <c r="N28" s="143">
        <v>500</v>
      </c>
    </row>
    <row r="29" spans="1:14" ht="36.75" customHeight="1">
      <c r="A29" s="301" t="s">
        <v>285</v>
      </c>
      <c r="B29" s="302"/>
      <c r="C29" s="59">
        <v>63</v>
      </c>
      <c r="D29" s="59">
        <v>0</v>
      </c>
      <c r="E29" s="59">
        <v>11</v>
      </c>
      <c r="F29" s="75">
        <v>863</v>
      </c>
      <c r="G29" s="58" t="s">
        <v>37</v>
      </c>
      <c r="H29" s="64" t="s">
        <v>54</v>
      </c>
      <c r="I29" s="62" t="s">
        <v>286</v>
      </c>
      <c r="J29" s="67" t="s">
        <v>284</v>
      </c>
      <c r="K29" s="58"/>
      <c r="L29" s="143">
        <f aca="true" t="shared" si="4" ref="L29:N30">L30</f>
        <v>37830</v>
      </c>
      <c r="M29" s="143">
        <f t="shared" si="4"/>
        <v>33807</v>
      </c>
      <c r="N29" s="143">
        <f t="shared" si="4"/>
        <v>29784</v>
      </c>
    </row>
    <row r="30" spans="1:14" ht="15" customHeight="1">
      <c r="A30" s="114"/>
      <c r="B30" s="79" t="s">
        <v>23</v>
      </c>
      <c r="C30" s="59">
        <v>63</v>
      </c>
      <c r="D30" s="59">
        <v>0</v>
      </c>
      <c r="E30" s="59">
        <v>11</v>
      </c>
      <c r="F30" s="75">
        <v>863</v>
      </c>
      <c r="G30" s="58" t="s">
        <v>37</v>
      </c>
      <c r="H30" s="64" t="s">
        <v>54</v>
      </c>
      <c r="I30" s="62" t="s">
        <v>286</v>
      </c>
      <c r="J30" s="67" t="s">
        <v>284</v>
      </c>
      <c r="K30" s="58" t="s">
        <v>24</v>
      </c>
      <c r="L30" s="143">
        <f t="shared" si="4"/>
        <v>37830</v>
      </c>
      <c r="M30" s="143">
        <f t="shared" si="4"/>
        <v>33807</v>
      </c>
      <c r="N30" s="143">
        <f t="shared" si="4"/>
        <v>29784</v>
      </c>
    </row>
    <row r="31" spans="1:14" ht="15" customHeight="1">
      <c r="A31" s="114"/>
      <c r="B31" s="127" t="s">
        <v>216</v>
      </c>
      <c r="C31" s="59">
        <v>63</v>
      </c>
      <c r="D31" s="59">
        <v>0</v>
      </c>
      <c r="E31" s="59">
        <v>11</v>
      </c>
      <c r="F31" s="75">
        <v>863</v>
      </c>
      <c r="G31" s="58" t="s">
        <v>37</v>
      </c>
      <c r="H31" s="64" t="s">
        <v>54</v>
      </c>
      <c r="I31" s="62" t="s">
        <v>286</v>
      </c>
      <c r="J31" s="67" t="s">
        <v>284</v>
      </c>
      <c r="K31" s="58" t="s">
        <v>217</v>
      </c>
      <c r="L31" s="143">
        <v>37830</v>
      </c>
      <c r="M31" s="143">
        <v>33807</v>
      </c>
      <c r="N31" s="143">
        <v>29784</v>
      </c>
    </row>
    <row r="32" spans="1:14" ht="39.75" customHeight="1">
      <c r="A32" s="61"/>
      <c r="B32" s="161" t="s">
        <v>228</v>
      </c>
      <c r="C32" s="147">
        <v>63</v>
      </c>
      <c r="D32" s="147">
        <v>0</v>
      </c>
      <c r="E32" s="147">
        <v>12</v>
      </c>
      <c r="F32" s="162"/>
      <c r="G32" s="163"/>
      <c r="H32" s="163"/>
      <c r="I32" s="163"/>
      <c r="J32" s="164"/>
      <c r="K32" s="165"/>
      <c r="L32" s="142">
        <f aca="true" t="shared" si="5" ref="L32:N33">L33</f>
        <v>63999</v>
      </c>
      <c r="M32" s="142">
        <f t="shared" si="5"/>
        <v>64678</v>
      </c>
      <c r="N32" s="142">
        <f t="shared" si="5"/>
        <v>67003</v>
      </c>
    </row>
    <row r="33" spans="1:14" ht="15.75" customHeight="1">
      <c r="A33" s="61"/>
      <c r="B33" s="130" t="s">
        <v>99</v>
      </c>
      <c r="C33" s="147">
        <v>63</v>
      </c>
      <c r="D33" s="147">
        <v>0</v>
      </c>
      <c r="E33" s="147">
        <v>12</v>
      </c>
      <c r="F33" s="166">
        <v>863</v>
      </c>
      <c r="G33" s="163"/>
      <c r="H33" s="163"/>
      <c r="I33" s="163"/>
      <c r="J33" s="164"/>
      <c r="K33" s="165"/>
      <c r="L33" s="142">
        <f t="shared" si="5"/>
        <v>63999</v>
      </c>
      <c r="M33" s="142">
        <f t="shared" si="5"/>
        <v>64678</v>
      </c>
      <c r="N33" s="142">
        <f t="shared" si="5"/>
        <v>67003</v>
      </c>
    </row>
    <row r="34" spans="1:14" s="34" customFormat="1" ht="26.25" customHeight="1">
      <c r="A34" s="79" t="s">
        <v>108</v>
      </c>
      <c r="B34" s="79" t="s">
        <v>328</v>
      </c>
      <c r="C34" s="59">
        <v>63</v>
      </c>
      <c r="D34" s="59">
        <v>0</v>
      </c>
      <c r="E34" s="59">
        <v>12</v>
      </c>
      <c r="F34" s="80">
        <v>863</v>
      </c>
      <c r="G34" s="58" t="s">
        <v>38</v>
      </c>
      <c r="H34" s="58" t="s">
        <v>40</v>
      </c>
      <c r="I34" s="58" t="s">
        <v>229</v>
      </c>
      <c r="J34" s="67" t="s">
        <v>249</v>
      </c>
      <c r="K34" s="58"/>
      <c r="L34" s="143">
        <f>L35+L37</f>
        <v>63999</v>
      </c>
      <c r="M34" s="143">
        <f>M35+M37</f>
        <v>64678</v>
      </c>
      <c r="N34" s="143">
        <f>N35+N37</f>
        <v>67003</v>
      </c>
    </row>
    <row r="35" spans="1:14" ht="62.25" customHeight="1">
      <c r="A35" s="65"/>
      <c r="B35" s="48" t="s">
        <v>100</v>
      </c>
      <c r="C35" s="59">
        <v>63</v>
      </c>
      <c r="D35" s="59">
        <v>0</v>
      </c>
      <c r="E35" s="59">
        <v>12</v>
      </c>
      <c r="F35" s="80">
        <v>863</v>
      </c>
      <c r="G35" s="58" t="s">
        <v>38</v>
      </c>
      <c r="H35" s="58" t="s">
        <v>40</v>
      </c>
      <c r="I35" s="58" t="s">
        <v>229</v>
      </c>
      <c r="J35" s="67" t="s">
        <v>249</v>
      </c>
      <c r="K35" s="58" t="s">
        <v>19</v>
      </c>
      <c r="L35" s="143">
        <f>L36</f>
        <v>59300</v>
      </c>
      <c r="M35" s="143">
        <f>M36</f>
        <v>59300</v>
      </c>
      <c r="N35" s="143">
        <f>N36</f>
        <v>59300</v>
      </c>
    </row>
    <row r="36" spans="1:14" ht="25.5" customHeight="1">
      <c r="A36" s="61"/>
      <c r="B36" s="48" t="s">
        <v>103</v>
      </c>
      <c r="C36" s="59">
        <v>63</v>
      </c>
      <c r="D36" s="59">
        <v>0</v>
      </c>
      <c r="E36" s="59">
        <v>12</v>
      </c>
      <c r="F36" s="80">
        <v>863</v>
      </c>
      <c r="G36" s="58" t="s">
        <v>38</v>
      </c>
      <c r="H36" s="58" t="s">
        <v>40</v>
      </c>
      <c r="I36" s="58" t="s">
        <v>229</v>
      </c>
      <c r="J36" s="67" t="s">
        <v>249</v>
      </c>
      <c r="K36" s="58" t="s">
        <v>20</v>
      </c>
      <c r="L36" s="143">
        <v>59300</v>
      </c>
      <c r="M36" s="143">
        <v>59300</v>
      </c>
      <c r="N36" s="143">
        <v>59300</v>
      </c>
    </row>
    <row r="37" spans="1:14" ht="24" customHeight="1">
      <c r="A37" s="61"/>
      <c r="B37" s="128" t="s">
        <v>220</v>
      </c>
      <c r="C37" s="59">
        <v>63</v>
      </c>
      <c r="D37" s="59">
        <v>0</v>
      </c>
      <c r="E37" s="59">
        <v>12</v>
      </c>
      <c r="F37" s="66">
        <v>863</v>
      </c>
      <c r="G37" s="58" t="s">
        <v>38</v>
      </c>
      <c r="H37" s="58" t="s">
        <v>40</v>
      </c>
      <c r="I37" s="58" t="s">
        <v>229</v>
      </c>
      <c r="J37" s="67" t="s">
        <v>249</v>
      </c>
      <c r="K37" s="58" t="s">
        <v>21</v>
      </c>
      <c r="L37" s="143">
        <f>L38</f>
        <v>4699</v>
      </c>
      <c r="M37" s="143">
        <f>M38</f>
        <v>5378</v>
      </c>
      <c r="N37" s="143">
        <f>N38</f>
        <v>7703</v>
      </c>
    </row>
    <row r="38" spans="1:14" ht="24.75" customHeight="1">
      <c r="A38" s="61"/>
      <c r="B38" s="49" t="s">
        <v>105</v>
      </c>
      <c r="C38" s="59">
        <v>63</v>
      </c>
      <c r="D38" s="59">
        <v>0</v>
      </c>
      <c r="E38" s="59">
        <v>12</v>
      </c>
      <c r="F38" s="66">
        <v>863</v>
      </c>
      <c r="G38" s="58" t="s">
        <v>38</v>
      </c>
      <c r="H38" s="58" t="s">
        <v>40</v>
      </c>
      <c r="I38" s="58" t="s">
        <v>229</v>
      </c>
      <c r="J38" s="67" t="s">
        <v>249</v>
      </c>
      <c r="K38" s="58" t="s">
        <v>22</v>
      </c>
      <c r="L38" s="143">
        <v>4699</v>
      </c>
      <c r="M38" s="143">
        <v>5378</v>
      </c>
      <c r="N38" s="143">
        <v>7703</v>
      </c>
    </row>
    <row r="39" spans="1:14" ht="36" customHeight="1">
      <c r="A39" s="61"/>
      <c r="B39" s="161" t="s">
        <v>230</v>
      </c>
      <c r="C39" s="147">
        <v>63</v>
      </c>
      <c r="D39" s="147">
        <v>0</v>
      </c>
      <c r="E39" s="147">
        <v>13</v>
      </c>
      <c r="F39" s="166"/>
      <c r="G39" s="163"/>
      <c r="H39" s="149"/>
      <c r="I39" s="163"/>
      <c r="J39" s="164"/>
      <c r="K39" s="165"/>
      <c r="L39" s="142">
        <f aca="true" t="shared" si="6" ref="L39:N40">L40</f>
        <v>20800</v>
      </c>
      <c r="M39" s="142">
        <f t="shared" si="6"/>
        <v>112200</v>
      </c>
      <c r="N39" s="142">
        <f t="shared" si="6"/>
        <v>174700</v>
      </c>
    </row>
    <row r="40" spans="1:14" ht="14.25" customHeight="1">
      <c r="A40" s="61"/>
      <c r="B40" s="130" t="s">
        <v>99</v>
      </c>
      <c r="C40" s="147">
        <v>63</v>
      </c>
      <c r="D40" s="147">
        <v>0</v>
      </c>
      <c r="E40" s="147">
        <v>13</v>
      </c>
      <c r="F40" s="166">
        <v>863</v>
      </c>
      <c r="G40" s="163"/>
      <c r="H40" s="149"/>
      <c r="I40" s="163"/>
      <c r="J40" s="164"/>
      <c r="K40" s="165"/>
      <c r="L40" s="142">
        <f t="shared" si="6"/>
        <v>20800</v>
      </c>
      <c r="M40" s="142">
        <f t="shared" si="6"/>
        <v>112200</v>
      </c>
      <c r="N40" s="142">
        <f t="shared" si="6"/>
        <v>174700</v>
      </c>
    </row>
    <row r="41" spans="1:14" ht="15" customHeight="1">
      <c r="A41" s="79" t="s">
        <v>109</v>
      </c>
      <c r="B41" s="79" t="s">
        <v>109</v>
      </c>
      <c r="C41" s="59">
        <v>63</v>
      </c>
      <c r="D41" s="59">
        <v>0</v>
      </c>
      <c r="E41" s="59">
        <v>13</v>
      </c>
      <c r="F41" s="75">
        <v>863</v>
      </c>
      <c r="G41" s="58" t="s">
        <v>40</v>
      </c>
      <c r="H41" s="58" t="s">
        <v>51</v>
      </c>
      <c r="I41" s="64" t="s">
        <v>250</v>
      </c>
      <c r="J41" s="67" t="s">
        <v>251</v>
      </c>
      <c r="K41" s="58"/>
      <c r="L41" s="143">
        <f>L42+L44</f>
        <v>20800</v>
      </c>
      <c r="M41" s="143">
        <f>M42+M44</f>
        <v>112200</v>
      </c>
      <c r="N41" s="143">
        <f>N42+N44</f>
        <v>174700</v>
      </c>
    </row>
    <row r="42" spans="1:14" ht="36.75" customHeight="1" hidden="1">
      <c r="A42" s="68"/>
      <c r="B42" s="48" t="s">
        <v>100</v>
      </c>
      <c r="C42" s="59">
        <v>63</v>
      </c>
      <c r="D42" s="59">
        <v>0</v>
      </c>
      <c r="E42" s="59">
        <v>13</v>
      </c>
      <c r="F42" s="75">
        <v>863</v>
      </c>
      <c r="G42" s="58" t="s">
        <v>40</v>
      </c>
      <c r="H42" s="64" t="s">
        <v>51</v>
      </c>
      <c r="I42" s="64" t="s">
        <v>250</v>
      </c>
      <c r="J42" s="67" t="s">
        <v>251</v>
      </c>
      <c r="K42" s="58" t="s">
        <v>19</v>
      </c>
      <c r="L42" s="143">
        <f>L43</f>
        <v>0</v>
      </c>
      <c r="M42" s="143">
        <f>M43</f>
        <v>0</v>
      </c>
      <c r="N42" s="143">
        <f>N43</f>
        <v>0</v>
      </c>
    </row>
    <row r="43" spans="1:14" ht="15" customHeight="1" hidden="1">
      <c r="A43" s="69"/>
      <c r="B43" s="48" t="s">
        <v>112</v>
      </c>
      <c r="C43" s="59">
        <v>63</v>
      </c>
      <c r="D43" s="59">
        <v>0</v>
      </c>
      <c r="E43" s="59">
        <v>13</v>
      </c>
      <c r="F43" s="66">
        <v>863</v>
      </c>
      <c r="G43" s="58" t="s">
        <v>40</v>
      </c>
      <c r="H43" s="64" t="s">
        <v>51</v>
      </c>
      <c r="I43" s="64" t="s">
        <v>250</v>
      </c>
      <c r="J43" s="67" t="s">
        <v>251</v>
      </c>
      <c r="K43" s="58" t="s">
        <v>111</v>
      </c>
      <c r="L43" s="143">
        <v>0</v>
      </c>
      <c r="M43" s="143"/>
      <c r="N43" s="143"/>
    </row>
    <row r="44" spans="1:14" ht="24.75" customHeight="1">
      <c r="A44" s="69"/>
      <c r="B44" s="128" t="s">
        <v>220</v>
      </c>
      <c r="C44" s="59">
        <v>63</v>
      </c>
      <c r="D44" s="59">
        <v>0</v>
      </c>
      <c r="E44" s="59">
        <v>13</v>
      </c>
      <c r="F44" s="75">
        <v>863</v>
      </c>
      <c r="G44" s="58" t="s">
        <v>40</v>
      </c>
      <c r="H44" s="64" t="s">
        <v>51</v>
      </c>
      <c r="I44" s="64" t="s">
        <v>250</v>
      </c>
      <c r="J44" s="67" t="s">
        <v>251</v>
      </c>
      <c r="K44" s="58" t="s">
        <v>21</v>
      </c>
      <c r="L44" s="143">
        <f>L45</f>
        <v>20800</v>
      </c>
      <c r="M44" s="143">
        <f>M45</f>
        <v>112200</v>
      </c>
      <c r="N44" s="143">
        <f>N45</f>
        <v>174700</v>
      </c>
    </row>
    <row r="45" spans="1:14" ht="24.75" customHeight="1">
      <c r="A45" s="70"/>
      <c r="B45" s="81" t="s">
        <v>105</v>
      </c>
      <c r="C45" s="59">
        <v>63</v>
      </c>
      <c r="D45" s="59">
        <v>0</v>
      </c>
      <c r="E45" s="59">
        <v>13</v>
      </c>
      <c r="F45" s="75">
        <v>863</v>
      </c>
      <c r="G45" s="58" t="s">
        <v>40</v>
      </c>
      <c r="H45" s="64" t="s">
        <v>51</v>
      </c>
      <c r="I45" s="64" t="s">
        <v>250</v>
      </c>
      <c r="J45" s="67" t="s">
        <v>251</v>
      </c>
      <c r="K45" s="58" t="s">
        <v>22</v>
      </c>
      <c r="L45" s="143">
        <v>20800</v>
      </c>
      <c r="M45" s="143">
        <f>20800+91400</f>
        <v>112200</v>
      </c>
      <c r="N45" s="143">
        <f>83300+91400</f>
        <v>174700</v>
      </c>
    </row>
    <row r="46" spans="1:14" s="52" customFormat="1" ht="30.75" customHeight="1">
      <c r="A46" s="167"/>
      <c r="B46" s="168" t="s">
        <v>231</v>
      </c>
      <c r="C46" s="147">
        <v>63</v>
      </c>
      <c r="D46" s="147">
        <v>0</v>
      </c>
      <c r="E46" s="147">
        <v>14</v>
      </c>
      <c r="F46" s="169"/>
      <c r="G46" s="170"/>
      <c r="H46" s="170"/>
      <c r="I46" s="171"/>
      <c r="J46" s="170"/>
      <c r="K46" s="170"/>
      <c r="L46" s="145">
        <f>L47</f>
        <v>1436756.96</v>
      </c>
      <c r="M46" s="145">
        <f aca="true" t="shared" si="7" ref="M46:N49">M47</f>
        <v>1516077.53</v>
      </c>
      <c r="N46" s="145">
        <f t="shared" si="7"/>
        <v>1596372.27</v>
      </c>
    </row>
    <row r="47" spans="1:14" s="51" customFormat="1" ht="16.5" customHeight="1">
      <c r="A47" s="82"/>
      <c r="B47" s="130" t="s">
        <v>99</v>
      </c>
      <c r="C47" s="147">
        <v>63</v>
      </c>
      <c r="D47" s="147">
        <v>0</v>
      </c>
      <c r="E47" s="147">
        <v>14</v>
      </c>
      <c r="F47" s="169">
        <v>863</v>
      </c>
      <c r="G47" s="170"/>
      <c r="H47" s="170"/>
      <c r="I47" s="171"/>
      <c r="J47" s="170"/>
      <c r="K47" s="170"/>
      <c r="L47" s="145">
        <f>L48</f>
        <v>1436756.96</v>
      </c>
      <c r="M47" s="145">
        <f t="shared" si="7"/>
        <v>1516077.53</v>
      </c>
      <c r="N47" s="145">
        <f t="shared" si="7"/>
        <v>1596372.27</v>
      </c>
    </row>
    <row r="48" spans="1:14" ht="177.75" customHeight="1">
      <c r="A48" s="301" t="s">
        <v>254</v>
      </c>
      <c r="B48" s="302"/>
      <c r="C48" s="116">
        <v>63</v>
      </c>
      <c r="D48" s="116">
        <v>0</v>
      </c>
      <c r="E48" s="116">
        <v>14</v>
      </c>
      <c r="F48" s="78">
        <v>863</v>
      </c>
      <c r="G48" s="62" t="s">
        <v>42</v>
      </c>
      <c r="H48" s="62" t="s">
        <v>187</v>
      </c>
      <c r="I48" s="62" t="s">
        <v>252</v>
      </c>
      <c r="J48" s="67" t="s">
        <v>253</v>
      </c>
      <c r="K48" s="58"/>
      <c r="L48" s="143">
        <f>L49</f>
        <v>1436756.96</v>
      </c>
      <c r="M48" s="143">
        <f t="shared" si="7"/>
        <v>1516077.53</v>
      </c>
      <c r="N48" s="143">
        <f t="shared" si="7"/>
        <v>1596372.27</v>
      </c>
    </row>
    <row r="49" spans="1:14" ht="24.75" customHeight="1">
      <c r="A49" s="115"/>
      <c r="B49" s="128" t="s">
        <v>220</v>
      </c>
      <c r="C49" s="116">
        <v>63</v>
      </c>
      <c r="D49" s="116">
        <v>0</v>
      </c>
      <c r="E49" s="116">
        <v>14</v>
      </c>
      <c r="F49" s="78">
        <v>863</v>
      </c>
      <c r="G49" s="62" t="s">
        <v>42</v>
      </c>
      <c r="H49" s="62" t="s">
        <v>187</v>
      </c>
      <c r="I49" s="62" t="s">
        <v>252</v>
      </c>
      <c r="J49" s="67" t="s">
        <v>253</v>
      </c>
      <c r="K49" s="58" t="s">
        <v>21</v>
      </c>
      <c r="L49" s="143">
        <f>L50</f>
        <v>1436756.96</v>
      </c>
      <c r="M49" s="143">
        <f t="shared" si="7"/>
        <v>1516077.53</v>
      </c>
      <c r="N49" s="143">
        <f t="shared" si="7"/>
        <v>1596372.27</v>
      </c>
    </row>
    <row r="50" spans="1:14" ht="24.75" customHeight="1">
      <c r="A50" s="115"/>
      <c r="B50" s="81" t="s">
        <v>105</v>
      </c>
      <c r="C50" s="116">
        <v>63</v>
      </c>
      <c r="D50" s="116">
        <v>0</v>
      </c>
      <c r="E50" s="116">
        <v>14</v>
      </c>
      <c r="F50" s="78">
        <v>863</v>
      </c>
      <c r="G50" s="62" t="s">
        <v>42</v>
      </c>
      <c r="H50" s="62" t="s">
        <v>187</v>
      </c>
      <c r="I50" s="62" t="s">
        <v>252</v>
      </c>
      <c r="J50" s="67" t="s">
        <v>253</v>
      </c>
      <c r="K50" s="58" t="s">
        <v>22</v>
      </c>
      <c r="L50" s="143">
        <v>1436756.96</v>
      </c>
      <c r="M50" s="143">
        <v>1516077.53</v>
      </c>
      <c r="N50" s="143">
        <v>1596372.27</v>
      </c>
    </row>
    <row r="51" spans="1:14" ht="39" customHeight="1">
      <c r="A51" s="71"/>
      <c r="B51" s="172" t="s">
        <v>232</v>
      </c>
      <c r="C51" s="147">
        <v>63</v>
      </c>
      <c r="D51" s="147">
        <v>0</v>
      </c>
      <c r="E51" s="147">
        <v>15</v>
      </c>
      <c r="F51" s="169"/>
      <c r="G51" s="163"/>
      <c r="H51" s="163"/>
      <c r="I51" s="163"/>
      <c r="J51" s="173"/>
      <c r="K51" s="163"/>
      <c r="L51" s="142">
        <f>L52</f>
        <v>208023.4</v>
      </c>
      <c r="M51" s="142">
        <f>M52</f>
        <v>193023.4</v>
      </c>
      <c r="N51" s="142">
        <f>N52</f>
        <v>218423.4</v>
      </c>
    </row>
    <row r="52" spans="1:14" ht="15" customHeight="1">
      <c r="A52" s="71"/>
      <c r="B52" s="130" t="s">
        <v>99</v>
      </c>
      <c r="C52" s="147">
        <v>63</v>
      </c>
      <c r="D52" s="147">
        <v>0</v>
      </c>
      <c r="E52" s="147">
        <v>15</v>
      </c>
      <c r="F52" s="169">
        <v>863</v>
      </c>
      <c r="G52" s="163"/>
      <c r="H52" s="163"/>
      <c r="I52" s="163"/>
      <c r="J52" s="173"/>
      <c r="K52" s="163"/>
      <c r="L52" s="142">
        <f>L53+L56+L59</f>
        <v>208023.4</v>
      </c>
      <c r="M52" s="142">
        <f>M53+M56+M59</f>
        <v>193023.4</v>
      </c>
      <c r="N52" s="142">
        <f>N53+N56+N59</f>
        <v>218423.4</v>
      </c>
    </row>
    <row r="53" spans="1:14" s="51" customFormat="1" ht="15" customHeight="1">
      <c r="A53" s="299" t="s">
        <v>258</v>
      </c>
      <c r="B53" s="300"/>
      <c r="C53" s="59">
        <v>63</v>
      </c>
      <c r="D53" s="59">
        <v>0</v>
      </c>
      <c r="E53" s="59">
        <v>15</v>
      </c>
      <c r="F53" s="75">
        <v>863</v>
      </c>
      <c r="G53" s="76" t="s">
        <v>43</v>
      </c>
      <c r="H53" s="76" t="s">
        <v>40</v>
      </c>
      <c r="I53" s="62" t="s">
        <v>259</v>
      </c>
      <c r="J53" s="67" t="s">
        <v>260</v>
      </c>
      <c r="K53" s="76"/>
      <c r="L53" s="146">
        <f aca="true" t="shared" si="8" ref="L53:N54">L54</f>
        <v>85000</v>
      </c>
      <c r="M53" s="146">
        <f t="shared" si="8"/>
        <v>70000</v>
      </c>
      <c r="N53" s="146">
        <f t="shared" si="8"/>
        <v>70000</v>
      </c>
    </row>
    <row r="54" spans="1:14" s="51" customFormat="1" ht="27" customHeight="1">
      <c r="A54" s="61"/>
      <c r="B54" s="128" t="s">
        <v>220</v>
      </c>
      <c r="C54" s="59">
        <v>63</v>
      </c>
      <c r="D54" s="59">
        <v>0</v>
      </c>
      <c r="E54" s="59">
        <v>15</v>
      </c>
      <c r="F54" s="75">
        <v>863</v>
      </c>
      <c r="G54" s="76" t="s">
        <v>43</v>
      </c>
      <c r="H54" s="76" t="s">
        <v>40</v>
      </c>
      <c r="I54" s="62" t="s">
        <v>259</v>
      </c>
      <c r="J54" s="67" t="s">
        <v>260</v>
      </c>
      <c r="K54" s="76" t="s">
        <v>21</v>
      </c>
      <c r="L54" s="146">
        <f t="shared" si="8"/>
        <v>85000</v>
      </c>
      <c r="M54" s="146">
        <f t="shared" si="8"/>
        <v>70000</v>
      </c>
      <c r="N54" s="146">
        <f t="shared" si="8"/>
        <v>70000</v>
      </c>
    </row>
    <row r="55" spans="1:14" s="51" customFormat="1" ht="23.25" customHeight="1">
      <c r="A55" s="61"/>
      <c r="B55" s="49" t="s">
        <v>105</v>
      </c>
      <c r="C55" s="59">
        <v>63</v>
      </c>
      <c r="D55" s="59">
        <v>0</v>
      </c>
      <c r="E55" s="59">
        <v>15</v>
      </c>
      <c r="F55" s="75">
        <v>863</v>
      </c>
      <c r="G55" s="76" t="s">
        <v>43</v>
      </c>
      <c r="H55" s="76" t="s">
        <v>40</v>
      </c>
      <c r="I55" s="62" t="s">
        <v>259</v>
      </c>
      <c r="J55" s="67" t="s">
        <v>260</v>
      </c>
      <c r="K55" s="76" t="s">
        <v>22</v>
      </c>
      <c r="L55" s="146">
        <f>70000+15000</f>
        <v>85000</v>
      </c>
      <c r="M55" s="146">
        <f>70000</f>
        <v>70000</v>
      </c>
      <c r="N55" s="146">
        <f>70000</f>
        <v>70000</v>
      </c>
    </row>
    <row r="56" spans="1:14" s="51" customFormat="1" ht="24.75" customHeight="1">
      <c r="A56" s="299" t="s">
        <v>110</v>
      </c>
      <c r="B56" s="300"/>
      <c r="C56" s="59">
        <v>63</v>
      </c>
      <c r="D56" s="59">
        <v>0</v>
      </c>
      <c r="E56" s="59">
        <v>15</v>
      </c>
      <c r="F56" s="75">
        <v>863</v>
      </c>
      <c r="G56" s="76" t="s">
        <v>43</v>
      </c>
      <c r="H56" s="76" t="s">
        <v>40</v>
      </c>
      <c r="I56" s="62" t="s">
        <v>261</v>
      </c>
      <c r="J56" s="67" t="s">
        <v>262</v>
      </c>
      <c r="K56" s="76"/>
      <c r="L56" s="146">
        <f aca="true" t="shared" si="9" ref="L56:N57">L57</f>
        <v>0</v>
      </c>
      <c r="M56" s="146">
        <f t="shared" si="9"/>
        <v>0</v>
      </c>
      <c r="N56" s="146">
        <f t="shared" si="9"/>
        <v>25400</v>
      </c>
    </row>
    <row r="57" spans="1:14" s="51" customFormat="1" ht="25.5" customHeight="1">
      <c r="A57" s="61"/>
      <c r="B57" s="128" t="s">
        <v>220</v>
      </c>
      <c r="C57" s="59">
        <v>63</v>
      </c>
      <c r="D57" s="59">
        <v>0</v>
      </c>
      <c r="E57" s="59">
        <v>15</v>
      </c>
      <c r="F57" s="75">
        <v>863</v>
      </c>
      <c r="G57" s="76" t="s">
        <v>43</v>
      </c>
      <c r="H57" s="76" t="s">
        <v>40</v>
      </c>
      <c r="I57" s="62" t="s">
        <v>261</v>
      </c>
      <c r="J57" s="67" t="s">
        <v>262</v>
      </c>
      <c r="K57" s="76" t="s">
        <v>21</v>
      </c>
      <c r="L57" s="146">
        <f t="shared" si="9"/>
        <v>0</v>
      </c>
      <c r="M57" s="146">
        <f t="shared" si="9"/>
        <v>0</v>
      </c>
      <c r="N57" s="146">
        <f t="shared" si="9"/>
        <v>25400</v>
      </c>
    </row>
    <row r="58" spans="1:14" ht="24" customHeight="1">
      <c r="A58" s="61"/>
      <c r="B58" s="49" t="s">
        <v>105</v>
      </c>
      <c r="C58" s="59">
        <v>63</v>
      </c>
      <c r="D58" s="59">
        <v>0</v>
      </c>
      <c r="E58" s="59">
        <v>15</v>
      </c>
      <c r="F58" s="75">
        <v>863</v>
      </c>
      <c r="G58" s="76" t="s">
        <v>43</v>
      </c>
      <c r="H58" s="76" t="s">
        <v>40</v>
      </c>
      <c r="I58" s="62" t="s">
        <v>261</v>
      </c>
      <c r="J58" s="67" t="s">
        <v>262</v>
      </c>
      <c r="K58" s="76" t="s">
        <v>22</v>
      </c>
      <c r="L58" s="143">
        <v>0</v>
      </c>
      <c r="M58" s="143">
        <v>0</v>
      </c>
      <c r="N58" s="143">
        <v>25400</v>
      </c>
    </row>
    <row r="59" spans="1:14" s="51" customFormat="1" ht="96" customHeight="1">
      <c r="A59" s="303" t="s">
        <v>255</v>
      </c>
      <c r="B59" s="304"/>
      <c r="C59" s="59">
        <v>63</v>
      </c>
      <c r="D59" s="59">
        <v>0</v>
      </c>
      <c r="E59" s="59">
        <v>15</v>
      </c>
      <c r="F59" s="75">
        <v>863</v>
      </c>
      <c r="G59" s="76" t="s">
        <v>43</v>
      </c>
      <c r="H59" s="76" t="s">
        <v>37</v>
      </c>
      <c r="I59" s="62" t="s">
        <v>256</v>
      </c>
      <c r="J59" s="67" t="s">
        <v>257</v>
      </c>
      <c r="K59" s="76"/>
      <c r="L59" s="146">
        <f aca="true" t="shared" si="10" ref="L59:N60">L60</f>
        <v>123023.4</v>
      </c>
      <c r="M59" s="146">
        <f t="shared" si="10"/>
        <v>123023.4</v>
      </c>
      <c r="N59" s="146">
        <f t="shared" si="10"/>
        <v>123023.4</v>
      </c>
    </row>
    <row r="60" spans="1:14" s="51" customFormat="1" ht="24.75" customHeight="1">
      <c r="A60" s="48"/>
      <c r="B60" s="128" t="s">
        <v>220</v>
      </c>
      <c r="C60" s="59">
        <v>63</v>
      </c>
      <c r="D60" s="59">
        <v>0</v>
      </c>
      <c r="E60" s="59">
        <v>15</v>
      </c>
      <c r="F60" s="66">
        <v>863</v>
      </c>
      <c r="G60" s="76" t="s">
        <v>43</v>
      </c>
      <c r="H60" s="76" t="s">
        <v>37</v>
      </c>
      <c r="I60" s="62" t="s">
        <v>256</v>
      </c>
      <c r="J60" s="67" t="s">
        <v>257</v>
      </c>
      <c r="K60" s="76" t="s">
        <v>21</v>
      </c>
      <c r="L60" s="146">
        <f t="shared" si="10"/>
        <v>123023.4</v>
      </c>
      <c r="M60" s="146">
        <f t="shared" si="10"/>
        <v>123023.4</v>
      </c>
      <c r="N60" s="146">
        <f t="shared" si="10"/>
        <v>123023.4</v>
      </c>
    </row>
    <row r="61" spans="1:14" s="51" customFormat="1" ht="24" customHeight="1">
      <c r="A61" s="48"/>
      <c r="B61" s="49" t="s">
        <v>105</v>
      </c>
      <c r="C61" s="59">
        <v>63</v>
      </c>
      <c r="D61" s="59">
        <v>0</v>
      </c>
      <c r="E61" s="59">
        <v>15</v>
      </c>
      <c r="F61" s="66">
        <v>863</v>
      </c>
      <c r="G61" s="76" t="s">
        <v>43</v>
      </c>
      <c r="H61" s="76" t="s">
        <v>37</v>
      </c>
      <c r="I61" s="62" t="s">
        <v>256</v>
      </c>
      <c r="J61" s="67" t="s">
        <v>257</v>
      </c>
      <c r="K61" s="76" t="s">
        <v>22</v>
      </c>
      <c r="L61" s="146">
        <v>123023.4</v>
      </c>
      <c r="M61" s="146">
        <v>123023.4</v>
      </c>
      <c r="N61" s="146">
        <v>123023.4</v>
      </c>
    </row>
    <row r="62" spans="1:14" ht="24" customHeight="1">
      <c r="A62" s="114"/>
      <c r="B62" s="174" t="s">
        <v>233</v>
      </c>
      <c r="C62" s="147">
        <v>63</v>
      </c>
      <c r="D62" s="147">
        <v>0</v>
      </c>
      <c r="E62" s="147">
        <v>17</v>
      </c>
      <c r="F62" s="162"/>
      <c r="G62" s="163"/>
      <c r="H62" s="163"/>
      <c r="I62" s="163"/>
      <c r="J62" s="171"/>
      <c r="K62" s="163"/>
      <c r="L62" s="142">
        <f>L63</f>
        <v>32681</v>
      </c>
      <c r="M62" s="142">
        <f aca="true" t="shared" si="11" ref="M62:N65">M63</f>
        <v>32681</v>
      </c>
      <c r="N62" s="142">
        <f t="shared" si="11"/>
        <v>32681</v>
      </c>
    </row>
    <row r="63" spans="1:14" ht="15" customHeight="1">
      <c r="A63" s="114"/>
      <c r="B63" s="130" t="s">
        <v>99</v>
      </c>
      <c r="C63" s="147">
        <v>63</v>
      </c>
      <c r="D63" s="147">
        <v>0</v>
      </c>
      <c r="E63" s="147">
        <v>17</v>
      </c>
      <c r="F63" s="162">
        <v>863</v>
      </c>
      <c r="G63" s="163"/>
      <c r="H63" s="163"/>
      <c r="I63" s="163"/>
      <c r="J63" s="171"/>
      <c r="K63" s="163"/>
      <c r="L63" s="142">
        <f>L64</f>
        <v>32681</v>
      </c>
      <c r="M63" s="142">
        <f t="shared" si="11"/>
        <v>32681</v>
      </c>
      <c r="N63" s="142">
        <f t="shared" si="11"/>
        <v>32681</v>
      </c>
    </row>
    <row r="64" spans="1:14" ht="26.25" customHeight="1">
      <c r="A64" s="114"/>
      <c r="B64" s="117" t="s">
        <v>264</v>
      </c>
      <c r="C64" s="59">
        <v>63</v>
      </c>
      <c r="D64" s="59">
        <v>0</v>
      </c>
      <c r="E64" s="59">
        <v>17</v>
      </c>
      <c r="F64" s="75">
        <v>863</v>
      </c>
      <c r="G64" s="58" t="s">
        <v>51</v>
      </c>
      <c r="H64" s="58" t="s">
        <v>37</v>
      </c>
      <c r="I64" s="62" t="s">
        <v>265</v>
      </c>
      <c r="J64" s="67" t="s">
        <v>266</v>
      </c>
      <c r="K64" s="62"/>
      <c r="L64" s="143">
        <f>L65</f>
        <v>32681</v>
      </c>
      <c r="M64" s="143">
        <f t="shared" si="11"/>
        <v>32681</v>
      </c>
      <c r="N64" s="143">
        <f t="shared" si="11"/>
        <v>32681</v>
      </c>
    </row>
    <row r="65" spans="1:14" ht="12.75" customHeight="1">
      <c r="A65" s="114"/>
      <c r="B65" s="117" t="s">
        <v>191</v>
      </c>
      <c r="C65" s="59">
        <v>63</v>
      </c>
      <c r="D65" s="59">
        <v>0</v>
      </c>
      <c r="E65" s="59">
        <v>17</v>
      </c>
      <c r="F65" s="75">
        <v>863</v>
      </c>
      <c r="G65" s="58" t="s">
        <v>51</v>
      </c>
      <c r="H65" s="58" t="s">
        <v>37</v>
      </c>
      <c r="I65" s="62" t="s">
        <v>265</v>
      </c>
      <c r="J65" s="67" t="s">
        <v>266</v>
      </c>
      <c r="K65" s="62" t="s">
        <v>190</v>
      </c>
      <c r="L65" s="143">
        <f>L66</f>
        <v>32681</v>
      </c>
      <c r="M65" s="143">
        <f t="shared" si="11"/>
        <v>32681</v>
      </c>
      <c r="N65" s="143">
        <f t="shared" si="11"/>
        <v>32681</v>
      </c>
    </row>
    <row r="66" spans="1:14" ht="24.75" customHeight="1">
      <c r="A66" s="114"/>
      <c r="B66" s="126" t="s">
        <v>219</v>
      </c>
      <c r="C66" s="59">
        <v>63</v>
      </c>
      <c r="D66" s="59">
        <v>0</v>
      </c>
      <c r="E66" s="59">
        <v>17</v>
      </c>
      <c r="F66" s="75">
        <v>863</v>
      </c>
      <c r="G66" s="58" t="s">
        <v>51</v>
      </c>
      <c r="H66" s="58" t="s">
        <v>37</v>
      </c>
      <c r="I66" s="62" t="s">
        <v>265</v>
      </c>
      <c r="J66" s="67" t="s">
        <v>266</v>
      </c>
      <c r="K66" s="62" t="s">
        <v>218</v>
      </c>
      <c r="L66" s="143">
        <v>32681</v>
      </c>
      <c r="M66" s="143">
        <v>32681</v>
      </c>
      <c r="N66" s="143">
        <v>32681</v>
      </c>
    </row>
    <row r="67" spans="1:14" s="33" customFormat="1" ht="14.25" customHeight="1">
      <c r="A67" s="129"/>
      <c r="B67" s="118" t="s">
        <v>234</v>
      </c>
      <c r="C67" s="147">
        <v>63</v>
      </c>
      <c r="D67" s="147">
        <v>0</v>
      </c>
      <c r="E67" s="147">
        <v>18</v>
      </c>
      <c r="F67" s="175"/>
      <c r="G67" s="163"/>
      <c r="H67" s="163"/>
      <c r="I67" s="163"/>
      <c r="J67" s="170"/>
      <c r="K67" s="165"/>
      <c r="L67" s="142">
        <f>L68</f>
        <v>4000</v>
      </c>
      <c r="M67" s="142">
        <f aca="true" t="shared" si="12" ref="M67:N70">M68</f>
        <v>4000</v>
      </c>
      <c r="N67" s="142">
        <f t="shared" si="12"/>
        <v>4000</v>
      </c>
    </row>
    <row r="68" spans="1:14" s="33" customFormat="1" ht="14.25" customHeight="1">
      <c r="A68" s="129"/>
      <c r="B68" s="130" t="s">
        <v>99</v>
      </c>
      <c r="C68" s="147">
        <v>63</v>
      </c>
      <c r="D68" s="147">
        <v>0</v>
      </c>
      <c r="E68" s="147">
        <v>18</v>
      </c>
      <c r="F68" s="175">
        <v>863</v>
      </c>
      <c r="G68" s="163"/>
      <c r="H68" s="163"/>
      <c r="I68" s="163"/>
      <c r="J68" s="170"/>
      <c r="K68" s="165"/>
      <c r="L68" s="142">
        <f>L69</f>
        <v>4000</v>
      </c>
      <c r="M68" s="142">
        <f t="shared" si="12"/>
        <v>4000</v>
      </c>
      <c r="N68" s="142">
        <f t="shared" si="12"/>
        <v>4000</v>
      </c>
    </row>
    <row r="69" spans="1:14" ht="97.5" customHeight="1">
      <c r="A69" s="299" t="s">
        <v>248</v>
      </c>
      <c r="B69" s="300"/>
      <c r="C69" s="59">
        <v>63</v>
      </c>
      <c r="D69" s="59">
        <v>0</v>
      </c>
      <c r="E69" s="59">
        <v>18</v>
      </c>
      <c r="F69" s="75">
        <v>863</v>
      </c>
      <c r="G69" s="58" t="s">
        <v>53</v>
      </c>
      <c r="H69" s="58" t="s">
        <v>38</v>
      </c>
      <c r="I69" s="76" t="s">
        <v>247</v>
      </c>
      <c r="J69" s="67" t="s">
        <v>267</v>
      </c>
      <c r="K69" s="58"/>
      <c r="L69" s="143">
        <f>L70</f>
        <v>4000</v>
      </c>
      <c r="M69" s="143">
        <f t="shared" si="12"/>
        <v>4000</v>
      </c>
      <c r="N69" s="143">
        <f t="shared" si="12"/>
        <v>4000</v>
      </c>
    </row>
    <row r="70" spans="1:14" ht="17.25" customHeight="1">
      <c r="A70" s="61"/>
      <c r="B70" s="63" t="s">
        <v>52</v>
      </c>
      <c r="C70" s="59">
        <v>63</v>
      </c>
      <c r="D70" s="59">
        <v>0</v>
      </c>
      <c r="E70" s="59">
        <v>18</v>
      </c>
      <c r="F70" s="75">
        <v>863</v>
      </c>
      <c r="G70" s="58" t="s">
        <v>53</v>
      </c>
      <c r="H70" s="58" t="s">
        <v>38</v>
      </c>
      <c r="I70" s="76" t="s">
        <v>247</v>
      </c>
      <c r="J70" s="67" t="s">
        <v>267</v>
      </c>
      <c r="K70" s="58" t="s">
        <v>39</v>
      </c>
      <c r="L70" s="143">
        <f>L71</f>
        <v>4000</v>
      </c>
      <c r="M70" s="143">
        <f t="shared" si="12"/>
        <v>4000</v>
      </c>
      <c r="N70" s="144">
        <f t="shared" si="12"/>
        <v>4000</v>
      </c>
    </row>
    <row r="71" spans="1:14" ht="13.5" customHeight="1">
      <c r="A71" s="61"/>
      <c r="B71" s="83" t="s">
        <v>64</v>
      </c>
      <c r="C71" s="59">
        <v>63</v>
      </c>
      <c r="D71" s="59">
        <v>0</v>
      </c>
      <c r="E71" s="59">
        <v>18</v>
      </c>
      <c r="F71" s="75">
        <v>863</v>
      </c>
      <c r="G71" s="58" t="s">
        <v>53</v>
      </c>
      <c r="H71" s="58" t="s">
        <v>38</v>
      </c>
      <c r="I71" s="76" t="s">
        <v>247</v>
      </c>
      <c r="J71" s="67" t="s">
        <v>267</v>
      </c>
      <c r="K71" s="62" t="s">
        <v>28</v>
      </c>
      <c r="L71" s="143">
        <v>4000</v>
      </c>
      <c r="M71" s="143">
        <v>4000</v>
      </c>
      <c r="N71" s="144">
        <v>4000</v>
      </c>
    </row>
    <row r="72" spans="1:14" ht="16.5" customHeight="1">
      <c r="A72" s="60"/>
      <c r="B72" s="131" t="s">
        <v>221</v>
      </c>
      <c r="C72" s="132">
        <v>70</v>
      </c>
      <c r="D72" s="37"/>
      <c r="E72" s="37"/>
      <c r="F72" s="176"/>
      <c r="G72" s="156"/>
      <c r="H72" s="156"/>
      <c r="I72" s="156"/>
      <c r="J72" s="160"/>
      <c r="K72" s="156"/>
      <c r="L72" s="178">
        <f aca="true" t="shared" si="13" ref="L72:N73">L73</f>
        <v>3000</v>
      </c>
      <c r="M72" s="178">
        <f t="shared" si="13"/>
        <v>3000</v>
      </c>
      <c r="N72" s="178">
        <f t="shared" si="13"/>
        <v>3000</v>
      </c>
    </row>
    <row r="73" spans="1:14" ht="16.5" customHeight="1">
      <c r="A73" s="60"/>
      <c r="B73" s="130" t="s">
        <v>99</v>
      </c>
      <c r="C73" s="158">
        <v>70</v>
      </c>
      <c r="D73" s="148">
        <v>0</v>
      </c>
      <c r="E73" s="148" t="s">
        <v>225</v>
      </c>
      <c r="F73" s="163" t="s">
        <v>269</v>
      </c>
      <c r="G73" s="163"/>
      <c r="H73" s="163"/>
      <c r="I73" s="163"/>
      <c r="J73" s="171"/>
      <c r="K73" s="163"/>
      <c r="L73" s="142">
        <f t="shared" si="13"/>
        <v>3000</v>
      </c>
      <c r="M73" s="142">
        <f t="shared" si="13"/>
        <v>3000</v>
      </c>
      <c r="N73" s="142">
        <f t="shared" si="13"/>
        <v>3000</v>
      </c>
    </row>
    <row r="74" spans="1:14" ht="15.75" customHeight="1">
      <c r="A74" s="299" t="s">
        <v>329</v>
      </c>
      <c r="B74" s="300"/>
      <c r="C74" s="59">
        <v>70</v>
      </c>
      <c r="D74" s="59">
        <v>0</v>
      </c>
      <c r="E74" s="150" t="s">
        <v>225</v>
      </c>
      <c r="F74" s="66">
        <v>863</v>
      </c>
      <c r="G74" s="58" t="s">
        <v>37</v>
      </c>
      <c r="H74" s="58" t="s">
        <v>53</v>
      </c>
      <c r="I74" s="76" t="s">
        <v>239</v>
      </c>
      <c r="J74" s="67" t="s">
        <v>240</v>
      </c>
      <c r="K74" s="58"/>
      <c r="L74" s="143">
        <f aca="true" t="shared" si="14" ref="L74:N75">L75</f>
        <v>3000</v>
      </c>
      <c r="M74" s="143">
        <f t="shared" si="14"/>
        <v>3000</v>
      </c>
      <c r="N74" s="143">
        <f t="shared" si="14"/>
        <v>3000</v>
      </c>
    </row>
    <row r="75" spans="1:14" ht="12.75" customHeight="1">
      <c r="A75" s="61"/>
      <c r="B75" s="60" t="s">
        <v>23</v>
      </c>
      <c r="C75" s="59">
        <v>70</v>
      </c>
      <c r="D75" s="59">
        <v>0</v>
      </c>
      <c r="E75" s="150" t="s">
        <v>225</v>
      </c>
      <c r="F75" s="66">
        <v>863</v>
      </c>
      <c r="G75" s="58" t="s">
        <v>37</v>
      </c>
      <c r="H75" s="58" t="s">
        <v>53</v>
      </c>
      <c r="I75" s="76" t="s">
        <v>239</v>
      </c>
      <c r="J75" s="67" t="s">
        <v>240</v>
      </c>
      <c r="K75" s="58" t="s">
        <v>24</v>
      </c>
      <c r="L75" s="143">
        <f t="shared" si="14"/>
        <v>3000</v>
      </c>
      <c r="M75" s="143">
        <f t="shared" si="14"/>
        <v>3000</v>
      </c>
      <c r="N75" s="143">
        <f t="shared" si="14"/>
        <v>3000</v>
      </c>
    </row>
    <row r="76" spans="1:14" ht="15.75" customHeight="1">
      <c r="A76" s="61"/>
      <c r="B76" s="63" t="s">
        <v>26</v>
      </c>
      <c r="C76" s="59">
        <v>70</v>
      </c>
      <c r="D76" s="59">
        <v>0</v>
      </c>
      <c r="E76" s="150" t="s">
        <v>225</v>
      </c>
      <c r="F76" s="66">
        <v>863</v>
      </c>
      <c r="G76" s="58" t="s">
        <v>37</v>
      </c>
      <c r="H76" s="58" t="s">
        <v>53</v>
      </c>
      <c r="I76" s="76" t="s">
        <v>239</v>
      </c>
      <c r="J76" s="67" t="s">
        <v>240</v>
      </c>
      <c r="K76" s="58" t="s">
        <v>27</v>
      </c>
      <c r="L76" s="143">
        <v>3000</v>
      </c>
      <c r="M76" s="143">
        <v>3000</v>
      </c>
      <c r="N76" s="143">
        <v>3000</v>
      </c>
    </row>
    <row r="77" spans="1:14" ht="14.25" customHeight="1">
      <c r="A77" s="72"/>
      <c r="B77" s="133" t="s">
        <v>29</v>
      </c>
      <c r="C77" s="147"/>
      <c r="D77" s="147"/>
      <c r="E77" s="147"/>
      <c r="F77" s="159"/>
      <c r="G77" s="163"/>
      <c r="H77" s="163"/>
      <c r="I77" s="163"/>
      <c r="J77" s="163"/>
      <c r="K77" s="163"/>
      <c r="L77" s="142">
        <f>L8+L32+L39+L46+L51+L67+L62+L72</f>
        <v>3102079.36</v>
      </c>
      <c r="M77" s="142">
        <f>M8+M32+M39+M46+M51+M67+M62+M72</f>
        <v>3296978.93</v>
      </c>
      <c r="N77" s="142">
        <f>N8+N32+N39+N46+N51+N67+N62+N72</f>
        <v>3484498.67</v>
      </c>
    </row>
  </sheetData>
  <sheetProtection/>
  <mergeCells count="13">
    <mergeCell ref="A69:B69"/>
    <mergeCell ref="A74:B74"/>
    <mergeCell ref="A4:N4"/>
    <mergeCell ref="A13:B13"/>
    <mergeCell ref="A48:B48"/>
    <mergeCell ref="A53:B53"/>
    <mergeCell ref="A59:B59"/>
    <mergeCell ref="C1:L1"/>
    <mergeCell ref="A6:B6"/>
    <mergeCell ref="A56:B56"/>
    <mergeCell ref="A26:B26"/>
    <mergeCell ref="C2:N2"/>
    <mergeCell ref="A29:B29"/>
  </mergeCells>
  <printOptions/>
  <pageMargins left="0.5511811023622047" right="0.1968503937007874" top="0.5511811023622047" bottom="0.4330708661417323" header="0.3937007874015748" footer="0.275590551181102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I7" sqref="I7"/>
    </sheetView>
  </sheetViews>
  <sheetFormatPr defaultColWidth="9.140625" defaultRowHeight="12.75"/>
  <cols>
    <col min="1" max="1" width="4.140625" style="214" customWidth="1"/>
    <col min="2" max="2" width="40.140625" style="214" customWidth="1"/>
    <col min="3" max="5" width="15.7109375" style="214" customWidth="1"/>
    <col min="6" max="251" width="9.140625" style="214" customWidth="1"/>
    <col min="252" max="252" width="4.140625" style="214" customWidth="1"/>
    <col min="253" max="253" width="58.8515625" style="214" customWidth="1"/>
    <col min="254" max="254" width="32.8515625" style="214" customWidth="1"/>
    <col min="255" max="255" width="9.140625" style="214" customWidth="1"/>
  </cols>
  <sheetData>
    <row r="1" spans="1:3" ht="12.75">
      <c r="A1" s="211"/>
      <c r="B1" s="212"/>
      <c r="C1" s="213" t="s">
        <v>323</v>
      </c>
    </row>
    <row r="2" spans="1:5" ht="62.25" customHeight="1">
      <c r="A2" s="211"/>
      <c r="B2" s="212"/>
      <c r="C2" s="264" t="s">
        <v>336</v>
      </c>
      <c r="D2" s="264"/>
      <c r="E2" s="264"/>
    </row>
    <row r="3" spans="1:3" ht="12.75">
      <c r="A3" s="211"/>
      <c r="B3" s="212"/>
      <c r="C3" s="189" t="s">
        <v>314</v>
      </c>
    </row>
    <row r="4" spans="1:3" ht="12.75">
      <c r="A4" s="211"/>
      <c r="B4" s="212"/>
      <c r="C4" s="215"/>
    </row>
    <row r="5" spans="1:255" ht="86.25" customHeight="1">
      <c r="A5" s="216"/>
      <c r="B5" s="320" t="s">
        <v>330</v>
      </c>
      <c r="C5" s="320"/>
      <c r="D5" s="320"/>
      <c r="E5" s="320"/>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row>
    <row r="6" spans="1:5" ht="12.75">
      <c r="A6" s="211"/>
      <c r="B6" s="218"/>
      <c r="C6" s="218"/>
      <c r="E6" s="179" t="s">
        <v>268</v>
      </c>
    </row>
    <row r="7" spans="1:255" ht="27.75" customHeight="1">
      <c r="A7" s="219" t="s">
        <v>315</v>
      </c>
      <c r="B7" s="219" t="s">
        <v>316</v>
      </c>
      <c r="C7" s="220" t="s">
        <v>321</v>
      </c>
      <c r="D7" s="220" t="s">
        <v>322</v>
      </c>
      <c r="E7" s="220" t="s">
        <v>325</v>
      </c>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row>
    <row r="8" spans="1:255" ht="21" customHeight="1">
      <c r="A8" s="221">
        <v>1</v>
      </c>
      <c r="B8" s="222" t="s">
        <v>317</v>
      </c>
      <c r="C8" s="226">
        <v>3000</v>
      </c>
      <c r="D8" s="226">
        <v>3000</v>
      </c>
      <c r="E8" s="226">
        <v>3000</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row>
    <row r="9" spans="1:255" ht="22.5" customHeight="1">
      <c r="A9" s="223"/>
      <c r="B9" s="224" t="s">
        <v>318</v>
      </c>
      <c r="C9" s="227">
        <f>SUM(C8:C8)</f>
        <v>3000</v>
      </c>
      <c r="D9" s="227">
        <f>SUM(D8:D8)</f>
        <v>3000</v>
      </c>
      <c r="E9" s="227">
        <f>SUM(E8:E8)</f>
        <v>3000</v>
      </c>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row>
  </sheetData>
  <sheetProtection/>
  <mergeCells count="2">
    <mergeCell ref="C2:E2"/>
    <mergeCell ref="B5:E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tabColor rgb="FF7030A0"/>
  </sheetPr>
  <dimension ref="A1:IU9"/>
  <sheetViews>
    <sheetView zoomScalePageLayoutView="0" workbookViewId="0" topLeftCell="A1">
      <selection activeCell="I7" sqref="I7"/>
    </sheetView>
  </sheetViews>
  <sheetFormatPr defaultColWidth="9.140625" defaultRowHeight="12.75"/>
  <cols>
    <col min="1" max="1" width="4.140625" style="214" customWidth="1"/>
    <col min="2" max="2" width="40.00390625" style="214" customWidth="1"/>
    <col min="3" max="3" width="15.7109375" style="214" customWidth="1"/>
    <col min="4" max="4" width="13.57421875" style="214" customWidth="1"/>
    <col min="5" max="5" width="13.8515625" style="214" customWidth="1"/>
    <col min="6" max="251" width="9.140625" style="214" customWidth="1"/>
    <col min="252" max="252" width="4.140625" style="214" customWidth="1"/>
    <col min="253" max="253" width="58.8515625" style="214" customWidth="1"/>
    <col min="254" max="254" width="32.8515625" style="214" customWidth="1"/>
    <col min="255" max="255" width="9.140625" style="214" customWidth="1"/>
  </cols>
  <sheetData>
    <row r="1" spans="1:4" ht="12.75" customHeight="1">
      <c r="A1" s="211"/>
      <c r="B1" s="212"/>
      <c r="C1" s="321" t="s">
        <v>324</v>
      </c>
      <c r="D1" s="321"/>
    </row>
    <row r="2" spans="1:5" ht="59.25" customHeight="1">
      <c r="A2" s="211"/>
      <c r="B2" s="212"/>
      <c r="C2" s="264" t="s">
        <v>336</v>
      </c>
      <c r="D2" s="264"/>
      <c r="E2" s="264"/>
    </row>
    <row r="3" spans="1:3" ht="12.75">
      <c r="A3" s="211"/>
      <c r="B3" s="212"/>
      <c r="C3" s="189" t="s">
        <v>319</v>
      </c>
    </row>
    <row r="4" spans="1:3" ht="12.75">
      <c r="A4" s="211"/>
      <c r="B4" s="212"/>
      <c r="C4" s="215"/>
    </row>
    <row r="5" spans="1:255" ht="72" customHeight="1">
      <c r="A5" s="216"/>
      <c r="B5" s="320" t="s">
        <v>331</v>
      </c>
      <c r="C5" s="320"/>
      <c r="D5" s="320"/>
      <c r="E5" s="320"/>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row>
    <row r="6" spans="1:5" ht="12.75">
      <c r="A6" s="211"/>
      <c r="B6" s="218"/>
      <c r="C6" s="218"/>
      <c r="E6" s="179" t="s">
        <v>268</v>
      </c>
    </row>
    <row r="7" spans="1:255" s="229" customFormat="1" ht="31.5" customHeight="1">
      <c r="A7" s="219" t="s">
        <v>315</v>
      </c>
      <c r="B7" s="219" t="s">
        <v>316</v>
      </c>
      <c r="C7" s="228" t="s">
        <v>321</v>
      </c>
      <c r="D7" s="228" t="s">
        <v>322</v>
      </c>
      <c r="E7" s="228" t="s">
        <v>325</v>
      </c>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c r="IU7" s="205"/>
    </row>
    <row r="8" spans="1:255" ht="21" customHeight="1">
      <c r="A8" s="221">
        <v>1</v>
      </c>
      <c r="B8" s="222" t="s">
        <v>317</v>
      </c>
      <c r="C8" s="226">
        <v>500</v>
      </c>
      <c r="D8" s="226">
        <v>500</v>
      </c>
      <c r="E8" s="226">
        <v>500</v>
      </c>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c r="ES8" s="190"/>
      <c r="ET8" s="190"/>
      <c r="EU8" s="190"/>
      <c r="EV8" s="190"/>
      <c r="EW8" s="190"/>
      <c r="EX8" s="190"/>
      <c r="EY8" s="190"/>
      <c r="EZ8" s="190"/>
      <c r="FA8" s="190"/>
      <c r="FB8" s="190"/>
      <c r="FC8" s="190"/>
      <c r="FD8" s="190"/>
      <c r="FE8" s="190"/>
      <c r="FF8" s="190"/>
      <c r="FG8" s="190"/>
      <c r="FH8" s="190"/>
      <c r="FI8" s="190"/>
      <c r="FJ8" s="190"/>
      <c r="FK8" s="190"/>
      <c r="FL8" s="190"/>
      <c r="FM8" s="190"/>
      <c r="FN8" s="190"/>
      <c r="FO8" s="190"/>
      <c r="FP8" s="190"/>
      <c r="FQ8" s="190"/>
      <c r="FR8" s="190"/>
      <c r="FS8" s="190"/>
      <c r="FT8" s="190"/>
      <c r="FU8" s="190"/>
      <c r="FV8" s="190"/>
      <c r="FW8" s="190"/>
      <c r="FX8" s="190"/>
      <c r="FY8" s="190"/>
      <c r="FZ8" s="190"/>
      <c r="GA8" s="190"/>
      <c r="GB8" s="190"/>
      <c r="GC8" s="190"/>
      <c r="GD8" s="190"/>
      <c r="GE8" s="190"/>
      <c r="GF8" s="190"/>
      <c r="GG8" s="190"/>
      <c r="GH8" s="190"/>
      <c r="GI8" s="190"/>
      <c r="GJ8" s="190"/>
      <c r="GK8" s="190"/>
      <c r="GL8" s="190"/>
      <c r="GM8" s="190"/>
      <c r="GN8" s="190"/>
      <c r="GO8" s="190"/>
      <c r="GP8" s="190"/>
      <c r="GQ8" s="190"/>
      <c r="GR8" s="190"/>
      <c r="GS8" s="190"/>
      <c r="GT8" s="190"/>
      <c r="GU8" s="190"/>
      <c r="GV8" s="190"/>
      <c r="GW8" s="190"/>
      <c r="GX8" s="190"/>
      <c r="GY8" s="190"/>
      <c r="GZ8" s="190"/>
      <c r="HA8" s="190"/>
      <c r="HB8" s="190"/>
      <c r="HC8" s="190"/>
      <c r="HD8" s="190"/>
      <c r="HE8" s="190"/>
      <c r="HF8" s="190"/>
      <c r="HG8" s="190"/>
      <c r="HH8" s="190"/>
      <c r="HI8" s="190"/>
      <c r="HJ8" s="190"/>
      <c r="HK8" s="190"/>
      <c r="HL8" s="190"/>
      <c r="HM8" s="190"/>
      <c r="HN8" s="190"/>
      <c r="HO8" s="190"/>
      <c r="HP8" s="190"/>
      <c r="HQ8" s="190"/>
      <c r="HR8" s="190"/>
      <c r="HS8" s="190"/>
      <c r="HT8" s="190"/>
      <c r="HU8" s="190"/>
      <c r="HV8" s="190"/>
      <c r="HW8" s="190"/>
      <c r="HX8" s="190"/>
      <c r="HY8" s="190"/>
      <c r="HZ8" s="190"/>
      <c r="IA8" s="190"/>
      <c r="IB8" s="190"/>
      <c r="IC8" s="190"/>
      <c r="ID8" s="190"/>
      <c r="IE8" s="190"/>
      <c r="IF8" s="190"/>
      <c r="IG8" s="190"/>
      <c r="IH8" s="190"/>
      <c r="II8" s="190"/>
      <c r="IJ8" s="190"/>
      <c r="IK8" s="190"/>
      <c r="IL8" s="190"/>
      <c r="IM8" s="190"/>
      <c r="IN8" s="190"/>
      <c r="IO8" s="190"/>
      <c r="IP8" s="190"/>
      <c r="IQ8" s="190"/>
      <c r="IR8" s="190"/>
      <c r="IS8" s="190"/>
      <c r="IT8" s="190"/>
      <c r="IU8" s="190"/>
    </row>
    <row r="9" spans="1:255" ht="22.5" customHeight="1">
      <c r="A9" s="223"/>
      <c r="B9" s="224" t="s">
        <v>318</v>
      </c>
      <c r="C9" s="227">
        <f>SUM(C8:C8)</f>
        <v>500</v>
      </c>
      <c r="D9" s="227">
        <f>SUM(D8:D8)</f>
        <v>500</v>
      </c>
      <c r="E9" s="227">
        <f>SUM(E8:E8)</f>
        <v>500</v>
      </c>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25"/>
      <c r="IE9" s="225"/>
      <c r="IF9" s="225"/>
      <c r="IG9" s="225"/>
      <c r="IH9" s="225"/>
      <c r="II9" s="225"/>
      <c r="IJ9" s="225"/>
      <c r="IK9" s="225"/>
      <c r="IL9" s="225"/>
      <c r="IM9" s="225"/>
      <c r="IN9" s="225"/>
      <c r="IO9" s="225"/>
      <c r="IP9" s="225"/>
      <c r="IQ9" s="225"/>
      <c r="IR9" s="225"/>
      <c r="IS9" s="225"/>
      <c r="IT9" s="225"/>
      <c r="IU9" s="225"/>
    </row>
  </sheetData>
  <sheetProtection/>
  <mergeCells count="3">
    <mergeCell ref="B5:E5"/>
    <mergeCell ref="C2:E2"/>
    <mergeCell ref="C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2017-12-27T07:37:47Z</cp:lastPrinted>
  <dcterms:created xsi:type="dcterms:W3CDTF">1996-10-08T23:32:33Z</dcterms:created>
  <dcterms:modified xsi:type="dcterms:W3CDTF">2018-08-22T12:37:55Z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