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 activeTab="2"/>
  </bookViews>
  <sheets>
    <sheet name="Дох." sheetId="5" r:id="rId1"/>
    <sheet name="ВС" sheetId="4" r:id="rId2"/>
    <sheet name="ПС" sheetId="1" r:id="rId3"/>
    <sheet name="Лист3" sheetId="3" r:id="rId4"/>
  </sheets>
  <externalReferences>
    <externalReference r:id="rId5"/>
  </externalReferences>
  <definedNames>
    <definedName name="_xlnm.Print_Titles" localSheetId="1">ВС!$8:$8</definedName>
    <definedName name="_xlnm.Print_Titles" localSheetId="2">ПС!$8:$8</definedName>
  </definedNames>
  <calcPr calcId="152511"/>
</workbook>
</file>

<file path=xl/calcChain.xml><?xml version="1.0" encoding="utf-8"?>
<calcChain xmlns="http://schemas.openxmlformats.org/spreadsheetml/2006/main">
  <c r="D11" i="5" l="1"/>
  <c r="D10" i="5" s="1"/>
  <c r="D14" i="5"/>
  <c r="D13" i="5" s="1"/>
  <c r="D17" i="5"/>
  <c r="D20" i="5"/>
  <c r="D22" i="5"/>
  <c r="D29" i="5"/>
  <c r="D28" i="5" s="1"/>
  <c r="D27" i="5" s="1"/>
  <c r="D36" i="5"/>
  <c r="D38" i="5"/>
  <c r="D41" i="5"/>
  <c r="D40" i="5" s="1"/>
  <c r="D44" i="5"/>
  <c r="D43" i="5" s="1"/>
  <c r="D19" i="5" l="1"/>
  <c r="D16" i="5" s="1"/>
  <c r="D35" i="5"/>
  <c r="D34" i="5" s="1"/>
  <c r="D33" i="5" s="1"/>
  <c r="D9" i="5"/>
  <c r="D46" i="5" l="1"/>
  <c r="O103" i="4" l="1"/>
  <c r="N103" i="4"/>
  <c r="Q102" i="4"/>
  <c r="P102" i="4"/>
  <c r="P101" i="4" s="1"/>
  <c r="P97" i="4" s="1"/>
  <c r="P96" i="4" s="1"/>
  <c r="N102" i="4"/>
  <c r="N101" i="4" s="1"/>
  <c r="M102" i="4"/>
  <c r="L102" i="4"/>
  <c r="K102" i="4"/>
  <c r="K101" i="4" s="1"/>
  <c r="Q101" i="4"/>
  <c r="Q97" i="4" s="1"/>
  <c r="Q96" i="4" s="1"/>
  <c r="M101" i="4"/>
  <c r="L101" i="4"/>
  <c r="N100" i="4"/>
  <c r="N99" i="4" s="1"/>
  <c r="N98" i="4" s="1"/>
  <c r="M99" i="4"/>
  <c r="M98" i="4" s="1"/>
  <c r="M97" i="4" s="1"/>
  <c r="M96" i="4" s="1"/>
  <c r="L99" i="4"/>
  <c r="K99" i="4"/>
  <c r="K98" i="4" s="1"/>
  <c r="K97" i="4" s="1"/>
  <c r="K96" i="4" s="1"/>
  <c r="L98" i="4"/>
  <c r="L97" i="4" s="1"/>
  <c r="L96" i="4" s="1"/>
  <c r="N95" i="4"/>
  <c r="O95" i="4" s="1"/>
  <c r="Q94" i="4"/>
  <c r="P94" i="4"/>
  <c r="M94" i="4"/>
  <c r="M93" i="4" s="1"/>
  <c r="M92" i="4" s="1"/>
  <c r="M91" i="4" s="1"/>
  <c r="L94" i="4"/>
  <c r="K94" i="4"/>
  <c r="Q93" i="4"/>
  <c r="Q92" i="4" s="1"/>
  <c r="Q91" i="4" s="1"/>
  <c r="P93" i="4"/>
  <c r="P92" i="4" s="1"/>
  <c r="P91" i="4" s="1"/>
  <c r="L93" i="4"/>
  <c r="L92" i="4" s="1"/>
  <c r="L91" i="4" s="1"/>
  <c r="K93" i="4"/>
  <c r="K92" i="4" s="1"/>
  <c r="K91" i="4" s="1"/>
  <c r="N90" i="4"/>
  <c r="O90" i="4" s="1"/>
  <c r="Q89" i="4"/>
  <c r="Q88" i="4" s="1"/>
  <c r="P89" i="4"/>
  <c r="P88" i="4" s="1"/>
  <c r="M89" i="4"/>
  <c r="L89" i="4"/>
  <c r="L88" i="4" s="1"/>
  <c r="K89" i="4"/>
  <c r="M88" i="4"/>
  <c r="K88" i="4"/>
  <c r="N87" i="4"/>
  <c r="O87" i="4" s="1"/>
  <c r="Q86" i="4"/>
  <c r="P86" i="4"/>
  <c r="P85" i="4" s="1"/>
  <c r="M86" i="4"/>
  <c r="M85" i="4" s="1"/>
  <c r="L86" i="4"/>
  <c r="L85" i="4" s="1"/>
  <c r="K86" i="4"/>
  <c r="K85" i="4" s="1"/>
  <c r="Q85" i="4"/>
  <c r="N84" i="4"/>
  <c r="O84" i="4" s="1"/>
  <c r="Q83" i="4"/>
  <c r="Q82" i="4" s="1"/>
  <c r="P83" i="4"/>
  <c r="P82" i="4" s="1"/>
  <c r="M83" i="4"/>
  <c r="L83" i="4"/>
  <c r="L82" i="4" s="1"/>
  <c r="K83" i="4"/>
  <c r="K82" i="4" s="1"/>
  <c r="N80" i="4"/>
  <c r="O80" i="4" s="1"/>
  <c r="Q79" i="4"/>
  <c r="Q78" i="4" s="1"/>
  <c r="Q77" i="4" s="1"/>
  <c r="P79" i="4"/>
  <c r="M79" i="4"/>
  <c r="M78" i="4" s="1"/>
  <c r="L79" i="4"/>
  <c r="L78" i="4" s="1"/>
  <c r="L77" i="4" s="1"/>
  <c r="K79" i="4"/>
  <c r="K78" i="4" s="1"/>
  <c r="P78" i="4"/>
  <c r="P77" i="4" s="1"/>
  <c r="K77" i="4"/>
  <c r="N76" i="4"/>
  <c r="O76" i="4" s="1"/>
  <c r="Q75" i="4"/>
  <c r="P75" i="4"/>
  <c r="P74" i="4" s="1"/>
  <c r="P73" i="4" s="1"/>
  <c r="N75" i="4"/>
  <c r="O75" i="4" s="1"/>
  <c r="M75" i="4"/>
  <c r="L75" i="4"/>
  <c r="K75" i="4"/>
  <c r="Q74" i="4"/>
  <c r="Q73" i="4" s="1"/>
  <c r="M74" i="4"/>
  <c r="M73" i="4" s="1"/>
  <c r="L74" i="4"/>
  <c r="L73" i="4" s="1"/>
  <c r="K74" i="4"/>
  <c r="K73" i="4"/>
  <c r="N71" i="4"/>
  <c r="O71" i="4" s="1"/>
  <c r="Q70" i="4"/>
  <c r="P70" i="4"/>
  <c r="M70" i="4"/>
  <c r="L70" i="4"/>
  <c r="K70" i="4"/>
  <c r="N69" i="4"/>
  <c r="O69" i="4" s="1"/>
  <c r="Q68" i="4"/>
  <c r="Q67" i="4" s="1"/>
  <c r="Q66" i="4" s="1"/>
  <c r="Q61" i="4" s="1"/>
  <c r="P68" i="4"/>
  <c r="M68" i="4"/>
  <c r="L68" i="4"/>
  <c r="K68" i="4"/>
  <c r="K67" i="4" s="1"/>
  <c r="K66" i="4" s="1"/>
  <c r="N65" i="4"/>
  <c r="N64" i="4" s="1"/>
  <c r="M64" i="4"/>
  <c r="M63" i="4" s="1"/>
  <c r="M62" i="4" s="1"/>
  <c r="L64" i="4"/>
  <c r="L63" i="4" s="1"/>
  <c r="K64" i="4"/>
  <c r="K63" i="4" s="1"/>
  <c r="K62" i="4" s="1"/>
  <c r="L62" i="4"/>
  <c r="N60" i="4"/>
  <c r="O60" i="4" s="1"/>
  <c r="Q59" i="4"/>
  <c r="P59" i="4"/>
  <c r="M59" i="4"/>
  <c r="N59" i="4" s="1"/>
  <c r="L59" i="4"/>
  <c r="K59" i="4"/>
  <c r="N58" i="4"/>
  <c r="O58" i="4" s="1"/>
  <c r="Q57" i="4"/>
  <c r="P57" i="4"/>
  <c r="L57" i="4"/>
  <c r="Q56" i="4"/>
  <c r="Q54" i="4" s="1"/>
  <c r="Q53" i="4" s="1"/>
  <c r="Q52" i="4" s="1"/>
  <c r="Q51" i="4" s="1"/>
  <c r="P56" i="4"/>
  <c r="P54" i="4" s="1"/>
  <c r="P53" i="4" s="1"/>
  <c r="P52" i="4" s="1"/>
  <c r="P51" i="4" s="1"/>
  <c r="M56" i="4"/>
  <c r="K56" i="4"/>
  <c r="N55" i="4"/>
  <c r="O55" i="4" s="1"/>
  <c r="M54" i="4"/>
  <c r="L54" i="4"/>
  <c r="K54" i="4"/>
  <c r="N50" i="4"/>
  <c r="O50" i="4" s="1"/>
  <c r="Q49" i="4"/>
  <c r="P49" i="4"/>
  <c r="P46" i="4" s="1"/>
  <c r="P45" i="4" s="1"/>
  <c r="P44" i="4" s="1"/>
  <c r="M49" i="4"/>
  <c r="L49" i="4"/>
  <c r="K49" i="4"/>
  <c r="N48" i="4"/>
  <c r="Q47" i="4"/>
  <c r="P47" i="4"/>
  <c r="M47" i="4"/>
  <c r="L47" i="4"/>
  <c r="K47" i="4"/>
  <c r="N43" i="4"/>
  <c r="O43" i="4" s="1"/>
  <c r="M42" i="4"/>
  <c r="L42" i="4"/>
  <c r="L41" i="4" s="1"/>
  <c r="K42" i="4"/>
  <c r="K41" i="4" s="1"/>
  <c r="N40" i="4"/>
  <c r="O40" i="4" s="1"/>
  <c r="Q39" i="4"/>
  <c r="Q38" i="4" s="1"/>
  <c r="P39" i="4"/>
  <c r="P38" i="4" s="1"/>
  <c r="M39" i="4"/>
  <c r="L39" i="4"/>
  <c r="K39" i="4"/>
  <c r="K38" i="4" s="1"/>
  <c r="M38" i="4"/>
  <c r="N37" i="4"/>
  <c r="O37" i="4" s="1"/>
  <c r="Q36" i="4"/>
  <c r="Q35" i="4" s="1"/>
  <c r="Q34" i="4" s="1"/>
  <c r="P36" i="4"/>
  <c r="P35" i="4" s="1"/>
  <c r="M36" i="4"/>
  <c r="N36" i="4" s="1"/>
  <c r="L36" i="4"/>
  <c r="L35" i="4" s="1"/>
  <c r="K36" i="4"/>
  <c r="M35" i="4"/>
  <c r="N35" i="4" s="1"/>
  <c r="N33" i="4"/>
  <c r="O33" i="4" s="1"/>
  <c r="Q32" i="4"/>
  <c r="Q31" i="4" s="1"/>
  <c r="Q30" i="4" s="1"/>
  <c r="P32" i="4"/>
  <c r="M32" i="4"/>
  <c r="M31" i="4" s="1"/>
  <c r="L32" i="4"/>
  <c r="K32" i="4"/>
  <c r="K31" i="4" s="1"/>
  <c r="K30" i="4" s="1"/>
  <c r="P31" i="4"/>
  <c r="P30" i="4" s="1"/>
  <c r="L31" i="4"/>
  <c r="M30" i="4"/>
  <c r="L30" i="4"/>
  <c r="N29" i="4"/>
  <c r="O29" i="4" s="1"/>
  <c r="Q28" i="4"/>
  <c r="Q27" i="4" s="1"/>
  <c r="Q26" i="4" s="1"/>
  <c r="P28" i="4"/>
  <c r="P27" i="4" s="1"/>
  <c r="P26" i="4" s="1"/>
  <c r="M28" i="4"/>
  <c r="L28" i="4"/>
  <c r="K28" i="4"/>
  <c r="K27" i="4" s="1"/>
  <c r="K26" i="4" s="1"/>
  <c r="M27" i="4"/>
  <c r="M26" i="4" s="1"/>
  <c r="L27" i="4"/>
  <c r="N25" i="4"/>
  <c r="O25" i="4" s="1"/>
  <c r="Q24" i="4"/>
  <c r="Q23" i="4" s="1"/>
  <c r="P24" i="4"/>
  <c r="P23" i="4" s="1"/>
  <c r="M24" i="4"/>
  <c r="M23" i="4" s="1"/>
  <c r="L24" i="4"/>
  <c r="L23" i="4" s="1"/>
  <c r="K24" i="4"/>
  <c r="K23" i="4" s="1"/>
  <c r="N22" i="4"/>
  <c r="K22" i="4"/>
  <c r="K21" i="4" s="1"/>
  <c r="Q21" i="4"/>
  <c r="P21" i="4"/>
  <c r="M21" i="4"/>
  <c r="L21" i="4"/>
  <c r="N20" i="4"/>
  <c r="O20" i="4" s="1"/>
  <c r="Q19" i="4"/>
  <c r="P19" i="4"/>
  <c r="M19" i="4"/>
  <c r="L19" i="4"/>
  <c r="K19" i="4"/>
  <c r="N18" i="4"/>
  <c r="O18" i="4" s="1"/>
  <c r="Q17" i="4"/>
  <c r="P17" i="4"/>
  <c r="M17" i="4"/>
  <c r="L17" i="4"/>
  <c r="K17" i="4"/>
  <c r="N14" i="4"/>
  <c r="O14" i="4" s="1"/>
  <c r="Q13" i="4"/>
  <c r="Q12" i="4" s="1"/>
  <c r="Q11" i="4" s="1"/>
  <c r="P13" i="4"/>
  <c r="M13" i="4"/>
  <c r="M12" i="4" s="1"/>
  <c r="M11" i="4" s="1"/>
  <c r="L13" i="4"/>
  <c r="L12" i="4" s="1"/>
  <c r="L11" i="4" s="1"/>
  <c r="K13" i="4"/>
  <c r="K12" i="4" s="1"/>
  <c r="K11" i="4" s="1"/>
  <c r="P12" i="4"/>
  <c r="P11" i="4" s="1"/>
  <c r="N100" i="1"/>
  <c r="N99" i="1" s="1"/>
  <c r="N98" i="1" s="1"/>
  <c r="N97" i="1" s="1"/>
  <c r="M99" i="1"/>
  <c r="M98" i="1" s="1"/>
  <c r="M97" i="1" s="1"/>
  <c r="L100" i="1"/>
  <c r="L99" i="1" s="1"/>
  <c r="L98" i="1" s="1"/>
  <c r="L97" i="1" s="1"/>
  <c r="N94" i="1"/>
  <c r="N93" i="1" s="1"/>
  <c r="N92" i="1" s="1"/>
  <c r="N91" i="1" s="1"/>
  <c r="N90" i="1" s="1"/>
  <c r="M93" i="1"/>
  <c r="M92" i="1" s="1"/>
  <c r="M91" i="1" s="1"/>
  <c r="M90" i="1" s="1"/>
  <c r="L94" i="1"/>
  <c r="L93" i="1"/>
  <c r="L92" i="1" s="1"/>
  <c r="L91" i="1" s="1"/>
  <c r="L90" i="1" s="1"/>
  <c r="N89" i="1"/>
  <c r="N88" i="1" s="1"/>
  <c r="N87" i="1" s="1"/>
  <c r="M89" i="1"/>
  <c r="L89" i="1"/>
  <c r="L88" i="1" s="1"/>
  <c r="L87" i="1" s="1"/>
  <c r="M88" i="1"/>
  <c r="M87" i="1" s="1"/>
  <c r="M83" i="1" s="1"/>
  <c r="M82" i="1" s="1"/>
  <c r="N86" i="1"/>
  <c r="N85" i="1" s="1"/>
  <c r="N84" i="1" s="1"/>
  <c r="M85" i="1"/>
  <c r="M84" i="1" s="1"/>
  <c r="L86" i="1"/>
  <c r="L85" i="1" s="1"/>
  <c r="L84" i="1" s="1"/>
  <c r="N81" i="1"/>
  <c r="N80" i="1" s="1"/>
  <c r="N79" i="1" s="1"/>
  <c r="N78" i="1" s="1"/>
  <c r="N77" i="1" s="1"/>
  <c r="M80" i="1"/>
  <c r="M79" i="1" s="1"/>
  <c r="M78" i="1" s="1"/>
  <c r="M77" i="1" s="1"/>
  <c r="L81" i="1"/>
  <c r="L80" i="1" s="1"/>
  <c r="L79" i="1" s="1"/>
  <c r="L78" i="1" s="1"/>
  <c r="L77" i="1" s="1"/>
  <c r="N76" i="1"/>
  <c r="N75" i="1" s="1"/>
  <c r="N74" i="1" s="1"/>
  <c r="M76" i="1"/>
  <c r="M75" i="1" s="1"/>
  <c r="M74" i="1" s="1"/>
  <c r="L76" i="1"/>
  <c r="L75" i="1" s="1"/>
  <c r="L74" i="1" s="1"/>
  <c r="N73" i="1"/>
  <c r="N72" i="1" s="1"/>
  <c r="N71" i="1" s="1"/>
  <c r="M73" i="1"/>
  <c r="M72" i="1" s="1"/>
  <c r="M71" i="1" s="1"/>
  <c r="L73" i="1"/>
  <c r="L72" i="1" s="1"/>
  <c r="L71" i="1" s="1"/>
  <c r="N70" i="1"/>
  <c r="N69" i="1" s="1"/>
  <c r="N68" i="1" s="1"/>
  <c r="M69" i="1"/>
  <c r="M68" i="1" s="1"/>
  <c r="L70" i="1"/>
  <c r="L69" i="1"/>
  <c r="L68" i="1" s="1"/>
  <c r="N67" i="1"/>
  <c r="N66" i="1" s="1"/>
  <c r="N65" i="1" s="1"/>
  <c r="L67" i="1"/>
  <c r="L66" i="1" s="1"/>
  <c r="L65" i="1" s="1"/>
  <c r="M66" i="1"/>
  <c r="M65" i="1" s="1"/>
  <c r="N64" i="1"/>
  <c r="N63" i="1" s="1"/>
  <c r="N62" i="1" s="1"/>
  <c r="M63" i="1"/>
  <c r="M62" i="1" s="1"/>
  <c r="L64" i="1"/>
  <c r="L63" i="1" s="1"/>
  <c r="L62" i="1" s="1"/>
  <c r="N59" i="1"/>
  <c r="N58" i="1" s="1"/>
  <c r="M59" i="1"/>
  <c r="M58" i="1" s="1"/>
  <c r="L59" i="1"/>
  <c r="L58" i="1" s="1"/>
  <c r="N57" i="1"/>
  <c r="N56" i="1" s="1"/>
  <c r="N55" i="1" s="1"/>
  <c r="N54" i="1" s="1"/>
  <c r="N53" i="1" s="1"/>
  <c r="L57" i="1"/>
  <c r="L56" i="1" s="1"/>
  <c r="L55" i="1" s="1"/>
  <c r="L54" i="1" s="1"/>
  <c r="L53" i="1" s="1"/>
  <c r="M56" i="1"/>
  <c r="M55" i="1" s="1"/>
  <c r="N52" i="1"/>
  <c r="M51" i="1"/>
  <c r="L52" i="1"/>
  <c r="L51" i="1" s="1"/>
  <c r="N51" i="1"/>
  <c r="N50" i="1"/>
  <c r="M49" i="1"/>
  <c r="L50" i="1"/>
  <c r="L49" i="1" s="1"/>
  <c r="N49" i="1"/>
  <c r="N48" i="1"/>
  <c r="N47" i="1" s="1"/>
  <c r="M48" i="1"/>
  <c r="M47" i="1" s="1"/>
  <c r="M46" i="1" s="1"/>
  <c r="M45" i="1" s="1"/>
  <c r="M44" i="1" s="1"/>
  <c r="L48" i="1"/>
  <c r="L47" i="1"/>
  <c r="N43" i="1"/>
  <c r="N42" i="1" s="1"/>
  <c r="M43" i="1"/>
  <c r="M42" i="1" s="1"/>
  <c r="L43" i="1"/>
  <c r="L42" i="1" s="1"/>
  <c r="N41" i="1"/>
  <c r="N40" i="1" s="1"/>
  <c r="M41" i="1"/>
  <c r="M40" i="1" s="1"/>
  <c r="M39" i="1" s="1"/>
  <c r="M38" i="1" s="1"/>
  <c r="M37" i="1" s="1"/>
  <c r="L41" i="1"/>
  <c r="L40" i="1" s="1"/>
  <c r="L39" i="1" s="1"/>
  <c r="L38" i="1" s="1"/>
  <c r="L37" i="1" s="1"/>
  <c r="N36" i="1"/>
  <c r="N35" i="1" s="1"/>
  <c r="N34" i="1" s="1"/>
  <c r="M36" i="1"/>
  <c r="M35" i="1" s="1"/>
  <c r="M34" i="1" s="1"/>
  <c r="L36" i="1"/>
  <c r="L35" i="1" s="1"/>
  <c r="L34" i="1" s="1"/>
  <c r="N33" i="1"/>
  <c r="N32" i="1" s="1"/>
  <c r="N31" i="1" s="1"/>
  <c r="M33" i="1"/>
  <c r="M32" i="1" s="1"/>
  <c r="M31" i="1" s="1"/>
  <c r="L33" i="1"/>
  <c r="L32" i="1" s="1"/>
  <c r="L31" i="1" s="1"/>
  <c r="N30" i="1"/>
  <c r="M30" i="1"/>
  <c r="M29" i="1" s="1"/>
  <c r="M28" i="1" s="1"/>
  <c r="L30" i="1"/>
  <c r="L29" i="1" s="1"/>
  <c r="L28" i="1" s="1"/>
  <c r="N29" i="1"/>
  <c r="N28" i="1" s="1"/>
  <c r="N27" i="1"/>
  <c r="N26" i="1" s="1"/>
  <c r="M27" i="1"/>
  <c r="M26" i="1" s="1"/>
  <c r="L27" i="1"/>
  <c r="L26" i="1" s="1"/>
  <c r="L25" i="1" s="1"/>
  <c r="N25" i="1" s="1"/>
  <c r="N24" i="1"/>
  <c r="N23" i="1" s="1"/>
  <c r="N22" i="1" s="1"/>
  <c r="M23" i="1"/>
  <c r="M22" i="1" s="1"/>
  <c r="L24" i="1"/>
  <c r="L23" i="1" s="1"/>
  <c r="L22" i="1" s="1"/>
  <c r="N21" i="1"/>
  <c r="N20" i="1" s="1"/>
  <c r="M21" i="1"/>
  <c r="M20" i="1" s="1"/>
  <c r="L21" i="1"/>
  <c r="L20" i="1" s="1"/>
  <c r="N19" i="1"/>
  <c r="M18" i="1"/>
  <c r="L19" i="1"/>
  <c r="L18" i="1" s="1"/>
  <c r="N17" i="1"/>
  <c r="M16" i="1"/>
  <c r="L17" i="1"/>
  <c r="L16" i="1" s="1"/>
  <c r="N14" i="1"/>
  <c r="M14" i="1"/>
  <c r="M13" i="1" s="1"/>
  <c r="M12" i="1" s="1"/>
  <c r="L14" i="1"/>
  <c r="L13" i="1" s="1"/>
  <c r="N28" i="4" l="1"/>
  <c r="O28" i="4" s="1"/>
  <c r="N42" i="4"/>
  <c r="O42" i="4" s="1"/>
  <c r="M46" i="4"/>
  <c r="M45" i="4" s="1"/>
  <c r="M44" i="4" s="1"/>
  <c r="N83" i="4"/>
  <c r="O83" i="4" s="1"/>
  <c r="N88" i="4"/>
  <c r="O88" i="4" s="1"/>
  <c r="N89" i="4"/>
  <c r="O89" i="4" s="1"/>
  <c r="O59" i="4"/>
  <c r="M82" i="4"/>
  <c r="N82" i="4" s="1"/>
  <c r="O82" i="4" s="1"/>
  <c r="K53" i="4"/>
  <c r="K52" i="4" s="1"/>
  <c r="K51" i="4" s="1"/>
  <c r="Q81" i="4"/>
  <c r="M15" i="1"/>
  <c r="N46" i="1"/>
  <c r="N45" i="1" s="1"/>
  <c r="N44" i="1" s="1"/>
  <c r="N94" i="4"/>
  <c r="N93" i="4" s="1"/>
  <c r="N97" i="4"/>
  <c r="Q72" i="4"/>
  <c r="L81" i="4"/>
  <c r="P81" i="4"/>
  <c r="P72" i="4" s="1"/>
  <c r="N85" i="4"/>
  <c r="O85" i="4" s="1"/>
  <c r="M81" i="4"/>
  <c r="N81" i="4" s="1"/>
  <c r="N17" i="4"/>
  <c r="O17" i="4" s="1"/>
  <c r="K16" i="4"/>
  <c r="K15" i="4" s="1"/>
  <c r="M41" i="4"/>
  <c r="P16" i="4"/>
  <c r="Q16" i="4"/>
  <c r="Q15" i="4" s="1"/>
  <c r="K46" i="4"/>
  <c r="K45" i="4" s="1"/>
  <c r="K44" i="4" s="1"/>
  <c r="Q46" i="4"/>
  <c r="Q45" i="4" s="1"/>
  <c r="Q44" i="4" s="1"/>
  <c r="N54" i="4"/>
  <c r="N30" i="4"/>
  <c r="N31" i="4"/>
  <c r="O31" i="4" s="1"/>
  <c r="N32" i="4"/>
  <c r="O32" i="4" s="1"/>
  <c r="N41" i="4"/>
  <c r="O41" i="4" s="1"/>
  <c r="M67" i="4"/>
  <c r="M66" i="4" s="1"/>
  <c r="M61" i="4" s="1"/>
  <c r="N70" i="4"/>
  <c r="O70" i="4" s="1"/>
  <c r="O65" i="4"/>
  <c r="P67" i="4"/>
  <c r="P66" i="4" s="1"/>
  <c r="P61" i="4" s="1"/>
  <c r="N68" i="4"/>
  <c r="L46" i="4"/>
  <c r="L45" i="4" s="1"/>
  <c r="L44" i="4" s="1"/>
  <c r="M34" i="4"/>
  <c r="O36" i="4"/>
  <c r="P34" i="4"/>
  <c r="K35" i="4"/>
  <c r="K34" i="4" s="1"/>
  <c r="N21" i="4"/>
  <c r="O21" i="4" s="1"/>
  <c r="N23" i="4"/>
  <c r="O23" i="4" s="1"/>
  <c r="P15" i="4"/>
  <c r="P10" i="4" s="1"/>
  <c r="N13" i="4"/>
  <c r="N12" i="4" s="1"/>
  <c r="Q10" i="4"/>
  <c r="Q104" i="4" s="1"/>
  <c r="Q9" i="4" s="1"/>
  <c r="N27" i="4"/>
  <c r="O27" i="4" s="1"/>
  <c r="L26" i="4"/>
  <c r="N26" i="4" s="1"/>
  <c r="O26" i="4" s="1"/>
  <c r="N57" i="4"/>
  <c r="O57" i="4" s="1"/>
  <c r="L56" i="4"/>
  <c r="O12" i="4"/>
  <c r="N11" i="4"/>
  <c r="O11" i="4" s="1"/>
  <c r="L16" i="4"/>
  <c r="N19" i="4"/>
  <c r="O19" i="4" s="1"/>
  <c r="M16" i="4"/>
  <c r="M15" i="4" s="1"/>
  <c r="O22" i="4"/>
  <c r="M53" i="4"/>
  <c r="M52" i="4" s="1"/>
  <c r="M51" i="4" s="1"/>
  <c r="O64" i="4"/>
  <c r="N63" i="4"/>
  <c r="L67" i="4"/>
  <c r="L66" i="4" s="1"/>
  <c r="L61" i="4" s="1"/>
  <c r="L38" i="4"/>
  <c r="N39" i="4"/>
  <c r="O39" i="4" s="1"/>
  <c r="O48" i="4"/>
  <c r="N47" i="4"/>
  <c r="O54" i="4"/>
  <c r="K61" i="4"/>
  <c r="L72" i="4"/>
  <c r="N73" i="4"/>
  <c r="O73" i="4" s="1"/>
  <c r="O30" i="4"/>
  <c r="N78" i="4"/>
  <c r="O78" i="4" s="1"/>
  <c r="M77" i="4"/>
  <c r="N77" i="4" s="1"/>
  <c r="O77" i="4" s="1"/>
  <c r="N79" i="4"/>
  <c r="O79" i="4" s="1"/>
  <c r="O97" i="4"/>
  <c r="N96" i="4"/>
  <c r="O96" i="4" s="1"/>
  <c r="O101" i="4"/>
  <c r="N24" i="4"/>
  <c r="O24" i="4" s="1"/>
  <c r="N49" i="4"/>
  <c r="O49" i="4" s="1"/>
  <c r="N86" i="4"/>
  <c r="O86" i="4" s="1"/>
  <c r="N74" i="4"/>
  <c r="O74" i="4" s="1"/>
  <c r="O94" i="4"/>
  <c r="K81" i="4"/>
  <c r="K72" i="4" s="1"/>
  <c r="O102" i="4"/>
  <c r="M54" i="1"/>
  <c r="M53" i="1" s="1"/>
  <c r="L46" i="1"/>
  <c r="L45" i="1" s="1"/>
  <c r="L44" i="1" s="1"/>
  <c r="L15" i="1"/>
  <c r="N15" i="1" s="1"/>
  <c r="N18" i="1"/>
  <c r="L83" i="1"/>
  <c r="L82" i="1" s="1"/>
  <c r="L12" i="1"/>
  <c r="N13" i="1"/>
  <c r="L96" i="1"/>
  <c r="L95" i="1"/>
  <c r="M11" i="1"/>
  <c r="M10" i="1" s="1"/>
  <c r="N96" i="1"/>
  <c r="N95" i="1"/>
  <c r="M96" i="1"/>
  <c r="M95" i="1"/>
  <c r="L61" i="1"/>
  <c r="L60" i="1" s="1"/>
  <c r="N83" i="1"/>
  <c r="N82" i="1" s="1"/>
  <c r="N39" i="1"/>
  <c r="N38" i="1" s="1"/>
  <c r="N37" i="1" s="1"/>
  <c r="N61" i="1"/>
  <c r="N60" i="1" s="1"/>
  <c r="M61" i="1"/>
  <c r="M60" i="1" s="1"/>
  <c r="N16" i="1"/>
  <c r="O13" i="4" l="1"/>
  <c r="N67" i="4"/>
  <c r="O67" i="4" s="1"/>
  <c r="K10" i="4"/>
  <c r="K104" i="4" s="1"/>
  <c r="K9" i="4" s="1"/>
  <c r="M10" i="4"/>
  <c r="O68" i="4"/>
  <c r="O35" i="4"/>
  <c r="P104" i="4"/>
  <c r="P9" i="4" s="1"/>
  <c r="O93" i="4"/>
  <c r="N92" i="4"/>
  <c r="M72" i="4"/>
  <c r="N72" i="4" s="1"/>
  <c r="O72" i="4" s="1"/>
  <c r="O47" i="4"/>
  <c r="N46" i="4"/>
  <c r="O81" i="4"/>
  <c r="N16" i="4"/>
  <c r="O16" i="4" s="1"/>
  <c r="L15" i="4"/>
  <c r="N56" i="4"/>
  <c r="L53" i="4"/>
  <c r="L52" i="4" s="1"/>
  <c r="L51" i="4" s="1"/>
  <c r="L34" i="4"/>
  <c r="N38" i="4"/>
  <c r="O63" i="4"/>
  <c r="N62" i="4"/>
  <c r="M9" i="1"/>
  <c r="M101" i="1" s="1"/>
  <c r="L11" i="1"/>
  <c r="L10" i="1" s="1"/>
  <c r="L9" i="1" s="1"/>
  <c r="L101" i="1" s="1"/>
  <c r="L103" i="1" s="1"/>
  <c r="N12" i="1"/>
  <c r="N11" i="1" s="1"/>
  <c r="N10" i="1" s="1"/>
  <c r="N9" i="1" s="1"/>
  <c r="N101" i="1" s="1"/>
  <c r="N103" i="1" s="1"/>
  <c r="M104" i="4" l="1"/>
  <c r="M9" i="4" s="1"/>
  <c r="N66" i="4"/>
  <c r="O66" i="4" s="1"/>
  <c r="O38" i="4"/>
  <c r="N34" i="4"/>
  <c r="O34" i="4" s="1"/>
  <c r="O92" i="4"/>
  <c r="N91" i="4"/>
  <c r="O91" i="4" s="1"/>
  <c r="O56" i="4"/>
  <c r="N53" i="4"/>
  <c r="N45" i="4"/>
  <c r="O46" i="4"/>
  <c r="O62" i="4"/>
  <c r="N15" i="4"/>
  <c r="L10" i="4"/>
  <c r="L104" i="4" s="1"/>
  <c r="L9" i="4" s="1"/>
  <c r="N61" i="4" l="1"/>
  <c r="O61" i="4" s="1"/>
  <c r="O15" i="4"/>
  <c r="N10" i="4"/>
  <c r="O45" i="4"/>
  <c r="N44" i="4"/>
  <c r="O44" i="4" s="1"/>
  <c r="O53" i="4"/>
  <c r="N52" i="4"/>
  <c r="O52" i="4" l="1"/>
  <c r="N51" i="4"/>
  <c r="O51" i="4" s="1"/>
  <c r="O10" i="4"/>
  <c r="N104" i="4" l="1"/>
  <c r="N9" i="4" s="1"/>
  <c r="O9" i="4" s="1"/>
  <c r="O104" i="4" l="1"/>
</calcChain>
</file>

<file path=xl/sharedStrings.xml><?xml version="1.0" encoding="utf-8"?>
<sst xmlns="http://schemas.openxmlformats.org/spreadsheetml/2006/main" count="966" uniqueCount="268">
  <si>
    <t xml:space="preserve"> Приложение 2</t>
  </si>
  <si>
    <t>к Решению Мирнинского сельского Совета народных депутатов "О внесении изменений в Решение Мирнинского сельского Совета народных депутатов "О бюджете муниципального образования "Мирнинское сельское поселение" на 2018 год и на плановый период 2019 и 2020 годов"</t>
  </si>
  <si>
    <t>к Решению Мирнинского сельского Совета народных депутатов "О бюджете муниципального образования "Мирнинское сельское поселение" на 2018 год и на плановый период 2019 и 2020 годов"</t>
  </si>
  <si>
    <t>Изменение распределения расходов бюджета Мирнинского сельского поселения Клетнянского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</si>
  <si>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Наименование</t>
  </si>
  <si>
    <t>ГП</t>
  </si>
  <si>
    <t>ППМП</t>
  </si>
  <si>
    <t>НР</t>
  </si>
  <si>
    <t>Гл</t>
  </si>
  <si>
    <t>Рз</t>
  </si>
  <si>
    <t>Пр</t>
  </si>
  <si>
    <t xml:space="preserve">НР </t>
  </si>
  <si>
    <t>ЦСР</t>
  </si>
  <si>
    <t>ВР</t>
  </si>
  <si>
    <t>2018 утверждено</t>
  </si>
  <si>
    <t>Уточненный план на 01.02.18.</t>
  </si>
  <si>
    <t xml:space="preserve">Реализация полномочий муниципального образования «Мирнинское сельское поселение»  на 2016 год 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</si>
  <si>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</si>
  <si>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Мирнинская сельская администрация</t>
  </si>
  <si>
    <t xml:space="preserve">Обеспечение деятельности главы исполнительно-распорядительного органа муниципального образования </t>
  </si>
  <si>
    <t>Обеспечение деятельности главы муниципального образования</t>
  </si>
  <si>
    <t>01</t>
  </si>
  <si>
    <t>02</t>
  </si>
  <si>
    <t>80010</t>
  </si>
  <si>
    <t>63 0 1003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</si>
  <si>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</si>
  <si>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</si>
  <si>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</si>
  <si>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</si>
  <si>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</si>
  <si>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Руководство и управление в сфере установленных функций органов местного самоуправления</t>
  </si>
  <si>
    <t>04</t>
  </si>
  <si>
    <t>80040</t>
  </si>
  <si>
    <t>63 0 1010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</si>
  <si>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</si>
  <si>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</si>
  <si>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</si>
  <si>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</si>
  <si>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</si>
  <si>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</si>
  <si>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</si>
  <si>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</si>
  <si>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</si>
  <si>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</si>
  <si>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</si>
  <si>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</si>
  <si>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Членские взносы некоммерческим организациям</t>
  </si>
  <si>
    <t>81410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</si>
  <si>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</si>
  <si>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</si>
  <si>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06</t>
  </si>
  <si>
    <t>84200</t>
  </si>
  <si>
    <t>63 0 1015</t>
  </si>
  <si>
    <t>Межбюджетные трансферты</t>
  </si>
  <si>
    <t>500</t>
  </si>
  <si>
    <t>Иные межбюджетные трансферты</t>
  </si>
  <si>
    <t>540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</si>
  <si>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</si>
  <si>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13</t>
  </si>
  <si>
    <t>84220</t>
  </si>
  <si>
    <t>63 0 1016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</si>
  <si>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</si>
  <si>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</si>
  <si>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</si>
  <si>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03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</si>
  <si>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</si>
  <si>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</si>
  <si>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</si>
  <si>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Мероприятия в сфере пожарной безопасности</t>
  </si>
  <si>
    <t>10</t>
  </si>
  <si>
    <t>81140</t>
  </si>
  <si>
    <t>63 0 1129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</si>
  <si>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</si>
  <si>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</si>
  <si>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</si>
  <si>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</si>
  <si>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</si>
  <si>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</si>
  <si>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Развитие и модернизация сети автомобильных дорог общего пользования местного значения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</si>
  <si>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</si>
  <si>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</si>
  <si>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83740</t>
  </si>
  <si>
    <t>63 0 7105</t>
  </si>
  <si>
    <t>Закупка товаров, работ и услуг для государственных (муниципальных) нужд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</si>
  <si>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</si>
  <si>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</si>
  <si>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>81690</t>
  </si>
  <si>
    <t>63 0 7001</t>
  </si>
  <si>
    <t>Организация и содержание мест захоронения (кладбищ)</t>
  </si>
  <si>
    <t>81710</t>
  </si>
  <si>
    <t>63 0 7003</t>
  </si>
  <si>
    <t>Мероприятия по благоустройству</t>
  </si>
  <si>
    <t>81730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</si>
  <si>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</si>
  <si>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83710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</si>
  <si>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</si>
  <si>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</si>
  <si>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Осуществление мер улучшению положения отдельных категорий граждан</t>
  </si>
  <si>
    <t>Выплата муниципальных пенсий (доплат к государственным пенсиям)</t>
  </si>
  <si>
    <t>82450</t>
  </si>
  <si>
    <t>63 0 1651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</si>
  <si>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</si>
  <si>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</si>
  <si>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</si>
  <si>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</si>
  <si>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</si>
  <si>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Мероприятия по развитию физической культуры и спорта</t>
  </si>
  <si>
    <t>82300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</si>
  <si>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</si>
  <si>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11</t>
  </si>
  <si>
    <t>84290</t>
  </si>
  <si>
    <t>63 0 1768</t>
  </si>
  <si>
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</si>
  <si>
    <t>Содержание, текущий и капитальный ремонт и обеспечение безопасности гидротехнических сооружений</t>
  </si>
  <si>
    <t>83300</t>
  </si>
  <si>
    <t xml:space="preserve">Иные закупки товаров, работ и услуг для обеспечения государственных (муниципальных) нужд
</t>
  </si>
  <si>
    <t xml:space="preserve">Непрограммная деятельность </t>
  </si>
  <si>
    <t>00</t>
  </si>
  <si>
    <t>Резервные фонды</t>
  </si>
  <si>
    <t>Резервный фонд местной администрации</t>
  </si>
  <si>
    <t>83050</t>
  </si>
  <si>
    <t>70 0 1012</t>
  </si>
  <si>
    <t>Резервные средства</t>
  </si>
  <si>
    <t>870</t>
  </si>
  <si>
    <t>ВСЕГО РАСХОДОВ</t>
  </si>
  <si>
    <t>Изменения распределения бюджетных ассигнований по ведомственной структуре расходов бюджета муниципального образования "Мирнинское сельское поселение"  на 2018 год  и на плановый период 2019 и 2020 годов</t>
  </si>
  <si>
    <t>ППГП</t>
  </si>
  <si>
    <t>касса за 2017 год</t>
  </si>
  <si>
    <t>2018</t>
  </si>
  <si>
    <t>РОСТ 2018 К 2017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</si>
  <si>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</si>
  <si>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</si>
  <si>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1003</t>
  </si>
  <si>
    <t>64 0 11 80010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</si>
  <si>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</si>
  <si>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1010</t>
  </si>
  <si>
    <t>64 0 11 80040</t>
  </si>
  <si>
    <t>51 0 11 81410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</si>
  <si>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</si>
  <si>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1015</t>
  </si>
  <si>
    <t>64 0 11 84200</t>
  </si>
  <si>
    <t>1012</t>
  </si>
  <si>
    <t>70 0 00 83050</t>
  </si>
  <si>
    <t>Другие общегосударственные вопросы</t>
  </si>
  <si>
    <t>1057</t>
  </si>
  <si>
    <t>64 0 11 80930</t>
  </si>
  <si>
    <t>1016</t>
  </si>
  <si>
    <t>64 0 11 84220</t>
  </si>
  <si>
    <t>54 0 11 80900</t>
  </si>
  <si>
    <t>Национальная оборона</t>
  </si>
  <si>
    <t>Мобилизационная и вневойсковая подготовка</t>
  </si>
  <si>
    <t>5118</t>
  </si>
  <si>
    <t>64 0 12 51180</t>
  </si>
  <si>
    <t>Национальная безопасность и правоохранительная деятельность</t>
  </si>
  <si>
    <t>Обеспечение пожарной безопасности</t>
  </si>
  <si>
    <t>1129</t>
  </si>
  <si>
    <t>64 0 13 81140</t>
  </si>
  <si>
    <t xml:space="preserve">Прочая закупка товаров, работ и услуг для обеспечения государственных (муниципальных) нужд
</t>
  </si>
  <si>
    <t>244</t>
  </si>
  <si>
    <t>Национальная экономика</t>
  </si>
  <si>
    <t xml:space="preserve">Водохозяйственные и водоохранные мероприятия </t>
  </si>
  <si>
    <t>64 0 19 83300</t>
  </si>
  <si>
    <t>Дорожное хозяйство (дорожные фонды)</t>
  </si>
  <si>
    <t>09</t>
  </si>
  <si>
    <t>7201</t>
  </si>
  <si>
    <t>64 0 14 83740</t>
  </si>
  <si>
    <t>Жилищно-коммунальное хозяйство</t>
  </si>
  <si>
    <t>Жилищное хозяйство</t>
  </si>
  <si>
    <t>7105</t>
  </si>
  <si>
    <t>64 0 15 83760</t>
  </si>
  <si>
    <t>Коммунальное хозяйство</t>
  </si>
  <si>
    <t>64 0 15 83710</t>
  </si>
  <si>
    <t>Благоустройство</t>
  </si>
  <si>
    <t>7001</t>
  </si>
  <si>
    <t>64 0 15 81690</t>
  </si>
  <si>
    <t>7003</t>
  </si>
  <si>
    <t>64 0 15 81710</t>
  </si>
  <si>
    <t>864</t>
  </si>
  <si>
    <t>64 0 15 81730</t>
  </si>
  <si>
    <t xml:space="preserve">Социальная политика </t>
  </si>
  <si>
    <t>Пенсионное обеспечение</t>
  </si>
  <si>
    <t>64 0 17 82450</t>
  </si>
  <si>
    <t>Физическая культура и спорт</t>
  </si>
  <si>
    <t>Массовый спорт</t>
  </si>
  <si>
    <t>64 0 18 82300</t>
  </si>
  <si>
    <t>1768</t>
  </si>
  <si>
    <t>64 0 18 84290</t>
  </si>
  <si>
    <t xml:space="preserve"> Приложение 3</t>
  </si>
  <si>
    <t>Приложение 1</t>
  </si>
  <si>
    <t>Приложение 1.2.</t>
  </si>
  <si>
    <t>(рублей)</t>
  </si>
  <si>
    <t xml:space="preserve">КБК 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</si>
  <si>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</si>
  <si>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</si>
  <si>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</si>
  <si>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</si>
  <si>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</si>
  <si>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</si>
  <si>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</si>
  <si>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</si>
  <si>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</si>
  <si>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</si>
  <si>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</si>
  <si>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</si>
  <si>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</si>
  <si>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</si>
  <si>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</si>
  <si>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</si>
  <si>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</si>
  <si>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</si>
  <si>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</si>
  <si>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</si>
  <si>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</si>
  <si>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</si>
  <si>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</si>
  <si>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</si>
  <si>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</si>
  <si>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</si>
  <si>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</si>
  <si>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</si>
  <si>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</si>
  <si>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</si>
  <si>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</si>
  <si>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</si>
  <si>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</si>
  <si>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</si>
  <si>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</si>
  <si>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</si>
  <si>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 ИМУЩЕСТВА,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</si>
  <si>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</si>
  <si>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</si>
  <si>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1 11 05030 00 0000 120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</si>
  <si>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</si>
  <si>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</si>
  <si>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</si>
  <si>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</si>
  <si>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наматериальных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</si>
  <si>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</si>
  <si>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</si>
  <si>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</si>
  <si>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</si>
  <si>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</si>
  <si>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</si>
  <si>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</si>
  <si>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</si>
  <si>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</si>
  <si>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</si>
  <si>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</si>
  <si>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</si>
  <si>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</si>
  <si>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</si>
  <si>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</si>
  <si>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</si>
  <si>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</si>
  <si>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</si>
  <si>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</si>
  <si>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</si>
  <si>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</si>
  <si>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</si>
  <si>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2 02 04000 00 0000 151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</si>
  <si>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</si>
  <si>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</si>
  <si>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</si>
  <si>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</si>
  <si>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</si>
  <si>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6.2.</t>
  </si>
  <si>
    <t>Приложение 7.2.</t>
  </si>
  <si>
    <t>Изменение прогнозируемых доходов бюджета муниципального образования "Мирнинское сельское поселение" на 2018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</si>
</sst>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#,##0.000"/>
    <numFmt numFmtId="166" formatCode="#,##0.0"/>
    <numFmt numFmtId="167" formatCode="_(&quot;$&quot;* #,##0.00_);_(&quot;$&quot;* \(#,##0.00\);_(&quot;$&quot;* &quot;-&quot;??_);_(@_)"/>
    <numFmt numFmtId="168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8" fillId="0" borderId="0"/>
  </cellStyleXfs>
  <cellXfs count="214">
    <xf numFmtId="0" fontId="0" fillId="0" borderId="0" xfId="0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49" fontId="4" fillId="0" borderId="0" xfId="2" applyNumberFormat="1" applyFont="1" applyAlignment="1">
      <alignment vertical="top" wrapText="1"/>
    </xf>
    <xf numFmtId="0" fontId="2" fillId="0" borderId="0" xfId="2" applyFont="1" applyFill="1" applyAlignment="1">
      <alignment horizontal="center" vertical="top" wrapText="1"/>
    </xf>
    <xf numFmtId="49" fontId="3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2" applyFont="1" applyFill="1" applyAlignment="1">
      <alignment horizontal="center" vertical="top"/>
    </xf>
    <xf numFmtId="49" fontId="3" fillId="0" borderId="0" xfId="1" applyNumberFormat="1" applyFont="1" applyFill="1" applyAlignment="1">
      <alignment horizontal="center" vertical="top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0" fontId="4" fillId="0" borderId="2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/>
    </xf>
    <xf numFmtId="4" fontId="7" fillId="0" borderId="2" xfId="1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8" fillId="0" borderId="2" xfId="3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" fontId="4" fillId="0" borderId="2" xfId="1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49" fontId="9" fillId="0" borderId="2" xfId="3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/>
    </xf>
    <xf numFmtId="0" fontId="4" fillId="0" borderId="2" xfId="2" applyFont="1" applyFill="1" applyBorder="1" applyAlignment="1">
      <alignment vertical="top" wrapText="1"/>
    </xf>
    <xf numFmtId="49" fontId="9" fillId="0" borderId="2" xfId="4" applyNumberFormat="1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5" fillId="0" borderId="0" xfId="1" applyFont="1" applyFill="1" applyAlignment="1">
      <alignment vertical="top"/>
    </xf>
    <xf numFmtId="0" fontId="4" fillId="0" borderId="2" xfId="1" applyFont="1" applyFill="1" applyBorder="1" applyAlignment="1">
      <alignment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49" fontId="7" fillId="0" borderId="2" xfId="1" applyNumberFormat="1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left" vertical="top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vertical="top"/>
    </xf>
    <xf numFmtId="0" fontId="11" fillId="0" borderId="3" xfId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vertical="top"/>
    </xf>
    <xf numFmtId="0" fontId="7" fillId="0" borderId="3" xfId="2" applyFont="1" applyFill="1" applyBorder="1" applyAlignment="1">
      <alignment vertical="top" wrapText="1"/>
    </xf>
    <xf numFmtId="0" fontId="8" fillId="0" borderId="2" xfId="2" applyFont="1" applyFill="1" applyBorder="1" applyAlignment="1">
      <alignment horizontal="left" vertical="top" wrapText="1"/>
    </xf>
    <xf numFmtId="49" fontId="7" fillId="0" borderId="2" xfId="2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2" xfId="2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vertical="top"/>
    </xf>
    <xf numFmtId="0" fontId="8" fillId="0" borderId="4" xfId="2" applyFont="1" applyFill="1" applyBorder="1" applyAlignment="1">
      <alignment horizontal="left" vertical="top" wrapText="1"/>
    </xf>
    <xf numFmtId="49" fontId="8" fillId="0" borderId="2" xfId="4" applyNumberFormat="1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/>
    </xf>
    <xf numFmtId="49" fontId="12" fillId="0" borderId="2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vertical="top"/>
    </xf>
    <xf numFmtId="0" fontId="7" fillId="0" borderId="2" xfId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2" applyFont="1" applyAlignment="1">
      <alignment horizontal="center" vertical="top"/>
    </xf>
    <xf numFmtId="49" fontId="13" fillId="0" borderId="0" xfId="1" applyNumberFormat="1" applyFont="1" applyFill="1" applyAlignment="1">
      <alignment horizontal="center" vertical="top"/>
    </xf>
    <xf numFmtId="2" fontId="3" fillId="0" borderId="0" xfId="1" applyNumberFormat="1" applyFont="1" applyFill="1" applyAlignment="1">
      <alignment horizontal="center" vertical="top"/>
    </xf>
    <xf numFmtId="2" fontId="2" fillId="0" borderId="0" xfId="1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1" applyNumberFormat="1" applyFont="1" applyFill="1" applyAlignment="1">
      <alignment horizontal="left" vertical="top" wrapText="1"/>
    </xf>
    <xf numFmtId="49" fontId="2" fillId="0" borderId="0" xfId="1" applyNumberFormat="1" applyFont="1" applyFill="1" applyAlignment="1">
      <alignment horizontal="right" vertical="top" wrapText="1"/>
    </xf>
    <xf numFmtId="0" fontId="2" fillId="0" borderId="1" xfId="1" applyFont="1" applyFill="1" applyBorder="1" applyAlignment="1">
      <alignment horizontal="right" vertical="top"/>
    </xf>
    <xf numFmtId="0" fontId="2" fillId="0" borderId="1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right" vertical="top" wrapText="1"/>
    </xf>
    <xf numFmtId="0" fontId="7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166" fontId="2" fillId="0" borderId="2" xfId="1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top"/>
    </xf>
    <xf numFmtId="49" fontId="14" fillId="0" borderId="2" xfId="1" applyNumberFormat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vertical="top"/>
    </xf>
    <xf numFmtId="0" fontId="14" fillId="0" borderId="0" xfId="1" applyFont="1" applyFill="1" applyAlignment="1">
      <alignment vertical="top"/>
    </xf>
    <xf numFmtId="49" fontId="5" fillId="0" borderId="2" xfId="2" applyNumberFormat="1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justify" vertical="top" wrapText="1"/>
    </xf>
    <xf numFmtId="49" fontId="2" fillId="0" borderId="2" xfId="2" applyNumberFormat="1" applyFont="1" applyFill="1" applyBorder="1" applyAlignment="1">
      <alignment horizontal="center" vertical="top"/>
    </xf>
    <xf numFmtId="49" fontId="10" fillId="0" borderId="2" xfId="4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vertical="top" wrapText="1"/>
    </xf>
    <xf numFmtId="4" fontId="2" fillId="0" borderId="2" xfId="1" applyNumberFormat="1" applyFont="1" applyFill="1" applyBorder="1" applyAlignment="1">
      <alignment horizontal="right" vertical="top"/>
    </xf>
    <xf numFmtId="4" fontId="2" fillId="0" borderId="2" xfId="1" applyNumberFormat="1" applyFont="1" applyFill="1" applyBorder="1" applyAlignment="1">
      <alignment vertical="top"/>
    </xf>
    <xf numFmtId="0" fontId="2" fillId="0" borderId="2" xfId="2" applyFont="1" applyFill="1" applyBorder="1" applyAlignment="1">
      <alignment vertical="top" wrapText="1"/>
    </xf>
    <xf numFmtId="4" fontId="10" fillId="0" borderId="2" xfId="4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vertical="top"/>
    </xf>
    <xf numFmtId="0" fontId="10" fillId="0" borderId="2" xfId="2" applyFont="1" applyFill="1" applyBorder="1" applyAlignment="1">
      <alignment horizontal="justify" vertical="top" wrapText="1"/>
    </xf>
    <xf numFmtId="4" fontId="15" fillId="0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/>
    </xf>
    <xf numFmtId="2" fontId="2" fillId="0" borderId="2" xfId="1" applyNumberFormat="1" applyFont="1" applyFill="1" applyBorder="1" applyAlignment="1">
      <alignment vertical="top"/>
    </xf>
    <xf numFmtId="0" fontId="16" fillId="0" borderId="2" xfId="2" applyFont="1" applyFill="1" applyBorder="1" applyAlignment="1">
      <alignment horizontal="justify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right" vertical="top"/>
    </xf>
    <xf numFmtId="165" fontId="5" fillId="0" borderId="2" xfId="1" applyNumberFormat="1" applyFont="1" applyFill="1" applyBorder="1" applyAlignment="1">
      <alignment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vertical="top"/>
    </xf>
    <xf numFmtId="0" fontId="2" fillId="0" borderId="2" xfId="1" applyFont="1" applyFill="1" applyBorder="1" applyAlignment="1">
      <alignment horizontal="left" vertical="top" wrapText="1"/>
    </xf>
    <xf numFmtId="0" fontId="16" fillId="0" borderId="2" xfId="5" applyNumberFormat="1" applyFont="1" applyFill="1" applyBorder="1" applyAlignment="1">
      <alignment horizontal="justify" vertical="top" wrapText="1"/>
    </xf>
    <xf numFmtId="0" fontId="5" fillId="0" borderId="0" xfId="1" applyFont="1" applyFill="1" applyBorder="1" applyAlignment="1">
      <alignment vertical="top"/>
    </xf>
    <xf numFmtId="49" fontId="5" fillId="0" borderId="2" xfId="1" applyNumberFormat="1" applyFont="1" applyFill="1" applyBorder="1" applyAlignment="1">
      <alignment horizontal="center" vertical="top" wrapText="1"/>
    </xf>
    <xf numFmtId="0" fontId="17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vertical="top"/>
    </xf>
    <xf numFmtId="4" fontId="2" fillId="0" borderId="2" xfId="2" applyNumberFormat="1" applyFont="1" applyFill="1" applyBorder="1" applyAlignment="1">
      <alignment horizontal="right" vertical="top"/>
    </xf>
    <xf numFmtId="0" fontId="16" fillId="0" borderId="2" xfId="2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vertical="top" wrapText="1"/>
    </xf>
    <xf numFmtId="49" fontId="2" fillId="3" borderId="2" xfId="1" applyNumberFormat="1" applyFont="1" applyFill="1" applyBorder="1" applyAlignment="1">
      <alignment horizontal="center" vertical="top"/>
    </xf>
    <xf numFmtId="4" fontId="2" fillId="3" borderId="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9" fontId="2" fillId="0" borderId="0" xfId="1" applyNumberFormat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2" fontId="2" fillId="0" borderId="0" xfId="1" applyNumberFormat="1" applyFont="1" applyFill="1" applyAlignment="1">
      <alignment horizontal="center" vertical="top"/>
    </xf>
    <xf numFmtId="49" fontId="2" fillId="0" borderId="0" xfId="1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8" fontId="2" fillId="0" borderId="0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8" fontId="2" fillId="0" borderId="0" xfId="0" applyNumberFormat="1" applyFont="1" applyFill="1" applyBorder="1" applyAlignment="1">
      <alignment vertical="top"/>
    </xf>
    <xf numFmtId="168" fontId="5" fillId="0" borderId="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1" applyFont="1" applyFill="1" applyAlignment="1">
      <alignment horizontal="right" vertical="top" wrapText="1"/>
    </xf>
    <xf numFmtId="49" fontId="4" fillId="0" borderId="0" xfId="2" applyNumberFormat="1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justify" vertical="top" wrapText="1"/>
    </xf>
    <xf numFmtId="0" fontId="5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49" fontId="4" fillId="0" borderId="0" xfId="2" applyNumberFormat="1" applyFont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</cellXfs>
  <cellStyles count="7">
    <cellStyle name="Денежный [0] 2" xfId="4"/>
    <cellStyle name="Денежный [0] 3" xfId="3"/>
    <cellStyle name="Денежный 2" xfId="5"/>
    <cellStyle name="Обычный" xfId="0" builtinId="0"/>
    <cellStyle name="Обычный 2" xfId="1"/>
    <cellStyle name="Обычный 3" xfId="6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lav-Bux\LOCALS~1\Temp\Rar$DI07.768\&#1055;&#1088;&#1080;&#1083;&#1086;&#1078;&#1077;&#1085;&#1080;&#1103;%20&#1082;%20&#1056;&#1077;&#1096;&#1077;&#1085;&#1080;&#1102;%20&#1089;%20&#1080;&#1079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ох.18 и план 19-20"/>
      <sheetName val="2.норм"/>
      <sheetName val="3.Адм.дох. (2)"/>
      <sheetName val="3.Адм.дох."/>
      <sheetName val="4.Адм.ОГВ"/>
      <sheetName val="5.Адм.источ."/>
      <sheetName val="6.Вед.18 и 19-20"/>
      <sheetName val="7.МП 18 и 19-20"/>
      <sheetName val="8.1 Вн.контр."/>
      <sheetName val="8.2 архивы"/>
      <sheetName val="8.3 спорт"/>
      <sheetName val="9.Ист18 и 19-20"/>
    </sheetNames>
    <sheetDataSet>
      <sheetData sheetId="0">
        <row r="42">
          <cell r="C42">
            <v>3228165.26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L14">
            <v>445962</v>
          </cell>
          <cell r="N14">
            <v>445962</v>
          </cell>
        </row>
        <row r="18">
          <cell r="L18">
            <v>733650</v>
          </cell>
          <cell r="N18">
            <v>806054</v>
          </cell>
        </row>
        <row r="20">
          <cell r="L20">
            <v>123500</v>
          </cell>
          <cell r="N20">
            <v>303400</v>
          </cell>
        </row>
        <row r="22">
          <cell r="L22">
            <v>82000</v>
          </cell>
          <cell r="N22">
            <v>82000</v>
          </cell>
        </row>
        <row r="25">
          <cell r="L25">
            <v>4000</v>
          </cell>
          <cell r="N25">
            <v>4000</v>
          </cell>
        </row>
        <row r="29">
          <cell r="L29">
            <v>3000</v>
          </cell>
          <cell r="N29">
            <v>3000</v>
          </cell>
        </row>
        <row r="33">
          <cell r="L33">
            <v>0</v>
          </cell>
          <cell r="N33">
            <v>5000</v>
          </cell>
        </row>
        <row r="37">
          <cell r="L37">
            <v>2800</v>
          </cell>
          <cell r="N37">
            <v>2800</v>
          </cell>
        </row>
        <row r="40">
          <cell r="L40">
            <v>500</v>
          </cell>
          <cell r="N40">
            <v>500</v>
          </cell>
        </row>
        <row r="43">
          <cell r="N43">
            <v>35000</v>
          </cell>
        </row>
        <row r="48">
          <cell r="L48">
            <v>59303</v>
          </cell>
          <cell r="N48">
            <v>59303</v>
          </cell>
        </row>
        <row r="50">
          <cell r="L50">
            <v>4696</v>
          </cell>
          <cell r="N50">
            <v>4696</v>
          </cell>
        </row>
        <row r="55">
          <cell r="L55">
            <v>112400</v>
          </cell>
          <cell r="N55">
            <v>112400</v>
          </cell>
        </row>
        <row r="57">
          <cell r="L57">
            <v>0</v>
          </cell>
          <cell r="N57">
            <v>60000</v>
          </cell>
        </row>
        <row r="60">
          <cell r="L60">
            <v>0</v>
          </cell>
          <cell r="N60">
            <v>112000</v>
          </cell>
        </row>
        <row r="65">
          <cell r="N65">
            <v>64000</v>
          </cell>
        </row>
        <row r="69">
          <cell r="L69">
            <v>1360981.66</v>
          </cell>
          <cell r="N69">
            <v>1360981.66</v>
          </cell>
        </row>
        <row r="71">
          <cell r="L71">
            <v>14200</v>
          </cell>
          <cell r="N71">
            <v>14200</v>
          </cell>
        </row>
        <row r="76">
          <cell r="L76">
            <v>9084.6</v>
          </cell>
          <cell r="N76">
            <v>9084.6</v>
          </cell>
        </row>
        <row r="80">
          <cell r="L80">
            <v>300</v>
          </cell>
          <cell r="N80">
            <v>300</v>
          </cell>
        </row>
        <row r="84">
          <cell r="L84">
            <v>160971</v>
          </cell>
          <cell r="N84">
            <v>195971</v>
          </cell>
        </row>
        <row r="87">
          <cell r="L87">
            <v>3000</v>
          </cell>
          <cell r="N87">
            <v>33000</v>
          </cell>
        </row>
        <row r="90">
          <cell r="L90">
            <v>4700</v>
          </cell>
          <cell r="N90">
            <v>74700</v>
          </cell>
        </row>
        <row r="95">
          <cell r="L95">
            <v>99117</v>
          </cell>
          <cell r="N95">
            <v>254117</v>
          </cell>
        </row>
        <row r="100">
          <cell r="N100">
            <v>10000</v>
          </cell>
        </row>
        <row r="103">
          <cell r="L103">
            <v>4000</v>
          </cell>
          <cell r="N103">
            <v>4000</v>
          </cell>
        </row>
        <row r="104">
          <cell r="L104">
            <v>3228165.2600000002</v>
          </cell>
          <cell r="N104">
            <v>4056469.2600000002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P5" sqref="P5"/>
    </sheetView>
  </sheetViews>
  <sheetFormatPr defaultRowHeight="12.75" x14ac:dyDescent="0.25"/>
  <cols>
    <col min="1" max="1" width="21.85546875" style="153" customWidth="1"/>
    <col min="2" max="2" width="58.42578125" style="155" customWidth="1"/>
    <col min="3" max="3" width="13.140625" style="155" hidden="1" customWidth="1"/>
    <col min="4" max="4" width="13" style="155" customWidth="1"/>
    <col min="5" max="8" width="13" style="155" hidden="1" customWidth="1"/>
    <col min="9" max="9" width="7.85546875" style="155" hidden="1" customWidth="1"/>
    <col min="10" max="10" width="6.28515625" style="155" hidden="1" customWidth="1"/>
    <col min="11" max="11" width="6" style="155" hidden="1" customWidth="1"/>
    <col min="12" max="12" width="13.28515625" style="155" hidden="1" customWidth="1"/>
    <col min="13" max="13" width="12.7109375" style="155" hidden="1" customWidth="1"/>
    <col min="14" max="24" width="9.140625" style="155" customWidth="1"/>
    <col min="25" max="25" width="10.7109375" style="155" customWidth="1"/>
    <col min="26" max="16384" width="9.140625" style="155"/>
  </cols>
  <sheetData>
    <row r="1" spans="1:19" ht="25.5" customHeight="1" x14ac:dyDescent="0.25">
      <c r="A1" s="154"/>
      <c r="B1" s="188" t="s">
        <v>188</v>
      </c>
      <c r="C1" s="188"/>
      <c r="D1" s="188"/>
      <c r="E1" s="156"/>
      <c r="F1" s="156"/>
      <c r="G1" s="156"/>
      <c r="H1" s="156"/>
      <c r="I1" s="156"/>
      <c r="J1" s="156"/>
      <c r="K1" s="156"/>
      <c r="L1" s="156"/>
      <c r="M1" s="156"/>
    </row>
    <row r="2" spans="1:19" ht="54" customHeight="1" x14ac:dyDescent="0.25">
      <c r="A2" s="154"/>
      <c r="B2" s="187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52"/>
      <c r="N2" s="152"/>
      <c r="O2" s="152"/>
      <c r="P2" s="152"/>
      <c r="Q2" s="152"/>
      <c r="R2" s="1"/>
      <c r="S2" s="1"/>
    </row>
    <row r="3" spans="1:19" ht="12.75" customHeight="1" x14ac:dyDescent="0.25">
      <c r="A3" s="154"/>
      <c r="B3" s="189" t="s">
        <v>189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"/>
      <c r="O3" s="2"/>
      <c r="P3" s="2"/>
      <c r="Q3" s="2"/>
      <c r="R3" s="2"/>
      <c r="S3" s="2"/>
    </row>
    <row r="4" spans="1:19" ht="40.5" customHeight="1" x14ac:dyDescent="0.25">
      <c r="A4" s="154"/>
      <c r="B4" s="190" t="s">
        <v>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5"/>
      <c r="O4" s="5"/>
      <c r="P4" s="5"/>
      <c r="Q4" s="5"/>
      <c r="R4" s="5"/>
      <c r="S4" s="5"/>
    </row>
    <row r="5" spans="1:19" ht="32.25" customHeight="1" x14ac:dyDescent="0.25">
      <c r="A5" s="191" t="s">
        <v>267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9" x14ac:dyDescent="0.25">
      <c r="A6" s="186" t="s">
        <v>190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9" s="153" customFormat="1" x14ac:dyDescent="0.25">
      <c r="A7" s="157" t="s">
        <v>191</v>
      </c>
      <c r="B7" s="157" t="s">
        <v>4</v>
      </c>
      <c r="C7" s="158"/>
      <c r="D7" s="76">
        <v>2018</v>
      </c>
      <c r="E7" s="101"/>
      <c r="F7" s="101"/>
      <c r="G7" s="101"/>
      <c r="H7" s="101"/>
      <c r="I7" s="101"/>
      <c r="J7" s="18"/>
      <c r="K7" s="18"/>
      <c r="L7" s="76"/>
      <c r="M7" s="76"/>
    </row>
    <row r="8" spans="1:19" x14ac:dyDescent="0.25">
      <c r="A8" s="159">
        <v>1</v>
      </c>
      <c r="B8" s="159">
        <v>2</v>
      </c>
      <c r="C8" s="159"/>
      <c r="D8" s="159">
        <v>3</v>
      </c>
      <c r="E8" s="159"/>
      <c r="F8" s="159"/>
      <c r="G8" s="159"/>
      <c r="H8" s="159"/>
      <c r="I8" s="159"/>
      <c r="J8" s="159"/>
      <c r="K8" s="159"/>
      <c r="L8" s="159"/>
      <c r="M8" s="159"/>
    </row>
    <row r="9" spans="1:19" s="163" customFormat="1" x14ac:dyDescent="0.25">
      <c r="A9" s="160" t="s">
        <v>192</v>
      </c>
      <c r="B9" s="161" t="s">
        <v>193</v>
      </c>
      <c r="C9" s="162"/>
      <c r="D9" s="162">
        <f>D10+D13+D27+D16</f>
        <v>156000</v>
      </c>
      <c r="E9" s="162"/>
      <c r="F9" s="162"/>
      <c r="G9" s="162"/>
      <c r="H9" s="162"/>
      <c r="I9" s="162"/>
      <c r="J9" s="162"/>
      <c r="K9" s="162"/>
      <c r="L9" s="162"/>
      <c r="M9" s="162"/>
    </row>
    <row r="10" spans="1:19" s="163" customFormat="1" x14ac:dyDescent="0.25">
      <c r="A10" s="160" t="s">
        <v>194</v>
      </c>
      <c r="B10" s="164" t="s">
        <v>195</v>
      </c>
      <c r="C10" s="164"/>
      <c r="D10" s="162">
        <f>D11</f>
        <v>0</v>
      </c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9" hidden="1" x14ac:dyDescent="0.25">
      <c r="A11" s="159" t="s">
        <v>196</v>
      </c>
      <c r="B11" s="165" t="s">
        <v>197</v>
      </c>
      <c r="C11" s="165"/>
      <c r="D11" s="166">
        <f>D12</f>
        <v>0</v>
      </c>
      <c r="E11" s="166"/>
      <c r="F11" s="166"/>
      <c r="G11" s="166"/>
      <c r="H11" s="162"/>
      <c r="I11" s="162"/>
      <c r="J11" s="166"/>
      <c r="K11" s="166"/>
      <c r="L11" s="166"/>
      <c r="M11" s="166"/>
    </row>
    <row r="12" spans="1:19" ht="63.75" hidden="1" x14ac:dyDescent="0.25">
      <c r="A12" s="159" t="s">
        <v>198</v>
      </c>
      <c r="B12" s="167" t="s">
        <v>199</v>
      </c>
      <c r="C12" s="167"/>
      <c r="D12" s="166">
        <v>0</v>
      </c>
      <c r="E12" s="166"/>
      <c r="F12" s="166"/>
      <c r="G12" s="166"/>
      <c r="H12" s="162"/>
      <c r="I12" s="162"/>
      <c r="J12" s="166"/>
      <c r="K12" s="166"/>
      <c r="L12" s="166"/>
      <c r="M12" s="166"/>
    </row>
    <row r="13" spans="1:19" s="163" customFormat="1" hidden="1" x14ac:dyDescent="0.25">
      <c r="A13" s="160" t="s">
        <v>200</v>
      </c>
      <c r="B13" s="164" t="s">
        <v>201</v>
      </c>
      <c r="C13" s="164"/>
      <c r="D13" s="162">
        <f t="shared" ref="D13:D14" si="0">D14</f>
        <v>0</v>
      </c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9" hidden="1" x14ac:dyDescent="0.25">
      <c r="A14" s="159" t="s">
        <v>202</v>
      </c>
      <c r="B14" s="122" t="s">
        <v>203</v>
      </c>
      <c r="C14" s="122"/>
      <c r="D14" s="166">
        <f t="shared" si="0"/>
        <v>0</v>
      </c>
      <c r="E14" s="166"/>
      <c r="F14" s="166"/>
      <c r="G14" s="166"/>
      <c r="H14" s="162"/>
      <c r="I14" s="162"/>
      <c r="J14" s="166"/>
      <c r="K14" s="166"/>
      <c r="L14" s="166"/>
      <c r="M14" s="166"/>
    </row>
    <row r="15" spans="1:19" hidden="1" x14ac:dyDescent="0.25">
      <c r="A15" s="159" t="s">
        <v>204</v>
      </c>
      <c r="B15" s="122" t="s">
        <v>203</v>
      </c>
      <c r="C15" s="122"/>
      <c r="D15" s="166">
        <v>0</v>
      </c>
      <c r="E15" s="166"/>
      <c r="F15" s="166"/>
      <c r="G15" s="166"/>
      <c r="H15" s="162"/>
      <c r="I15" s="162"/>
      <c r="J15" s="166"/>
      <c r="K15" s="166"/>
      <c r="L15" s="166"/>
      <c r="M15" s="166"/>
    </row>
    <row r="16" spans="1:19" s="170" customFormat="1" x14ac:dyDescent="0.25">
      <c r="A16" s="168" t="s">
        <v>205</v>
      </c>
      <c r="B16" s="169" t="s">
        <v>206</v>
      </c>
      <c r="C16" s="162"/>
      <c r="D16" s="162">
        <f>D17+D19</f>
        <v>156000</v>
      </c>
      <c r="E16" s="162"/>
      <c r="F16" s="162"/>
      <c r="G16" s="162"/>
      <c r="H16" s="162"/>
      <c r="I16" s="162"/>
      <c r="J16" s="162"/>
      <c r="K16" s="162"/>
      <c r="L16" s="162"/>
      <c r="M16" s="162"/>
    </row>
    <row r="17" spans="1:13" s="173" customFormat="1" x14ac:dyDescent="0.25">
      <c r="A17" s="171" t="s">
        <v>207</v>
      </c>
      <c r="B17" s="172" t="s">
        <v>208</v>
      </c>
      <c r="C17" s="172"/>
      <c r="D17" s="166">
        <f>D18</f>
        <v>10000</v>
      </c>
      <c r="E17" s="166"/>
      <c r="F17" s="166"/>
      <c r="G17" s="166"/>
      <c r="H17" s="162"/>
      <c r="I17" s="162"/>
      <c r="J17" s="166"/>
      <c r="K17" s="166"/>
      <c r="L17" s="166"/>
      <c r="M17" s="166"/>
    </row>
    <row r="18" spans="1:13" s="173" customFormat="1" ht="51" x14ac:dyDescent="0.25">
      <c r="A18" s="171" t="s">
        <v>209</v>
      </c>
      <c r="B18" s="172" t="s">
        <v>210</v>
      </c>
      <c r="C18" s="172"/>
      <c r="D18" s="166">
        <v>10000</v>
      </c>
      <c r="E18" s="166"/>
      <c r="F18" s="166"/>
      <c r="G18" s="166"/>
      <c r="H18" s="162"/>
      <c r="I18" s="162"/>
      <c r="J18" s="166"/>
      <c r="K18" s="166"/>
      <c r="L18" s="166"/>
      <c r="M18" s="166"/>
    </row>
    <row r="19" spans="1:13" s="173" customFormat="1" x14ac:dyDescent="0.25">
      <c r="A19" s="168" t="s">
        <v>211</v>
      </c>
      <c r="B19" s="169" t="s">
        <v>212</v>
      </c>
      <c r="C19" s="162"/>
      <c r="D19" s="162">
        <f>D22+D20</f>
        <v>146000</v>
      </c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s="173" customFormat="1" hidden="1" x14ac:dyDescent="0.25">
      <c r="A20" s="174" t="s">
        <v>213</v>
      </c>
      <c r="B20" s="172" t="s">
        <v>214</v>
      </c>
      <c r="C20" s="172"/>
      <c r="D20" s="166">
        <f>D21</f>
        <v>0</v>
      </c>
      <c r="E20" s="166"/>
      <c r="F20" s="166"/>
      <c r="G20" s="166"/>
      <c r="H20" s="162"/>
      <c r="I20" s="162"/>
      <c r="J20" s="166"/>
      <c r="K20" s="166"/>
      <c r="L20" s="166"/>
      <c r="M20" s="166"/>
    </row>
    <row r="21" spans="1:13" s="173" customFormat="1" ht="25.5" hidden="1" x14ac:dyDescent="0.25">
      <c r="A21" s="174" t="s">
        <v>215</v>
      </c>
      <c r="B21" s="172" t="s">
        <v>216</v>
      </c>
      <c r="C21" s="172"/>
      <c r="D21" s="166">
        <v>0</v>
      </c>
      <c r="E21" s="166"/>
      <c r="F21" s="166"/>
      <c r="G21" s="166"/>
      <c r="H21" s="162"/>
      <c r="I21" s="162"/>
      <c r="J21" s="166"/>
      <c r="K21" s="166"/>
      <c r="L21" s="166"/>
      <c r="M21" s="166"/>
    </row>
    <row r="22" spans="1:13" s="173" customFormat="1" x14ac:dyDescent="0.25">
      <c r="A22" s="174" t="s">
        <v>217</v>
      </c>
      <c r="B22" s="172" t="s">
        <v>218</v>
      </c>
      <c r="C22" s="172"/>
      <c r="D22" s="166">
        <f>D23</f>
        <v>146000</v>
      </c>
      <c r="E22" s="166"/>
      <c r="F22" s="166"/>
      <c r="G22" s="166"/>
      <c r="H22" s="162"/>
      <c r="I22" s="162"/>
      <c r="J22" s="166"/>
      <c r="K22" s="166"/>
      <c r="L22" s="166"/>
      <c r="M22" s="166"/>
    </row>
    <row r="23" spans="1:13" s="173" customFormat="1" ht="25.5" x14ac:dyDescent="0.25">
      <c r="A23" s="174" t="s">
        <v>219</v>
      </c>
      <c r="B23" s="172" t="s">
        <v>220</v>
      </c>
      <c r="C23" s="172"/>
      <c r="D23" s="166">
        <v>146000</v>
      </c>
      <c r="E23" s="166"/>
      <c r="F23" s="166"/>
      <c r="G23" s="166"/>
      <c r="H23" s="162"/>
      <c r="I23" s="162"/>
      <c r="J23" s="166"/>
      <c r="K23" s="166"/>
      <c r="L23" s="166"/>
      <c r="M23" s="166"/>
    </row>
    <row r="24" spans="1:13" s="173" customFormat="1" hidden="1" x14ac:dyDescent="0.25">
      <c r="A24" s="174" t="s">
        <v>221</v>
      </c>
      <c r="B24" s="169" t="s">
        <v>222</v>
      </c>
      <c r="C24" s="169"/>
      <c r="D24" s="166">
        <v>0</v>
      </c>
      <c r="E24" s="166"/>
      <c r="F24" s="166"/>
      <c r="G24" s="166"/>
      <c r="H24" s="162"/>
      <c r="I24" s="162"/>
      <c r="J24" s="166"/>
      <c r="K24" s="166"/>
      <c r="L24" s="166"/>
      <c r="M24" s="166"/>
    </row>
    <row r="25" spans="1:13" s="173" customFormat="1" ht="38.25" hidden="1" x14ac:dyDescent="0.25">
      <c r="A25" s="174" t="s">
        <v>223</v>
      </c>
      <c r="B25" s="172" t="s">
        <v>224</v>
      </c>
      <c r="C25" s="172"/>
      <c r="D25" s="166">
        <v>0</v>
      </c>
      <c r="E25" s="166"/>
      <c r="F25" s="166"/>
      <c r="G25" s="166"/>
      <c r="H25" s="162"/>
      <c r="I25" s="162"/>
      <c r="J25" s="166"/>
      <c r="K25" s="166"/>
      <c r="L25" s="166"/>
      <c r="M25" s="166"/>
    </row>
    <row r="26" spans="1:13" s="173" customFormat="1" ht="63.75" hidden="1" x14ac:dyDescent="0.25">
      <c r="A26" s="174" t="s">
        <v>225</v>
      </c>
      <c r="B26" s="172" t="s">
        <v>226</v>
      </c>
      <c r="C26" s="172"/>
      <c r="D26" s="166">
        <v>0</v>
      </c>
      <c r="E26" s="166"/>
      <c r="F26" s="166"/>
      <c r="G26" s="166"/>
      <c r="H26" s="162"/>
      <c r="I26" s="162"/>
      <c r="J26" s="166"/>
      <c r="K26" s="166"/>
      <c r="L26" s="166"/>
      <c r="M26" s="166"/>
    </row>
    <row r="27" spans="1:13" s="163" customFormat="1" ht="38.25" hidden="1" x14ac:dyDescent="0.25">
      <c r="A27" s="160" t="s">
        <v>227</v>
      </c>
      <c r="B27" s="164" t="s">
        <v>228</v>
      </c>
      <c r="C27" s="164"/>
      <c r="D27" s="175">
        <f t="shared" ref="D27:D29" si="1">D28</f>
        <v>0</v>
      </c>
      <c r="E27" s="175"/>
      <c r="F27" s="175"/>
      <c r="G27" s="175"/>
      <c r="H27" s="162"/>
      <c r="I27" s="162"/>
      <c r="J27" s="175"/>
      <c r="K27" s="175"/>
      <c r="L27" s="175"/>
      <c r="M27" s="175"/>
    </row>
    <row r="28" spans="1:13" ht="76.5" hidden="1" x14ac:dyDescent="0.25">
      <c r="A28" s="159" t="s">
        <v>229</v>
      </c>
      <c r="B28" s="176" t="s">
        <v>230</v>
      </c>
      <c r="C28" s="176"/>
      <c r="D28" s="166">
        <f t="shared" si="1"/>
        <v>0</v>
      </c>
      <c r="E28" s="166"/>
      <c r="F28" s="166"/>
      <c r="G28" s="166"/>
      <c r="H28" s="162"/>
      <c r="I28" s="162"/>
      <c r="J28" s="166"/>
      <c r="K28" s="166"/>
      <c r="L28" s="166"/>
      <c r="M28" s="166"/>
    </row>
    <row r="29" spans="1:13" ht="63.75" hidden="1" x14ac:dyDescent="0.25">
      <c r="A29" s="159" t="s">
        <v>231</v>
      </c>
      <c r="B29" s="167" t="s">
        <v>232</v>
      </c>
      <c r="C29" s="167"/>
      <c r="D29" s="166">
        <f t="shared" si="1"/>
        <v>0</v>
      </c>
      <c r="E29" s="166"/>
      <c r="F29" s="166"/>
      <c r="G29" s="166"/>
      <c r="H29" s="162"/>
      <c r="I29" s="162"/>
      <c r="J29" s="166"/>
      <c r="K29" s="166"/>
      <c r="L29" s="166"/>
      <c r="M29" s="166"/>
    </row>
    <row r="30" spans="1:13" ht="63.75" hidden="1" x14ac:dyDescent="0.25">
      <c r="A30" s="159" t="s">
        <v>233</v>
      </c>
      <c r="B30" s="122" t="s">
        <v>234</v>
      </c>
      <c r="C30" s="122"/>
      <c r="D30" s="166"/>
      <c r="E30" s="166"/>
      <c r="F30" s="166"/>
      <c r="G30" s="166"/>
      <c r="H30" s="162"/>
      <c r="I30" s="162"/>
      <c r="J30" s="166"/>
      <c r="K30" s="166"/>
      <c r="L30" s="166"/>
      <c r="M30" s="166"/>
    </row>
    <row r="31" spans="1:13" ht="25.5" hidden="1" x14ac:dyDescent="0.25">
      <c r="A31" s="160" t="s">
        <v>235</v>
      </c>
      <c r="B31" s="164" t="s">
        <v>236</v>
      </c>
      <c r="C31" s="164"/>
      <c r="D31" s="166">
        <v>0</v>
      </c>
      <c r="E31" s="166"/>
      <c r="F31" s="166"/>
      <c r="G31" s="166"/>
      <c r="H31" s="162"/>
      <c r="I31" s="162"/>
      <c r="J31" s="166"/>
      <c r="K31" s="166"/>
      <c r="L31" s="166"/>
      <c r="M31" s="166"/>
    </row>
    <row r="32" spans="1:13" ht="76.5" hidden="1" x14ac:dyDescent="0.25">
      <c r="A32" s="159" t="s">
        <v>237</v>
      </c>
      <c r="B32" s="122" t="s">
        <v>238</v>
      </c>
      <c r="C32" s="122"/>
      <c r="D32" s="166">
        <v>0</v>
      </c>
      <c r="E32" s="166"/>
      <c r="F32" s="166"/>
      <c r="G32" s="166"/>
      <c r="H32" s="162"/>
      <c r="I32" s="162"/>
      <c r="J32" s="166"/>
      <c r="K32" s="166"/>
      <c r="L32" s="166"/>
      <c r="M32" s="166"/>
    </row>
    <row r="33" spans="1:18" s="179" customFormat="1" x14ac:dyDescent="0.25">
      <c r="A33" s="177" t="s">
        <v>239</v>
      </c>
      <c r="B33" s="164" t="s">
        <v>240</v>
      </c>
      <c r="C33" s="162"/>
      <c r="D33" s="162">
        <f>D34</f>
        <v>297019.90000000002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78"/>
      <c r="O33" s="178"/>
      <c r="P33" s="178"/>
      <c r="Q33" s="178"/>
      <c r="R33" s="178"/>
    </row>
    <row r="34" spans="1:18" s="3" customFormat="1" ht="25.5" x14ac:dyDescent="0.25">
      <c r="A34" s="123" t="s">
        <v>241</v>
      </c>
      <c r="B34" s="122" t="s">
        <v>242</v>
      </c>
      <c r="C34" s="166"/>
      <c r="D34" s="166">
        <f>D35+D40+D43</f>
        <v>297019.90000000002</v>
      </c>
      <c r="E34" s="166"/>
      <c r="F34" s="166"/>
      <c r="G34" s="166"/>
      <c r="H34" s="162"/>
      <c r="I34" s="162"/>
      <c r="J34" s="166"/>
      <c r="K34" s="166"/>
      <c r="L34" s="166"/>
      <c r="M34" s="166"/>
      <c r="N34" s="180"/>
      <c r="O34" s="180"/>
      <c r="P34" s="180"/>
      <c r="Q34" s="180"/>
      <c r="R34" s="180"/>
    </row>
    <row r="35" spans="1:18" s="179" customFormat="1" ht="25.5" hidden="1" x14ac:dyDescent="0.25">
      <c r="A35" s="177" t="s">
        <v>243</v>
      </c>
      <c r="B35" s="164" t="s">
        <v>244</v>
      </c>
      <c r="C35" s="181"/>
      <c r="D35" s="181">
        <f>D36+D38</f>
        <v>0</v>
      </c>
      <c r="E35" s="181"/>
      <c r="F35" s="181"/>
      <c r="G35" s="181"/>
      <c r="H35" s="162"/>
      <c r="I35" s="162"/>
      <c r="J35" s="181"/>
      <c r="K35" s="181"/>
      <c r="L35" s="181"/>
      <c r="M35" s="181"/>
      <c r="N35" s="178"/>
      <c r="O35" s="178"/>
      <c r="P35" s="178"/>
      <c r="Q35" s="178"/>
      <c r="R35" s="178"/>
    </row>
    <row r="36" spans="1:18" s="3" customFormat="1" hidden="1" x14ac:dyDescent="0.25">
      <c r="A36" s="123" t="s">
        <v>245</v>
      </c>
      <c r="B36" s="122" t="s">
        <v>246</v>
      </c>
      <c r="C36" s="122"/>
      <c r="D36" s="166">
        <f>D37</f>
        <v>0</v>
      </c>
      <c r="E36" s="166"/>
      <c r="F36" s="166"/>
      <c r="G36" s="166"/>
      <c r="H36" s="162"/>
      <c r="I36" s="162"/>
      <c r="J36" s="166"/>
      <c r="K36" s="166"/>
      <c r="L36" s="166"/>
      <c r="M36" s="166"/>
      <c r="N36" s="180"/>
      <c r="O36" s="180"/>
      <c r="P36" s="180"/>
      <c r="Q36" s="180"/>
      <c r="R36" s="180"/>
    </row>
    <row r="37" spans="1:18" s="3" customFormat="1" ht="25.5" hidden="1" x14ac:dyDescent="0.25">
      <c r="A37" s="123" t="s">
        <v>247</v>
      </c>
      <c r="B37" s="182" t="s">
        <v>248</v>
      </c>
      <c r="C37" s="183"/>
      <c r="D37" s="166">
        <v>0</v>
      </c>
      <c r="E37" s="166"/>
      <c r="F37" s="166"/>
      <c r="G37" s="166"/>
      <c r="H37" s="162"/>
      <c r="I37" s="162"/>
      <c r="J37" s="166"/>
      <c r="K37" s="166"/>
      <c r="L37" s="166"/>
      <c r="M37" s="166"/>
      <c r="N37" s="184"/>
      <c r="O37" s="184"/>
    </row>
    <row r="38" spans="1:18" s="3" customFormat="1" ht="25.5" hidden="1" x14ac:dyDescent="0.25">
      <c r="A38" s="123" t="s">
        <v>249</v>
      </c>
      <c r="B38" s="122" t="s">
        <v>250</v>
      </c>
      <c r="C38" s="122"/>
      <c r="D38" s="166">
        <f>D39</f>
        <v>0</v>
      </c>
      <c r="E38" s="166"/>
      <c r="F38" s="166"/>
      <c r="G38" s="166"/>
      <c r="H38" s="162"/>
      <c r="I38" s="162"/>
      <c r="J38" s="166"/>
      <c r="K38" s="166"/>
      <c r="L38" s="166"/>
      <c r="M38" s="166"/>
      <c r="N38" s="180"/>
      <c r="O38" s="180"/>
      <c r="P38" s="180"/>
      <c r="Q38" s="180"/>
    </row>
    <row r="39" spans="1:18" s="3" customFormat="1" ht="25.5" hidden="1" x14ac:dyDescent="0.25">
      <c r="A39" s="123" t="s">
        <v>251</v>
      </c>
      <c r="B39" s="122" t="s">
        <v>252</v>
      </c>
      <c r="C39" s="122"/>
      <c r="D39" s="166">
        <v>0</v>
      </c>
      <c r="E39" s="166"/>
      <c r="F39" s="166"/>
      <c r="G39" s="166"/>
      <c r="H39" s="162"/>
      <c r="I39" s="162"/>
      <c r="J39" s="166"/>
      <c r="K39" s="166"/>
      <c r="L39" s="166"/>
      <c r="M39" s="166"/>
      <c r="N39" s="184"/>
      <c r="O39" s="184"/>
    </row>
    <row r="40" spans="1:18" s="179" customFormat="1" ht="25.5" hidden="1" x14ac:dyDescent="0.25">
      <c r="A40" s="177" t="s">
        <v>253</v>
      </c>
      <c r="B40" s="164" t="s">
        <v>254</v>
      </c>
      <c r="C40" s="185"/>
      <c r="D40" s="185">
        <f t="shared" ref="D40:D41" si="2">D41</f>
        <v>0</v>
      </c>
      <c r="E40" s="185"/>
      <c r="F40" s="185"/>
      <c r="G40" s="185"/>
      <c r="H40" s="162"/>
      <c r="I40" s="162"/>
      <c r="J40" s="185"/>
      <c r="K40" s="185"/>
      <c r="L40" s="185"/>
      <c r="M40" s="185"/>
      <c r="N40" s="178"/>
      <c r="O40" s="178"/>
      <c r="P40" s="178"/>
    </row>
    <row r="41" spans="1:18" s="3" customFormat="1" ht="25.5" hidden="1" x14ac:dyDescent="0.25">
      <c r="A41" s="123" t="s">
        <v>255</v>
      </c>
      <c r="B41" s="122" t="s">
        <v>256</v>
      </c>
      <c r="C41" s="122"/>
      <c r="D41" s="166">
        <f t="shared" si="2"/>
        <v>0</v>
      </c>
      <c r="E41" s="166"/>
      <c r="F41" s="166"/>
      <c r="G41" s="166"/>
      <c r="H41" s="162"/>
      <c r="I41" s="162"/>
      <c r="J41" s="166"/>
      <c r="K41" s="166"/>
      <c r="L41" s="166"/>
      <c r="M41" s="166"/>
      <c r="N41" s="180"/>
      <c r="O41" s="180"/>
      <c r="P41" s="180"/>
      <c r="Q41" s="180"/>
    </row>
    <row r="42" spans="1:18" s="3" customFormat="1" ht="38.25" hidden="1" x14ac:dyDescent="0.25">
      <c r="A42" s="123" t="s">
        <v>257</v>
      </c>
      <c r="B42" s="122" t="s">
        <v>258</v>
      </c>
      <c r="C42" s="122"/>
      <c r="D42" s="166"/>
      <c r="E42" s="166"/>
      <c r="F42" s="166"/>
      <c r="G42" s="166"/>
      <c r="H42" s="162"/>
      <c r="I42" s="162"/>
      <c r="J42" s="166"/>
      <c r="K42" s="166"/>
      <c r="L42" s="166"/>
      <c r="M42" s="166"/>
      <c r="O42" s="184"/>
    </row>
    <row r="43" spans="1:18" s="179" customFormat="1" x14ac:dyDescent="0.25">
      <c r="A43" s="177" t="s">
        <v>259</v>
      </c>
      <c r="B43" s="164" t="s">
        <v>55</v>
      </c>
      <c r="C43" s="162"/>
      <c r="D43" s="162">
        <f t="shared" ref="D43" si="3">D44</f>
        <v>297019.90000000002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78"/>
      <c r="O43" s="178"/>
      <c r="P43" s="178"/>
    </row>
    <row r="44" spans="1:18" s="179" customFormat="1" ht="51" x14ac:dyDescent="0.25">
      <c r="A44" s="123" t="s">
        <v>260</v>
      </c>
      <c r="B44" s="122" t="s">
        <v>261</v>
      </c>
      <c r="C44" s="122"/>
      <c r="D44" s="166">
        <f>D45</f>
        <v>297019.90000000002</v>
      </c>
      <c r="E44" s="166"/>
      <c r="F44" s="166"/>
      <c r="G44" s="166"/>
      <c r="H44" s="162"/>
      <c r="I44" s="162"/>
      <c r="J44" s="166"/>
      <c r="K44" s="166"/>
      <c r="L44" s="166"/>
      <c r="M44" s="166"/>
      <c r="N44" s="178"/>
      <c r="O44" s="178"/>
      <c r="P44" s="178"/>
    </row>
    <row r="45" spans="1:18" s="3" customFormat="1" ht="63.75" x14ac:dyDescent="0.25">
      <c r="A45" s="123" t="s">
        <v>262</v>
      </c>
      <c r="B45" s="122" t="s">
        <v>263</v>
      </c>
      <c r="C45" s="122"/>
      <c r="D45" s="166">
        <v>297019.90000000002</v>
      </c>
      <c r="E45" s="166"/>
      <c r="F45" s="166"/>
      <c r="G45" s="166"/>
      <c r="H45" s="162"/>
      <c r="I45" s="162"/>
      <c r="J45" s="166"/>
      <c r="K45" s="166"/>
      <c r="L45" s="166"/>
      <c r="M45" s="166"/>
      <c r="O45" s="184"/>
    </row>
    <row r="46" spans="1:18" s="179" customFormat="1" x14ac:dyDescent="0.25">
      <c r="A46" s="177"/>
      <c r="B46" s="164" t="s">
        <v>264</v>
      </c>
      <c r="C46" s="162"/>
      <c r="D46" s="162">
        <f>D9+D33</f>
        <v>453019.9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78"/>
      <c r="O46" s="178"/>
      <c r="P46" s="178"/>
    </row>
  </sheetData>
  <mergeCells count="6">
    <mergeCell ref="A6:M6"/>
    <mergeCell ref="B2:L2"/>
    <mergeCell ref="B1:D1"/>
    <mergeCell ref="B3:M3"/>
    <mergeCell ref="B4:M4"/>
    <mergeCell ref="A5:M5"/>
  </mergeCells>
  <pageMargins left="0.70866141732283472" right="0" top="0.74803149606299213" bottom="0.7480314960629921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B81" workbookViewId="0">
      <selection activeCell="S89" sqref="S89"/>
    </sheetView>
  </sheetViews>
  <sheetFormatPr defaultRowHeight="12.75" x14ac:dyDescent="0.25"/>
  <cols>
    <col min="1" max="1" width="2.42578125" style="1" hidden="1" customWidth="1"/>
    <col min="2" max="2" width="51.7109375" style="2" customWidth="1"/>
    <col min="3" max="3" width="3.85546875" style="2" hidden="1" customWidth="1"/>
    <col min="4" max="4" width="0.140625" style="2" customWidth="1"/>
    <col min="5" max="5" width="4.7109375" style="87" customWidth="1"/>
    <col min="6" max="6" width="3.5703125" style="148" customWidth="1"/>
    <col min="7" max="7" width="3.7109375" style="148" customWidth="1"/>
    <col min="8" max="8" width="5.7109375" style="148" hidden="1" customWidth="1"/>
    <col min="9" max="9" width="13.42578125" style="148" customWidth="1"/>
    <col min="10" max="10" width="4.42578125" style="148" customWidth="1"/>
    <col min="11" max="11" width="14.85546875" style="151" hidden="1" customWidth="1"/>
    <col min="12" max="12" width="12.28515625" style="148" hidden="1" customWidth="1"/>
    <col min="13" max="13" width="15" style="148" customWidth="1"/>
    <col min="14" max="14" width="12.28515625" style="148" hidden="1" customWidth="1"/>
    <col min="15" max="15" width="6.7109375" style="148" hidden="1" customWidth="1"/>
    <col min="16" max="17" width="12.28515625" style="1" hidden="1" customWidth="1"/>
    <col min="18" max="16384" width="9.140625" style="1"/>
  </cols>
  <sheetData>
    <row r="1" spans="1:17" ht="20.25" customHeight="1" x14ac:dyDescent="0.25">
      <c r="E1" s="3" t="s">
        <v>0</v>
      </c>
      <c r="F1" s="3"/>
      <c r="G1" s="3"/>
      <c r="H1" s="3"/>
      <c r="I1" s="3"/>
      <c r="J1" s="3"/>
      <c r="K1" s="4"/>
      <c r="L1" s="3"/>
      <c r="M1" s="3"/>
      <c r="N1" s="3"/>
      <c r="O1" s="3"/>
    </row>
    <row r="2" spans="1:17" ht="80.25" customHeight="1" x14ac:dyDescent="0.25">
      <c r="E2" s="197" t="s">
        <v>1</v>
      </c>
      <c r="F2" s="197"/>
      <c r="G2" s="197"/>
      <c r="H2" s="197"/>
      <c r="I2" s="197"/>
      <c r="J2" s="197"/>
      <c r="K2" s="197"/>
      <c r="L2" s="197"/>
      <c r="M2" s="197"/>
      <c r="N2" s="197"/>
      <c r="O2" s="93"/>
    </row>
    <row r="3" spans="1:17" ht="16.5" customHeight="1" x14ac:dyDescent="0.25">
      <c r="E3" s="198" t="s">
        <v>265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57.75" customHeight="1" x14ac:dyDescent="0.25">
      <c r="E4" s="199" t="s">
        <v>2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9" customHeight="1" x14ac:dyDescent="0.25">
      <c r="E5" s="6"/>
      <c r="F5" s="94"/>
      <c r="G5" s="94"/>
      <c r="H5" s="94"/>
      <c r="I5" s="94"/>
      <c r="J5" s="94"/>
      <c r="K5" s="95"/>
      <c r="L5" s="94"/>
      <c r="M5" s="94"/>
      <c r="N5" s="94"/>
      <c r="O5" s="94"/>
    </row>
    <row r="6" spans="1:17" ht="53.25" customHeight="1" x14ac:dyDescent="0.25">
      <c r="A6" s="200" t="s">
        <v>125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7" ht="15" customHeight="1" x14ac:dyDescent="0.25">
      <c r="A7" s="9"/>
      <c r="B7" s="9"/>
      <c r="C7" s="10"/>
      <c r="D7" s="10"/>
      <c r="E7" s="11"/>
      <c r="F7" s="9"/>
      <c r="G7" s="9"/>
      <c r="H7" s="9"/>
      <c r="I7" s="9"/>
      <c r="J7" s="9"/>
      <c r="K7" s="96"/>
      <c r="L7" s="97"/>
      <c r="M7" s="97"/>
      <c r="N7" s="98"/>
      <c r="O7" s="98"/>
    </row>
    <row r="8" spans="1:17" ht="38.25" customHeight="1" x14ac:dyDescent="0.25">
      <c r="A8" s="201" t="s">
        <v>4</v>
      </c>
      <c r="B8" s="201"/>
      <c r="C8" s="16" t="s">
        <v>5</v>
      </c>
      <c r="D8" s="16" t="s">
        <v>126</v>
      </c>
      <c r="E8" s="99" t="s">
        <v>8</v>
      </c>
      <c r="F8" s="79" t="s">
        <v>9</v>
      </c>
      <c r="G8" s="79" t="s">
        <v>10</v>
      </c>
      <c r="H8" s="79" t="s">
        <v>11</v>
      </c>
      <c r="I8" s="79" t="s">
        <v>12</v>
      </c>
      <c r="J8" s="79" t="s">
        <v>13</v>
      </c>
      <c r="K8" s="100" t="s">
        <v>127</v>
      </c>
      <c r="L8" s="101" t="s">
        <v>128</v>
      </c>
      <c r="M8" s="18">
        <v>2018</v>
      </c>
      <c r="N8" s="101" t="s">
        <v>15</v>
      </c>
      <c r="O8" s="18" t="s">
        <v>129</v>
      </c>
      <c r="P8" s="76">
        <v>2019</v>
      </c>
      <c r="Q8" s="76">
        <v>2020</v>
      </c>
    </row>
    <row r="9" spans="1:17" ht="17.25" customHeight="1" x14ac:dyDescent="0.25">
      <c r="A9" s="16"/>
      <c r="B9" s="102" t="s">
        <v>18</v>
      </c>
      <c r="C9" s="76">
        <v>64</v>
      </c>
      <c r="D9" s="76">
        <v>0</v>
      </c>
      <c r="E9" s="99">
        <v>864</v>
      </c>
      <c r="F9" s="79"/>
      <c r="G9" s="79"/>
      <c r="H9" s="79"/>
      <c r="I9" s="79"/>
      <c r="J9" s="79"/>
      <c r="K9" s="103">
        <f t="shared" ref="K9:Q9" si="0">K104</f>
        <v>4610338.0200000014</v>
      </c>
      <c r="L9" s="103">
        <f t="shared" si="0"/>
        <v>3228165.2600000002</v>
      </c>
      <c r="M9" s="103">
        <f t="shared" si="0"/>
        <v>453056.9</v>
      </c>
      <c r="N9" s="103">
        <f t="shared" si="0"/>
        <v>3681222.16</v>
      </c>
      <c r="O9" s="104">
        <f>N9/K9*100</f>
        <v>79.847120623923345</v>
      </c>
      <c r="P9" s="103">
        <f t="shared" si="0"/>
        <v>3375765.3800000004</v>
      </c>
      <c r="Q9" s="103">
        <f t="shared" si="0"/>
        <v>3515643.91</v>
      </c>
    </row>
    <row r="10" spans="1:17" s="109" customFormat="1" ht="15.75" hidden="1" customHeight="1" x14ac:dyDescent="0.25">
      <c r="A10" s="195" t="s">
        <v>130</v>
      </c>
      <c r="B10" s="195"/>
      <c r="C10" s="16">
        <v>64</v>
      </c>
      <c r="D10" s="76">
        <v>0</v>
      </c>
      <c r="E10" s="99">
        <v>864</v>
      </c>
      <c r="F10" s="105" t="s">
        <v>21</v>
      </c>
      <c r="G10" s="106"/>
      <c r="H10" s="106"/>
      <c r="I10" s="106"/>
      <c r="J10" s="106"/>
      <c r="K10" s="107">
        <f>K15+K30+K34+K11+K26</f>
        <v>1539275.7200000002</v>
      </c>
      <c r="L10" s="108">
        <f>L15+L30+L34+L11+L26</f>
        <v>1395412</v>
      </c>
      <c r="M10" s="108">
        <f>M15+M30+M34+M11+M26</f>
        <v>0</v>
      </c>
      <c r="N10" s="108">
        <f>N15+N30+N34+N11+N26</f>
        <v>1395412</v>
      </c>
      <c r="O10" s="104">
        <f t="shared" ref="O10:O73" si="1">N10/K10*100</f>
        <v>90.65380437495628</v>
      </c>
      <c r="P10" s="108">
        <f>P15+P30+P34+P11+P26</f>
        <v>1418212</v>
      </c>
      <c r="Q10" s="108">
        <f>Q15+Q30+Q34+Q11+Q26</f>
        <v>1420612</v>
      </c>
    </row>
    <row r="11" spans="1:17" ht="38.25" hidden="1" customHeight="1" x14ac:dyDescent="0.25">
      <c r="A11" s="192" t="s">
        <v>131</v>
      </c>
      <c r="B11" s="192"/>
      <c r="C11" s="16">
        <v>64</v>
      </c>
      <c r="D11" s="76">
        <v>0</v>
      </c>
      <c r="E11" s="99">
        <v>864</v>
      </c>
      <c r="F11" s="110" t="s">
        <v>21</v>
      </c>
      <c r="G11" s="110" t="s">
        <v>22</v>
      </c>
      <c r="H11" s="110"/>
      <c r="I11" s="110"/>
      <c r="J11" s="79"/>
      <c r="K11" s="107">
        <f>K12</f>
        <v>427222.82</v>
      </c>
      <c r="L11" s="108">
        <f>L12</f>
        <v>445962</v>
      </c>
      <c r="M11" s="108">
        <f>M12</f>
        <v>0</v>
      </c>
      <c r="N11" s="108">
        <f>N12</f>
        <v>445962</v>
      </c>
      <c r="O11" s="104">
        <f t="shared" si="1"/>
        <v>104.38627786783488</v>
      </c>
      <c r="P11" s="108">
        <f>P12</f>
        <v>445962</v>
      </c>
      <c r="Q11" s="108">
        <f>Q12</f>
        <v>445962</v>
      </c>
    </row>
    <row r="12" spans="1:17" ht="30" hidden="1" customHeight="1" x14ac:dyDescent="0.25">
      <c r="A12" s="111" t="s">
        <v>19</v>
      </c>
      <c r="B12" s="73" t="s">
        <v>20</v>
      </c>
      <c r="C12" s="16">
        <v>64</v>
      </c>
      <c r="D12" s="16">
        <v>0</v>
      </c>
      <c r="E12" s="99">
        <v>864</v>
      </c>
      <c r="F12" s="112" t="s">
        <v>21</v>
      </c>
      <c r="G12" s="112" t="s">
        <v>22</v>
      </c>
      <c r="H12" s="112" t="s">
        <v>132</v>
      </c>
      <c r="I12" s="113" t="s">
        <v>133</v>
      </c>
      <c r="J12" s="114" t="s">
        <v>25</v>
      </c>
      <c r="K12" s="115">
        <f t="shared" ref="K12:Q13" si="2">K13</f>
        <v>427222.82</v>
      </c>
      <c r="L12" s="116">
        <f t="shared" si="2"/>
        <v>445962</v>
      </c>
      <c r="M12" s="116">
        <f t="shared" si="2"/>
        <v>0</v>
      </c>
      <c r="N12" s="116">
        <f t="shared" si="2"/>
        <v>445962</v>
      </c>
      <c r="O12" s="104">
        <f t="shared" si="1"/>
        <v>104.38627786783488</v>
      </c>
      <c r="P12" s="116">
        <f t="shared" si="2"/>
        <v>445962</v>
      </c>
      <c r="Q12" s="116">
        <f t="shared" si="2"/>
        <v>445962</v>
      </c>
    </row>
    <row r="13" spans="1:17" ht="65.25" hidden="1" customHeight="1" x14ac:dyDescent="0.25">
      <c r="A13" s="117" t="s">
        <v>26</v>
      </c>
      <c r="B13" s="117" t="s">
        <v>26</v>
      </c>
      <c r="C13" s="16">
        <v>64</v>
      </c>
      <c r="D13" s="16">
        <v>0</v>
      </c>
      <c r="E13" s="99">
        <v>864</v>
      </c>
      <c r="F13" s="112" t="s">
        <v>21</v>
      </c>
      <c r="G13" s="112" t="s">
        <v>22</v>
      </c>
      <c r="H13" s="112" t="s">
        <v>132</v>
      </c>
      <c r="I13" s="113" t="s">
        <v>133</v>
      </c>
      <c r="J13" s="113" t="s">
        <v>27</v>
      </c>
      <c r="K13" s="115">
        <f>K14</f>
        <v>427222.82</v>
      </c>
      <c r="L13" s="116">
        <f>L14</f>
        <v>445962</v>
      </c>
      <c r="M13" s="116">
        <f>M14</f>
        <v>0</v>
      </c>
      <c r="N13" s="116">
        <f>N14</f>
        <v>445962</v>
      </c>
      <c r="O13" s="104">
        <f t="shared" si="1"/>
        <v>104.38627786783488</v>
      </c>
      <c r="P13" s="116">
        <f t="shared" si="2"/>
        <v>445962</v>
      </c>
      <c r="Q13" s="116">
        <f t="shared" si="2"/>
        <v>445962</v>
      </c>
    </row>
    <row r="14" spans="1:17" ht="27" hidden="1" customHeight="1" x14ac:dyDescent="0.25">
      <c r="A14" s="117" t="s">
        <v>28</v>
      </c>
      <c r="B14" s="117" t="s">
        <v>28</v>
      </c>
      <c r="C14" s="16">
        <v>64</v>
      </c>
      <c r="D14" s="16">
        <v>0</v>
      </c>
      <c r="E14" s="99">
        <v>864</v>
      </c>
      <c r="F14" s="79" t="s">
        <v>21</v>
      </c>
      <c r="G14" s="79" t="s">
        <v>22</v>
      </c>
      <c r="H14" s="79" t="s">
        <v>132</v>
      </c>
      <c r="I14" s="113" t="s">
        <v>133</v>
      </c>
      <c r="J14" s="113" t="s">
        <v>29</v>
      </c>
      <c r="K14" s="118">
        <v>427222.82</v>
      </c>
      <c r="L14" s="116">
        <v>445962</v>
      </c>
      <c r="M14" s="116"/>
      <c r="N14" s="116">
        <f>L14+M14</f>
        <v>445962</v>
      </c>
      <c r="O14" s="104">
        <f t="shared" si="1"/>
        <v>104.38627786783488</v>
      </c>
      <c r="P14" s="116">
        <v>445962</v>
      </c>
      <c r="Q14" s="116">
        <v>445962</v>
      </c>
    </row>
    <row r="15" spans="1:17" s="43" customFormat="1" ht="54" hidden="1" customHeight="1" x14ac:dyDescent="0.25">
      <c r="A15" s="195" t="s">
        <v>134</v>
      </c>
      <c r="B15" s="195"/>
      <c r="C15" s="16">
        <v>64</v>
      </c>
      <c r="D15" s="76">
        <v>0</v>
      </c>
      <c r="E15" s="99">
        <v>864</v>
      </c>
      <c r="F15" s="105" t="s">
        <v>21</v>
      </c>
      <c r="G15" s="105" t="s">
        <v>31</v>
      </c>
      <c r="H15" s="105"/>
      <c r="I15" s="105"/>
      <c r="J15" s="105"/>
      <c r="K15" s="107">
        <f>K16+K23</f>
        <v>1103816.9000000001</v>
      </c>
      <c r="L15" s="108">
        <f>L16+L23</f>
        <v>943150</v>
      </c>
      <c r="M15" s="108">
        <f>M16+M23</f>
        <v>0</v>
      </c>
      <c r="N15" s="116">
        <f t="shared" ref="N15:N85" si="3">L15+M15</f>
        <v>943150</v>
      </c>
      <c r="O15" s="104">
        <f t="shared" si="1"/>
        <v>85.444424704858193</v>
      </c>
      <c r="P15" s="108">
        <f t="shared" ref="P15:Q15" si="4">P16+P23</f>
        <v>965950</v>
      </c>
      <c r="Q15" s="108">
        <f t="shared" si="4"/>
        <v>968350</v>
      </c>
    </row>
    <row r="16" spans="1:17" ht="39.75" hidden="1" customHeight="1" x14ac:dyDescent="0.25">
      <c r="A16" s="196" t="s">
        <v>30</v>
      </c>
      <c r="B16" s="196"/>
      <c r="C16" s="16">
        <v>64</v>
      </c>
      <c r="D16" s="16">
        <v>0</v>
      </c>
      <c r="E16" s="99">
        <v>864</v>
      </c>
      <c r="F16" s="79" t="s">
        <v>21</v>
      </c>
      <c r="G16" s="79" t="s">
        <v>31</v>
      </c>
      <c r="H16" s="113" t="s">
        <v>135</v>
      </c>
      <c r="I16" s="113" t="s">
        <v>136</v>
      </c>
      <c r="J16" s="79"/>
      <c r="K16" s="115">
        <f>K17+K19+K21</f>
        <v>1099816.9000000001</v>
      </c>
      <c r="L16" s="116">
        <f>L17+L19+L21</f>
        <v>939150</v>
      </c>
      <c r="M16" s="116">
        <f>M17+M19+M21</f>
        <v>0</v>
      </c>
      <c r="N16" s="116">
        <f t="shared" si="3"/>
        <v>939150</v>
      </c>
      <c r="O16" s="104">
        <f t="shared" si="1"/>
        <v>85.39148652834848</v>
      </c>
      <c r="P16" s="116">
        <f>P17+P19+P21</f>
        <v>961950</v>
      </c>
      <c r="Q16" s="116">
        <f>Q17+Q19+Q21</f>
        <v>964350</v>
      </c>
    </row>
    <row r="17" spans="1:17" ht="39.75" hidden="1" customHeight="1" x14ac:dyDescent="0.25">
      <c r="A17" s="73"/>
      <c r="B17" s="117" t="s">
        <v>26</v>
      </c>
      <c r="C17" s="16">
        <v>64</v>
      </c>
      <c r="D17" s="16">
        <v>0</v>
      </c>
      <c r="E17" s="99">
        <v>864</v>
      </c>
      <c r="F17" s="112" t="s">
        <v>21</v>
      </c>
      <c r="G17" s="112" t="s">
        <v>31</v>
      </c>
      <c r="H17" s="113" t="s">
        <v>135</v>
      </c>
      <c r="I17" s="113" t="s">
        <v>136</v>
      </c>
      <c r="J17" s="79" t="s">
        <v>27</v>
      </c>
      <c r="K17" s="115">
        <f>K18</f>
        <v>678312.2</v>
      </c>
      <c r="L17" s="116">
        <f>L18</f>
        <v>733650</v>
      </c>
      <c r="M17" s="116">
        <f>M18</f>
        <v>0</v>
      </c>
      <c r="N17" s="116">
        <f t="shared" si="3"/>
        <v>733650</v>
      </c>
      <c r="O17" s="104">
        <f t="shared" si="1"/>
        <v>108.15816079970257</v>
      </c>
      <c r="P17" s="116">
        <f t="shared" ref="P17:Q17" si="5">P18</f>
        <v>733650</v>
      </c>
      <c r="Q17" s="116">
        <f t="shared" si="5"/>
        <v>733650</v>
      </c>
    </row>
    <row r="18" spans="1:17" ht="29.25" hidden="1" customHeight="1" x14ac:dyDescent="0.25">
      <c r="A18" s="119"/>
      <c r="B18" s="117" t="s">
        <v>28</v>
      </c>
      <c r="C18" s="16">
        <v>64</v>
      </c>
      <c r="D18" s="16">
        <v>0</v>
      </c>
      <c r="E18" s="99">
        <v>864</v>
      </c>
      <c r="F18" s="79" t="s">
        <v>21</v>
      </c>
      <c r="G18" s="79" t="s">
        <v>31</v>
      </c>
      <c r="H18" s="113" t="s">
        <v>135</v>
      </c>
      <c r="I18" s="113" t="s">
        <v>136</v>
      </c>
      <c r="J18" s="79" t="s">
        <v>29</v>
      </c>
      <c r="K18" s="115">
        <v>678312.2</v>
      </c>
      <c r="L18" s="116">
        <v>733650</v>
      </c>
      <c r="M18" s="116"/>
      <c r="N18" s="116">
        <f t="shared" si="3"/>
        <v>733650</v>
      </c>
      <c r="O18" s="104">
        <f t="shared" si="1"/>
        <v>108.15816079970257</v>
      </c>
      <c r="P18" s="116">
        <v>733650</v>
      </c>
      <c r="Q18" s="116">
        <v>733650</v>
      </c>
    </row>
    <row r="19" spans="1:17" ht="29.25" hidden="1" customHeight="1" x14ac:dyDescent="0.25">
      <c r="A19" s="119"/>
      <c r="B19" s="36" t="s">
        <v>34</v>
      </c>
      <c r="C19" s="16">
        <v>64</v>
      </c>
      <c r="D19" s="16">
        <v>0</v>
      </c>
      <c r="E19" s="99">
        <v>864</v>
      </c>
      <c r="F19" s="79" t="s">
        <v>21</v>
      </c>
      <c r="G19" s="79" t="s">
        <v>31</v>
      </c>
      <c r="H19" s="113" t="s">
        <v>135</v>
      </c>
      <c r="I19" s="113" t="s">
        <v>136</v>
      </c>
      <c r="J19" s="79" t="s">
        <v>35</v>
      </c>
      <c r="K19" s="115">
        <f>K20</f>
        <v>336971.84</v>
      </c>
      <c r="L19" s="116">
        <f>L20</f>
        <v>123500</v>
      </c>
      <c r="M19" s="116">
        <f>M20</f>
        <v>0</v>
      </c>
      <c r="N19" s="116">
        <f t="shared" si="3"/>
        <v>123500</v>
      </c>
      <c r="O19" s="104">
        <f t="shared" si="1"/>
        <v>36.649946773000373</v>
      </c>
      <c r="P19" s="116">
        <f>P20</f>
        <v>146300</v>
      </c>
      <c r="Q19" s="116">
        <f>Q20</f>
        <v>148700</v>
      </c>
    </row>
    <row r="20" spans="1:17" ht="29.25" hidden="1" customHeight="1" x14ac:dyDescent="0.25">
      <c r="A20" s="119"/>
      <c r="B20" s="36" t="s">
        <v>36</v>
      </c>
      <c r="C20" s="16">
        <v>64</v>
      </c>
      <c r="D20" s="16">
        <v>0</v>
      </c>
      <c r="E20" s="99">
        <v>864</v>
      </c>
      <c r="F20" s="79" t="s">
        <v>21</v>
      </c>
      <c r="G20" s="79" t="s">
        <v>31</v>
      </c>
      <c r="H20" s="113" t="s">
        <v>135</v>
      </c>
      <c r="I20" s="113" t="s">
        <v>136</v>
      </c>
      <c r="J20" s="79" t="s">
        <v>37</v>
      </c>
      <c r="K20" s="115">
        <v>336971.84</v>
      </c>
      <c r="L20" s="116">
        <v>123500</v>
      </c>
      <c r="M20" s="116"/>
      <c r="N20" s="116">
        <f t="shared" si="3"/>
        <v>123500</v>
      </c>
      <c r="O20" s="104">
        <f t="shared" si="1"/>
        <v>36.649946773000373</v>
      </c>
      <c r="P20" s="116">
        <v>146300</v>
      </c>
      <c r="Q20" s="116">
        <v>148700</v>
      </c>
    </row>
    <row r="21" spans="1:17" ht="15.75" hidden="1" customHeight="1" x14ac:dyDescent="0.25">
      <c r="A21" s="119"/>
      <c r="B21" s="120" t="s">
        <v>38</v>
      </c>
      <c r="C21" s="16">
        <v>64</v>
      </c>
      <c r="D21" s="16">
        <v>0</v>
      </c>
      <c r="E21" s="99">
        <v>864</v>
      </c>
      <c r="F21" s="79" t="s">
        <v>21</v>
      </c>
      <c r="G21" s="79" t="s">
        <v>31</v>
      </c>
      <c r="H21" s="113" t="s">
        <v>135</v>
      </c>
      <c r="I21" s="113" t="s">
        <v>136</v>
      </c>
      <c r="J21" s="79" t="s">
        <v>39</v>
      </c>
      <c r="K21" s="115">
        <f>K22</f>
        <v>84532.86</v>
      </c>
      <c r="L21" s="116">
        <f>L22</f>
        <v>82000</v>
      </c>
      <c r="M21" s="116">
        <f>M22</f>
        <v>0</v>
      </c>
      <c r="N21" s="116">
        <f t="shared" si="3"/>
        <v>82000</v>
      </c>
      <c r="O21" s="104">
        <f t="shared" si="1"/>
        <v>97.003697733638731</v>
      </c>
      <c r="P21" s="116">
        <f t="shared" ref="P21:Q21" si="6">P22</f>
        <v>82000</v>
      </c>
      <c r="Q21" s="116">
        <f t="shared" si="6"/>
        <v>82000</v>
      </c>
    </row>
    <row r="22" spans="1:17" ht="15.75" hidden="1" customHeight="1" x14ac:dyDescent="0.25">
      <c r="A22" s="119"/>
      <c r="B22" s="40" t="s">
        <v>40</v>
      </c>
      <c r="C22" s="16">
        <v>64</v>
      </c>
      <c r="D22" s="16">
        <v>0</v>
      </c>
      <c r="E22" s="99">
        <v>864</v>
      </c>
      <c r="F22" s="79" t="s">
        <v>21</v>
      </c>
      <c r="G22" s="79" t="s">
        <v>31</v>
      </c>
      <c r="H22" s="113" t="s">
        <v>135</v>
      </c>
      <c r="I22" s="113" t="s">
        <v>136</v>
      </c>
      <c r="J22" s="79" t="s">
        <v>41</v>
      </c>
      <c r="K22" s="115">
        <f>81206+840+6486.86-4000</f>
        <v>84532.86</v>
      </c>
      <c r="L22" s="116">
        <v>82000</v>
      </c>
      <c r="M22" s="121"/>
      <c r="N22" s="116">
        <f t="shared" si="3"/>
        <v>82000</v>
      </c>
      <c r="O22" s="104">
        <f t="shared" si="1"/>
        <v>97.003697733638731</v>
      </c>
      <c r="P22" s="116">
        <v>82000</v>
      </c>
      <c r="Q22" s="116">
        <v>82000</v>
      </c>
    </row>
    <row r="23" spans="1:17" ht="15.75" hidden="1" customHeight="1" x14ac:dyDescent="0.25">
      <c r="A23" s="119"/>
      <c r="B23" s="122" t="s">
        <v>46</v>
      </c>
      <c r="C23" s="16">
        <v>64</v>
      </c>
      <c r="D23" s="40"/>
      <c r="E23" s="123">
        <v>851</v>
      </c>
      <c r="F23" s="124" t="s">
        <v>21</v>
      </c>
      <c r="G23" s="124" t="s">
        <v>31</v>
      </c>
      <c r="H23" s="119"/>
      <c r="I23" s="124" t="s">
        <v>137</v>
      </c>
      <c r="J23" s="124"/>
      <c r="K23" s="115">
        <f>K24</f>
        <v>4000</v>
      </c>
      <c r="L23" s="116">
        <f>L24</f>
        <v>4000</v>
      </c>
      <c r="M23" s="116">
        <f>M24</f>
        <v>0</v>
      </c>
      <c r="N23" s="116">
        <f t="shared" si="3"/>
        <v>4000</v>
      </c>
      <c r="O23" s="104">
        <f t="shared" si="1"/>
        <v>100</v>
      </c>
      <c r="P23" s="116">
        <f t="shared" ref="P23:Q23" si="7">P24</f>
        <v>4000</v>
      </c>
      <c r="Q23" s="116">
        <f t="shared" si="7"/>
        <v>4000</v>
      </c>
    </row>
    <row r="24" spans="1:17" ht="15.75" hidden="1" customHeight="1" x14ac:dyDescent="0.25">
      <c r="A24" s="119"/>
      <c r="B24" s="40" t="s">
        <v>38</v>
      </c>
      <c r="C24" s="16">
        <v>64</v>
      </c>
      <c r="D24" s="40"/>
      <c r="E24" s="123">
        <v>851</v>
      </c>
      <c r="F24" s="124" t="s">
        <v>21</v>
      </c>
      <c r="G24" s="124" t="s">
        <v>31</v>
      </c>
      <c r="H24" s="119"/>
      <c r="I24" s="124" t="s">
        <v>137</v>
      </c>
      <c r="J24" s="124" t="s">
        <v>39</v>
      </c>
      <c r="K24" s="115">
        <f t="shared" ref="K24:Q28" si="8">K25</f>
        <v>4000</v>
      </c>
      <c r="L24" s="116">
        <f t="shared" si="8"/>
        <v>4000</v>
      </c>
      <c r="M24" s="116">
        <f t="shared" si="8"/>
        <v>0</v>
      </c>
      <c r="N24" s="116">
        <f t="shared" si="3"/>
        <v>4000</v>
      </c>
      <c r="O24" s="104">
        <f t="shared" si="1"/>
        <v>100</v>
      </c>
      <c r="P24" s="116">
        <f t="shared" si="8"/>
        <v>4000</v>
      </c>
      <c r="Q24" s="116">
        <f t="shared" si="8"/>
        <v>4000</v>
      </c>
    </row>
    <row r="25" spans="1:17" ht="15.75" hidden="1" customHeight="1" x14ac:dyDescent="0.25">
      <c r="A25" s="119"/>
      <c r="B25" s="40" t="s">
        <v>40</v>
      </c>
      <c r="C25" s="16">
        <v>64</v>
      </c>
      <c r="D25" s="40"/>
      <c r="E25" s="123">
        <v>851</v>
      </c>
      <c r="F25" s="124" t="s">
        <v>21</v>
      </c>
      <c r="G25" s="124" t="s">
        <v>31</v>
      </c>
      <c r="H25" s="119"/>
      <c r="I25" s="124" t="s">
        <v>137</v>
      </c>
      <c r="J25" s="124" t="s">
        <v>41</v>
      </c>
      <c r="K25" s="125">
        <v>4000</v>
      </c>
      <c r="L25" s="126">
        <v>4000</v>
      </c>
      <c r="M25" s="126"/>
      <c r="N25" s="116">
        <f t="shared" si="3"/>
        <v>4000</v>
      </c>
      <c r="O25" s="104">
        <f t="shared" si="1"/>
        <v>100</v>
      </c>
      <c r="P25" s="126">
        <v>4000</v>
      </c>
      <c r="Q25" s="126">
        <v>4000</v>
      </c>
    </row>
    <row r="26" spans="1:17" s="43" customFormat="1" ht="39" hidden="1" customHeight="1" x14ac:dyDescent="0.25">
      <c r="A26" s="127" t="s">
        <v>138</v>
      </c>
      <c r="B26" s="127" t="s">
        <v>138</v>
      </c>
      <c r="C26" s="16">
        <v>64</v>
      </c>
      <c r="D26" s="76">
        <v>0</v>
      </c>
      <c r="E26" s="99">
        <v>864</v>
      </c>
      <c r="F26" s="105" t="s">
        <v>21</v>
      </c>
      <c r="G26" s="105" t="s">
        <v>50</v>
      </c>
      <c r="H26" s="105"/>
      <c r="I26" s="105"/>
      <c r="J26" s="105"/>
      <c r="K26" s="107">
        <f t="shared" si="8"/>
        <v>3000</v>
      </c>
      <c r="L26" s="108">
        <f t="shared" si="8"/>
        <v>3000</v>
      </c>
      <c r="M26" s="108">
        <f t="shared" si="8"/>
        <v>0</v>
      </c>
      <c r="N26" s="116">
        <f t="shared" si="3"/>
        <v>3000</v>
      </c>
      <c r="O26" s="104">
        <f t="shared" si="1"/>
        <v>100</v>
      </c>
      <c r="P26" s="108">
        <f t="shared" si="8"/>
        <v>3000</v>
      </c>
      <c r="Q26" s="108">
        <f t="shared" si="8"/>
        <v>3000</v>
      </c>
    </row>
    <row r="27" spans="1:17" s="43" customFormat="1" ht="65.25" hidden="1" customHeight="1" x14ac:dyDescent="0.25">
      <c r="A27" s="111" t="s">
        <v>48</v>
      </c>
      <c r="B27" s="117" t="s">
        <v>49</v>
      </c>
      <c r="C27" s="16">
        <v>64</v>
      </c>
      <c r="D27" s="16">
        <v>0</v>
      </c>
      <c r="E27" s="99">
        <v>864</v>
      </c>
      <c r="F27" s="79" t="s">
        <v>21</v>
      </c>
      <c r="G27" s="79" t="s">
        <v>50</v>
      </c>
      <c r="H27" s="79" t="s">
        <v>139</v>
      </c>
      <c r="I27" s="113" t="s">
        <v>140</v>
      </c>
      <c r="J27" s="79"/>
      <c r="K27" s="115">
        <f>K28</f>
        <v>3000</v>
      </c>
      <c r="L27" s="116">
        <f>L28</f>
        <v>3000</v>
      </c>
      <c r="M27" s="116">
        <f>M28</f>
        <v>0</v>
      </c>
      <c r="N27" s="116">
        <f t="shared" si="3"/>
        <v>3000</v>
      </c>
      <c r="O27" s="104">
        <f t="shared" si="1"/>
        <v>100</v>
      </c>
      <c r="P27" s="116">
        <f t="shared" si="8"/>
        <v>3000</v>
      </c>
      <c r="Q27" s="116">
        <f t="shared" si="8"/>
        <v>3000</v>
      </c>
    </row>
    <row r="28" spans="1:17" ht="14.25" hidden="1" customHeight="1" x14ac:dyDescent="0.25">
      <c r="A28" s="119"/>
      <c r="B28" s="41" t="s">
        <v>53</v>
      </c>
      <c r="C28" s="16">
        <v>64</v>
      </c>
      <c r="D28" s="16">
        <v>0</v>
      </c>
      <c r="E28" s="99">
        <v>864</v>
      </c>
      <c r="F28" s="79" t="s">
        <v>21</v>
      </c>
      <c r="G28" s="128" t="s">
        <v>50</v>
      </c>
      <c r="H28" s="79" t="s">
        <v>139</v>
      </c>
      <c r="I28" s="113" t="s">
        <v>140</v>
      </c>
      <c r="J28" s="79" t="s">
        <v>54</v>
      </c>
      <c r="K28" s="115">
        <f t="shared" si="8"/>
        <v>3000</v>
      </c>
      <c r="L28" s="116">
        <f t="shared" si="8"/>
        <v>3000</v>
      </c>
      <c r="M28" s="116">
        <f t="shared" si="8"/>
        <v>0</v>
      </c>
      <c r="N28" s="116">
        <f t="shared" si="3"/>
        <v>3000</v>
      </c>
      <c r="O28" s="104">
        <f t="shared" si="1"/>
        <v>100</v>
      </c>
      <c r="P28" s="116">
        <f t="shared" si="8"/>
        <v>3000</v>
      </c>
      <c r="Q28" s="116">
        <f t="shared" si="8"/>
        <v>3000</v>
      </c>
    </row>
    <row r="29" spans="1:17" ht="16.5" hidden="1" customHeight="1" x14ac:dyDescent="0.25">
      <c r="A29" s="119"/>
      <c r="B29" s="41" t="s">
        <v>55</v>
      </c>
      <c r="C29" s="16">
        <v>64</v>
      </c>
      <c r="D29" s="16">
        <v>0</v>
      </c>
      <c r="E29" s="99">
        <v>864</v>
      </c>
      <c r="F29" s="79" t="s">
        <v>21</v>
      </c>
      <c r="G29" s="128" t="s">
        <v>50</v>
      </c>
      <c r="H29" s="79" t="s">
        <v>139</v>
      </c>
      <c r="I29" s="113" t="s">
        <v>140</v>
      </c>
      <c r="J29" s="79" t="s">
        <v>56</v>
      </c>
      <c r="K29" s="115">
        <v>3000</v>
      </c>
      <c r="L29" s="116">
        <v>3000</v>
      </c>
      <c r="M29" s="116"/>
      <c r="N29" s="116">
        <f t="shared" si="3"/>
        <v>3000</v>
      </c>
      <c r="O29" s="104">
        <f t="shared" si="1"/>
        <v>100</v>
      </c>
      <c r="P29" s="116">
        <v>3000</v>
      </c>
      <c r="Q29" s="116">
        <v>3000</v>
      </c>
    </row>
    <row r="30" spans="1:17" s="43" customFormat="1" ht="15.75" hidden="1" customHeight="1" x14ac:dyDescent="0.25">
      <c r="A30" s="195" t="s">
        <v>118</v>
      </c>
      <c r="B30" s="195"/>
      <c r="C30" s="16">
        <v>64</v>
      </c>
      <c r="D30" s="76">
        <v>0</v>
      </c>
      <c r="E30" s="99">
        <v>864</v>
      </c>
      <c r="F30" s="105" t="s">
        <v>21</v>
      </c>
      <c r="G30" s="105" t="s">
        <v>109</v>
      </c>
      <c r="H30" s="105"/>
      <c r="I30" s="105"/>
      <c r="J30" s="105"/>
      <c r="K30" s="129">
        <f t="shared" ref="K30:Q32" si="9">K31</f>
        <v>0</v>
      </c>
      <c r="L30" s="130">
        <f t="shared" si="9"/>
        <v>0</v>
      </c>
      <c r="M30" s="108">
        <f t="shared" si="9"/>
        <v>0</v>
      </c>
      <c r="N30" s="116">
        <f t="shared" si="3"/>
        <v>0</v>
      </c>
      <c r="O30" s="104" t="e">
        <f t="shared" si="1"/>
        <v>#DIV/0!</v>
      </c>
      <c r="P30" s="130">
        <f t="shared" si="9"/>
        <v>0</v>
      </c>
      <c r="Q30" s="130">
        <f t="shared" si="9"/>
        <v>0</v>
      </c>
    </row>
    <row r="31" spans="1:17" ht="15.75" hidden="1" customHeight="1" x14ac:dyDescent="0.25">
      <c r="A31" s="193" t="s">
        <v>119</v>
      </c>
      <c r="B31" s="193"/>
      <c r="C31" s="16">
        <v>64</v>
      </c>
      <c r="D31" s="16">
        <v>0</v>
      </c>
      <c r="E31" s="99">
        <v>864</v>
      </c>
      <c r="F31" s="79" t="s">
        <v>21</v>
      </c>
      <c r="G31" s="79" t="s">
        <v>109</v>
      </c>
      <c r="H31" s="79" t="s">
        <v>141</v>
      </c>
      <c r="I31" s="113" t="s">
        <v>142</v>
      </c>
      <c r="J31" s="79"/>
      <c r="K31" s="131">
        <f t="shared" si="9"/>
        <v>0</v>
      </c>
      <c r="L31" s="132">
        <f t="shared" si="9"/>
        <v>0</v>
      </c>
      <c r="M31" s="116">
        <f t="shared" si="9"/>
        <v>0</v>
      </c>
      <c r="N31" s="116">
        <f t="shared" si="3"/>
        <v>0</v>
      </c>
      <c r="O31" s="104" t="e">
        <f t="shared" si="1"/>
        <v>#DIV/0!</v>
      </c>
      <c r="P31" s="132">
        <f t="shared" si="9"/>
        <v>0</v>
      </c>
      <c r="Q31" s="132">
        <f t="shared" si="9"/>
        <v>0</v>
      </c>
    </row>
    <row r="32" spans="1:17" ht="12.75" hidden="1" customHeight="1" x14ac:dyDescent="0.25">
      <c r="A32" s="119"/>
      <c r="B32" s="133" t="s">
        <v>38</v>
      </c>
      <c r="C32" s="16">
        <v>64</v>
      </c>
      <c r="D32" s="16">
        <v>0</v>
      </c>
      <c r="E32" s="99">
        <v>864</v>
      </c>
      <c r="F32" s="79" t="s">
        <v>21</v>
      </c>
      <c r="G32" s="79" t="s">
        <v>109</v>
      </c>
      <c r="H32" s="79" t="s">
        <v>141</v>
      </c>
      <c r="I32" s="113" t="s">
        <v>142</v>
      </c>
      <c r="J32" s="79" t="s">
        <v>39</v>
      </c>
      <c r="K32" s="131">
        <f t="shared" si="9"/>
        <v>0</v>
      </c>
      <c r="L32" s="132">
        <f t="shared" si="9"/>
        <v>0</v>
      </c>
      <c r="M32" s="116">
        <f t="shared" si="9"/>
        <v>0</v>
      </c>
      <c r="N32" s="116">
        <f t="shared" si="3"/>
        <v>0</v>
      </c>
      <c r="O32" s="104" t="e">
        <f t="shared" si="1"/>
        <v>#DIV/0!</v>
      </c>
      <c r="P32" s="132">
        <f t="shared" si="9"/>
        <v>0</v>
      </c>
      <c r="Q32" s="132">
        <f t="shared" si="9"/>
        <v>0</v>
      </c>
    </row>
    <row r="33" spans="1:17" ht="15.75" hidden="1" customHeight="1" x14ac:dyDescent="0.25">
      <c r="A33" s="119"/>
      <c r="B33" s="41" t="s">
        <v>122</v>
      </c>
      <c r="C33" s="16">
        <v>64</v>
      </c>
      <c r="D33" s="16">
        <v>0</v>
      </c>
      <c r="E33" s="99">
        <v>864</v>
      </c>
      <c r="F33" s="79" t="s">
        <v>21</v>
      </c>
      <c r="G33" s="79" t="s">
        <v>109</v>
      </c>
      <c r="H33" s="79" t="s">
        <v>141</v>
      </c>
      <c r="I33" s="113" t="s">
        <v>142</v>
      </c>
      <c r="J33" s="79" t="s">
        <v>123</v>
      </c>
      <c r="K33" s="115">
        <v>0</v>
      </c>
      <c r="L33" s="132">
        <v>0</v>
      </c>
      <c r="M33" s="116"/>
      <c r="N33" s="116">
        <f t="shared" si="3"/>
        <v>0</v>
      </c>
      <c r="O33" s="104" t="e">
        <f t="shared" si="1"/>
        <v>#DIV/0!</v>
      </c>
      <c r="P33" s="132">
        <v>0</v>
      </c>
      <c r="Q33" s="132">
        <v>0</v>
      </c>
    </row>
    <row r="34" spans="1:17" s="43" customFormat="1" ht="15.75" hidden="1" customHeight="1" x14ac:dyDescent="0.25">
      <c r="A34" s="195" t="s">
        <v>143</v>
      </c>
      <c r="B34" s="195"/>
      <c r="C34" s="16">
        <v>64</v>
      </c>
      <c r="D34" s="76">
        <v>0</v>
      </c>
      <c r="E34" s="99">
        <v>864</v>
      </c>
      <c r="F34" s="105" t="s">
        <v>21</v>
      </c>
      <c r="G34" s="105" t="s">
        <v>58</v>
      </c>
      <c r="H34" s="105"/>
      <c r="I34" s="105"/>
      <c r="J34" s="105"/>
      <c r="K34" s="107">
        <f>K35+K38+K41</f>
        <v>5236</v>
      </c>
      <c r="L34" s="108">
        <f t="shared" ref="L34:N34" si="10">L35+L38+L41</f>
        <v>3300</v>
      </c>
      <c r="M34" s="108">
        <f t="shared" si="10"/>
        <v>0</v>
      </c>
      <c r="N34" s="108">
        <f t="shared" si="10"/>
        <v>3300</v>
      </c>
      <c r="O34" s="104">
        <f t="shared" si="1"/>
        <v>63.02521008403361</v>
      </c>
      <c r="P34" s="108">
        <f t="shared" ref="P34:Q34" si="11">P35+P38</f>
        <v>3300</v>
      </c>
      <c r="Q34" s="108">
        <f t="shared" si="11"/>
        <v>3300</v>
      </c>
    </row>
    <row r="35" spans="1:17" ht="42.75" hidden="1" customHeight="1" x14ac:dyDescent="0.25">
      <c r="A35" s="196" t="s">
        <v>44</v>
      </c>
      <c r="B35" s="196"/>
      <c r="C35" s="16">
        <v>64</v>
      </c>
      <c r="D35" s="16">
        <v>0</v>
      </c>
      <c r="E35" s="99">
        <v>864</v>
      </c>
      <c r="F35" s="128" t="s">
        <v>21</v>
      </c>
      <c r="G35" s="128" t="s">
        <v>58</v>
      </c>
      <c r="H35" s="79" t="s">
        <v>144</v>
      </c>
      <c r="I35" s="112" t="s">
        <v>145</v>
      </c>
      <c r="J35" s="79"/>
      <c r="K35" s="115">
        <f t="shared" ref="K35:M36" si="12">K36</f>
        <v>2736</v>
      </c>
      <c r="L35" s="116">
        <f t="shared" si="12"/>
        <v>2800</v>
      </c>
      <c r="M35" s="116">
        <f t="shared" si="12"/>
        <v>0</v>
      </c>
      <c r="N35" s="116">
        <f t="shared" si="3"/>
        <v>2800</v>
      </c>
      <c r="O35" s="104">
        <f t="shared" si="1"/>
        <v>102.3391812865497</v>
      </c>
      <c r="P35" s="116">
        <f t="shared" ref="P35:Q35" si="13">P36</f>
        <v>2800</v>
      </c>
      <c r="Q35" s="116">
        <f t="shared" si="13"/>
        <v>2800</v>
      </c>
    </row>
    <row r="36" spans="1:17" ht="15" hidden="1" customHeight="1" x14ac:dyDescent="0.25">
      <c r="A36" s="133"/>
      <c r="B36" s="120" t="s">
        <v>38</v>
      </c>
      <c r="C36" s="16">
        <v>64</v>
      </c>
      <c r="D36" s="16"/>
      <c r="E36" s="99">
        <v>864</v>
      </c>
      <c r="F36" s="79" t="s">
        <v>21</v>
      </c>
      <c r="G36" s="128" t="s">
        <v>58</v>
      </c>
      <c r="H36" s="79" t="s">
        <v>144</v>
      </c>
      <c r="I36" s="112" t="s">
        <v>145</v>
      </c>
      <c r="J36" s="79" t="s">
        <v>39</v>
      </c>
      <c r="K36" s="115">
        <f t="shared" si="12"/>
        <v>2736</v>
      </c>
      <c r="L36" s="116">
        <f t="shared" si="12"/>
        <v>2800</v>
      </c>
      <c r="M36" s="116">
        <f t="shared" si="12"/>
        <v>0</v>
      </c>
      <c r="N36" s="116">
        <f t="shared" si="3"/>
        <v>2800</v>
      </c>
      <c r="O36" s="104">
        <f t="shared" si="1"/>
        <v>102.3391812865497</v>
      </c>
      <c r="P36" s="116">
        <f>P37</f>
        <v>2800</v>
      </c>
      <c r="Q36" s="116">
        <f>Q37</f>
        <v>2800</v>
      </c>
    </row>
    <row r="37" spans="1:17" ht="15" hidden="1" customHeight="1" x14ac:dyDescent="0.25">
      <c r="A37" s="133"/>
      <c r="B37" s="40" t="s">
        <v>40</v>
      </c>
      <c r="C37" s="16">
        <v>64</v>
      </c>
      <c r="D37" s="16"/>
      <c r="E37" s="99">
        <v>864</v>
      </c>
      <c r="F37" s="79" t="s">
        <v>21</v>
      </c>
      <c r="G37" s="128" t="s">
        <v>58</v>
      </c>
      <c r="H37" s="79" t="s">
        <v>144</v>
      </c>
      <c r="I37" s="112" t="s">
        <v>145</v>
      </c>
      <c r="J37" s="79" t="s">
        <v>41</v>
      </c>
      <c r="K37" s="115">
        <v>2736</v>
      </c>
      <c r="L37" s="116">
        <v>2800</v>
      </c>
      <c r="M37" s="116"/>
      <c r="N37" s="116">
        <f t="shared" si="3"/>
        <v>2800</v>
      </c>
      <c r="O37" s="104">
        <f t="shared" si="1"/>
        <v>102.3391812865497</v>
      </c>
      <c r="P37" s="116">
        <v>2800</v>
      </c>
      <c r="Q37" s="116">
        <v>2800</v>
      </c>
    </row>
    <row r="38" spans="1:17" ht="54" hidden="1" customHeight="1" x14ac:dyDescent="0.25">
      <c r="A38" s="193" t="s">
        <v>57</v>
      </c>
      <c r="B38" s="193"/>
      <c r="C38" s="16">
        <v>64</v>
      </c>
      <c r="D38" s="16">
        <v>0</v>
      </c>
      <c r="E38" s="99">
        <v>864</v>
      </c>
      <c r="F38" s="128" t="s">
        <v>21</v>
      </c>
      <c r="G38" s="128" t="s">
        <v>58</v>
      </c>
      <c r="H38" s="79" t="s">
        <v>146</v>
      </c>
      <c r="I38" s="113" t="s">
        <v>147</v>
      </c>
      <c r="J38" s="128"/>
      <c r="K38" s="115">
        <f t="shared" ref="K38:Q42" si="14">K39</f>
        <v>500</v>
      </c>
      <c r="L38" s="116">
        <f t="shared" si="14"/>
        <v>500</v>
      </c>
      <c r="M38" s="116">
        <f t="shared" si="14"/>
        <v>0</v>
      </c>
      <c r="N38" s="116">
        <f t="shared" si="3"/>
        <v>500</v>
      </c>
      <c r="O38" s="104">
        <f t="shared" si="1"/>
        <v>100</v>
      </c>
      <c r="P38" s="116">
        <f t="shared" si="14"/>
        <v>500</v>
      </c>
      <c r="Q38" s="116">
        <f t="shared" si="14"/>
        <v>500</v>
      </c>
    </row>
    <row r="39" spans="1:17" ht="16.5" hidden="1" customHeight="1" x14ac:dyDescent="0.25">
      <c r="A39" s="119"/>
      <c r="B39" s="41" t="s">
        <v>53</v>
      </c>
      <c r="C39" s="16">
        <v>64</v>
      </c>
      <c r="D39" s="16">
        <v>0</v>
      </c>
      <c r="E39" s="99">
        <v>864</v>
      </c>
      <c r="F39" s="79" t="s">
        <v>21</v>
      </c>
      <c r="G39" s="128" t="s">
        <v>58</v>
      </c>
      <c r="H39" s="79" t="s">
        <v>146</v>
      </c>
      <c r="I39" s="113" t="s">
        <v>147</v>
      </c>
      <c r="J39" s="79" t="s">
        <v>54</v>
      </c>
      <c r="K39" s="115">
        <f t="shared" si="14"/>
        <v>500</v>
      </c>
      <c r="L39" s="116">
        <f t="shared" si="14"/>
        <v>500</v>
      </c>
      <c r="M39" s="116">
        <f t="shared" si="14"/>
        <v>0</v>
      </c>
      <c r="N39" s="116">
        <f t="shared" si="3"/>
        <v>500</v>
      </c>
      <c r="O39" s="104">
        <f t="shared" si="1"/>
        <v>100</v>
      </c>
      <c r="P39" s="116">
        <f t="shared" si="14"/>
        <v>500</v>
      </c>
      <c r="Q39" s="116">
        <f t="shared" si="14"/>
        <v>500</v>
      </c>
    </row>
    <row r="40" spans="1:17" ht="15.75" hidden="1" customHeight="1" x14ac:dyDescent="0.25">
      <c r="A40" s="119"/>
      <c r="B40" s="41" t="s">
        <v>55</v>
      </c>
      <c r="C40" s="16">
        <v>64</v>
      </c>
      <c r="D40" s="16">
        <v>0</v>
      </c>
      <c r="E40" s="99">
        <v>864</v>
      </c>
      <c r="F40" s="79" t="s">
        <v>21</v>
      </c>
      <c r="G40" s="128" t="s">
        <v>58</v>
      </c>
      <c r="H40" s="79" t="s">
        <v>146</v>
      </c>
      <c r="I40" s="113" t="s">
        <v>147</v>
      </c>
      <c r="J40" s="79" t="s">
        <v>56</v>
      </c>
      <c r="K40" s="115">
        <v>500</v>
      </c>
      <c r="L40" s="116">
        <v>500</v>
      </c>
      <c r="M40" s="116"/>
      <c r="N40" s="116">
        <f t="shared" si="3"/>
        <v>500</v>
      </c>
      <c r="O40" s="104">
        <f t="shared" si="1"/>
        <v>100</v>
      </c>
      <c r="P40" s="116">
        <v>500</v>
      </c>
      <c r="Q40" s="116">
        <v>500</v>
      </c>
    </row>
    <row r="41" spans="1:17" ht="36.75" hidden="1" customHeight="1" x14ac:dyDescent="0.25">
      <c r="A41" s="119"/>
      <c r="B41" s="39" t="s">
        <v>42</v>
      </c>
      <c r="C41" s="16"/>
      <c r="D41" s="16"/>
      <c r="E41" s="99">
        <v>864</v>
      </c>
      <c r="F41" s="79" t="s">
        <v>21</v>
      </c>
      <c r="G41" s="128" t="s">
        <v>58</v>
      </c>
      <c r="H41" s="79"/>
      <c r="I41" s="113" t="s">
        <v>148</v>
      </c>
      <c r="J41" s="79"/>
      <c r="K41" s="115">
        <f t="shared" si="14"/>
        <v>2000</v>
      </c>
      <c r="L41" s="116">
        <f t="shared" si="14"/>
        <v>0</v>
      </c>
      <c r="M41" s="116">
        <f t="shared" si="14"/>
        <v>0</v>
      </c>
      <c r="N41" s="116">
        <f t="shared" si="3"/>
        <v>0</v>
      </c>
      <c r="O41" s="104">
        <f t="shared" si="1"/>
        <v>0</v>
      </c>
      <c r="P41" s="116"/>
      <c r="Q41" s="116"/>
    </row>
    <row r="42" spans="1:17" ht="27" hidden="1" customHeight="1" x14ac:dyDescent="0.25">
      <c r="A42" s="119"/>
      <c r="B42" s="40" t="s">
        <v>34</v>
      </c>
      <c r="C42" s="16"/>
      <c r="D42" s="16"/>
      <c r="E42" s="99">
        <v>864</v>
      </c>
      <c r="F42" s="79" t="s">
        <v>21</v>
      </c>
      <c r="G42" s="128" t="s">
        <v>58</v>
      </c>
      <c r="H42" s="79"/>
      <c r="I42" s="113" t="s">
        <v>148</v>
      </c>
      <c r="J42" s="79" t="s">
        <v>35</v>
      </c>
      <c r="K42" s="115">
        <f t="shared" si="14"/>
        <v>2000</v>
      </c>
      <c r="L42" s="116">
        <f t="shared" si="14"/>
        <v>0</v>
      </c>
      <c r="M42" s="116">
        <f t="shared" si="14"/>
        <v>0</v>
      </c>
      <c r="N42" s="116">
        <f t="shared" si="3"/>
        <v>0</v>
      </c>
      <c r="O42" s="104">
        <f t="shared" si="1"/>
        <v>0</v>
      </c>
      <c r="P42" s="116"/>
      <c r="Q42" s="116"/>
    </row>
    <row r="43" spans="1:17" ht="27" hidden="1" customHeight="1" x14ac:dyDescent="0.25">
      <c r="A43" s="119"/>
      <c r="B43" s="40" t="s">
        <v>36</v>
      </c>
      <c r="C43" s="16"/>
      <c r="D43" s="16"/>
      <c r="E43" s="99">
        <v>864</v>
      </c>
      <c r="F43" s="79" t="s">
        <v>21</v>
      </c>
      <c r="G43" s="128" t="s">
        <v>58</v>
      </c>
      <c r="H43" s="79"/>
      <c r="I43" s="113" t="s">
        <v>148</v>
      </c>
      <c r="J43" s="79" t="s">
        <v>37</v>
      </c>
      <c r="K43" s="115">
        <v>2000</v>
      </c>
      <c r="L43" s="116"/>
      <c r="M43" s="116"/>
      <c r="N43" s="116">
        <f>L43+M43</f>
        <v>0</v>
      </c>
      <c r="O43" s="104">
        <f t="shared" si="1"/>
        <v>0</v>
      </c>
      <c r="P43" s="116"/>
      <c r="Q43" s="116"/>
    </row>
    <row r="44" spans="1:17" s="109" customFormat="1" ht="14.25" hidden="1" customHeight="1" x14ac:dyDescent="0.25">
      <c r="A44" s="134" t="s">
        <v>149</v>
      </c>
      <c r="B44" s="134" t="s">
        <v>149</v>
      </c>
      <c r="C44" s="16">
        <v>64</v>
      </c>
      <c r="D44" s="76">
        <v>0</v>
      </c>
      <c r="E44" s="99">
        <v>864</v>
      </c>
      <c r="F44" s="105" t="s">
        <v>22</v>
      </c>
      <c r="G44" s="105"/>
      <c r="H44" s="105"/>
      <c r="I44" s="105"/>
      <c r="J44" s="105"/>
      <c r="K44" s="107">
        <f t="shared" ref="K44:Q45" si="15">K45</f>
        <v>148144</v>
      </c>
      <c r="L44" s="108">
        <f t="shared" si="15"/>
        <v>63999</v>
      </c>
      <c r="M44" s="108">
        <f t="shared" si="15"/>
        <v>0</v>
      </c>
      <c r="N44" s="108">
        <f t="shared" si="15"/>
        <v>63999</v>
      </c>
      <c r="O44" s="104">
        <f t="shared" si="1"/>
        <v>43.200534614969222</v>
      </c>
      <c r="P44" s="108">
        <f t="shared" si="15"/>
        <v>64678</v>
      </c>
      <c r="Q44" s="108">
        <f t="shared" si="15"/>
        <v>67003</v>
      </c>
    </row>
    <row r="45" spans="1:17" s="135" customFormat="1" ht="14.25" hidden="1" customHeight="1" x14ac:dyDescent="0.25">
      <c r="A45" s="134" t="s">
        <v>150</v>
      </c>
      <c r="B45" s="134" t="s">
        <v>150</v>
      </c>
      <c r="C45" s="16">
        <v>64</v>
      </c>
      <c r="D45" s="76">
        <v>0</v>
      </c>
      <c r="E45" s="99">
        <v>864</v>
      </c>
      <c r="F45" s="105" t="s">
        <v>22</v>
      </c>
      <c r="G45" s="105" t="s">
        <v>64</v>
      </c>
      <c r="H45" s="105"/>
      <c r="I45" s="105"/>
      <c r="J45" s="105"/>
      <c r="K45" s="107">
        <f t="shared" si="15"/>
        <v>148144</v>
      </c>
      <c r="L45" s="108">
        <f t="shared" si="15"/>
        <v>63999</v>
      </c>
      <c r="M45" s="108">
        <f t="shared" si="15"/>
        <v>0</v>
      </c>
      <c r="N45" s="108">
        <f t="shared" si="15"/>
        <v>63999</v>
      </c>
      <c r="O45" s="104">
        <f t="shared" si="1"/>
        <v>43.200534614969222</v>
      </c>
      <c r="P45" s="108">
        <f t="shared" si="15"/>
        <v>64678</v>
      </c>
      <c r="Q45" s="108">
        <f t="shared" si="15"/>
        <v>67003</v>
      </c>
    </row>
    <row r="46" spans="1:17" s="10" customFormat="1" ht="43.5" hidden="1" customHeight="1" x14ac:dyDescent="0.25">
      <c r="A46" s="120" t="s">
        <v>62</v>
      </c>
      <c r="B46" s="120" t="s">
        <v>63</v>
      </c>
      <c r="C46" s="16">
        <v>64</v>
      </c>
      <c r="D46" s="16">
        <v>0</v>
      </c>
      <c r="E46" s="99">
        <v>864</v>
      </c>
      <c r="F46" s="79" t="s">
        <v>22</v>
      </c>
      <c r="G46" s="79" t="s">
        <v>64</v>
      </c>
      <c r="H46" s="79" t="s">
        <v>151</v>
      </c>
      <c r="I46" s="113" t="s">
        <v>152</v>
      </c>
      <c r="J46" s="79"/>
      <c r="K46" s="115">
        <f>K47+K49</f>
        <v>148144</v>
      </c>
      <c r="L46" s="116">
        <f>L47+L49</f>
        <v>63999</v>
      </c>
      <c r="M46" s="116">
        <f t="shared" ref="M46:N46" si="16">M47+M49</f>
        <v>0</v>
      </c>
      <c r="N46" s="116">
        <f t="shared" si="16"/>
        <v>63999</v>
      </c>
      <c r="O46" s="104">
        <f t="shared" si="1"/>
        <v>43.200534614969222</v>
      </c>
      <c r="P46" s="116">
        <f>P47+P49</f>
        <v>64678</v>
      </c>
      <c r="Q46" s="116">
        <f>Q47+Q49</f>
        <v>67003</v>
      </c>
    </row>
    <row r="47" spans="1:17" ht="67.5" hidden="1" customHeight="1" x14ac:dyDescent="0.25">
      <c r="A47" s="73"/>
      <c r="B47" s="117" t="s">
        <v>26</v>
      </c>
      <c r="C47" s="16">
        <v>64</v>
      </c>
      <c r="D47" s="16">
        <v>0</v>
      </c>
      <c r="E47" s="99">
        <v>864</v>
      </c>
      <c r="F47" s="79" t="s">
        <v>22</v>
      </c>
      <c r="G47" s="79" t="s">
        <v>64</v>
      </c>
      <c r="H47" s="79" t="s">
        <v>151</v>
      </c>
      <c r="I47" s="113" t="s">
        <v>152</v>
      </c>
      <c r="J47" s="79" t="s">
        <v>27</v>
      </c>
      <c r="K47" s="115">
        <f>K48</f>
        <v>145541.07</v>
      </c>
      <c r="L47" s="116">
        <f>L48</f>
        <v>59303</v>
      </c>
      <c r="M47" s="116">
        <f t="shared" ref="M47:N47" si="17">M48</f>
        <v>0</v>
      </c>
      <c r="N47" s="116">
        <f t="shared" si="17"/>
        <v>59303</v>
      </c>
      <c r="O47" s="104">
        <f t="shared" si="1"/>
        <v>40.746574145703342</v>
      </c>
      <c r="P47" s="116">
        <f t="shared" ref="P47:Q47" si="18">P48</f>
        <v>59303</v>
      </c>
      <c r="Q47" s="116">
        <f t="shared" si="18"/>
        <v>59303</v>
      </c>
    </row>
    <row r="48" spans="1:17" ht="27.75" hidden="1" customHeight="1" x14ac:dyDescent="0.25">
      <c r="A48" s="119"/>
      <c r="B48" s="117" t="s">
        <v>28</v>
      </c>
      <c r="C48" s="16">
        <v>64</v>
      </c>
      <c r="D48" s="16">
        <v>0</v>
      </c>
      <c r="E48" s="99">
        <v>864</v>
      </c>
      <c r="F48" s="79" t="s">
        <v>22</v>
      </c>
      <c r="G48" s="79" t="s">
        <v>64</v>
      </c>
      <c r="H48" s="79" t="s">
        <v>151</v>
      </c>
      <c r="I48" s="113" t="s">
        <v>152</v>
      </c>
      <c r="J48" s="79" t="s">
        <v>29</v>
      </c>
      <c r="K48" s="115">
        <v>145541.07</v>
      </c>
      <c r="L48" s="116">
        <v>59303</v>
      </c>
      <c r="M48" s="116"/>
      <c r="N48" s="116">
        <f t="shared" si="3"/>
        <v>59303</v>
      </c>
      <c r="O48" s="104">
        <f t="shared" si="1"/>
        <v>40.746574145703342</v>
      </c>
      <c r="P48" s="116">
        <v>59303</v>
      </c>
      <c r="Q48" s="116">
        <v>59303</v>
      </c>
    </row>
    <row r="49" spans="1:17" ht="27.75" hidden="1" customHeight="1" x14ac:dyDescent="0.25">
      <c r="A49" s="119"/>
      <c r="B49" s="36" t="s">
        <v>34</v>
      </c>
      <c r="C49" s="16">
        <v>64</v>
      </c>
      <c r="D49" s="16">
        <v>0</v>
      </c>
      <c r="E49" s="99">
        <v>864</v>
      </c>
      <c r="F49" s="79" t="s">
        <v>22</v>
      </c>
      <c r="G49" s="79" t="s">
        <v>64</v>
      </c>
      <c r="H49" s="79" t="s">
        <v>151</v>
      </c>
      <c r="I49" s="113" t="s">
        <v>152</v>
      </c>
      <c r="J49" s="79" t="s">
        <v>35</v>
      </c>
      <c r="K49" s="131">
        <f>K50</f>
        <v>2602.9299999999998</v>
      </c>
      <c r="L49" s="132">
        <f>L50</f>
        <v>4696</v>
      </c>
      <c r="M49" s="132">
        <f>M50</f>
        <v>0</v>
      </c>
      <c r="N49" s="116">
        <f t="shared" si="3"/>
        <v>4696</v>
      </c>
      <c r="O49" s="104">
        <f t="shared" si="1"/>
        <v>180.41207408574184</v>
      </c>
      <c r="P49" s="132">
        <f>P50</f>
        <v>5375</v>
      </c>
      <c r="Q49" s="132">
        <f>Q50</f>
        <v>7700</v>
      </c>
    </row>
    <row r="50" spans="1:17" ht="27.75" hidden="1" customHeight="1" x14ac:dyDescent="0.25">
      <c r="A50" s="119"/>
      <c r="B50" s="36" t="s">
        <v>36</v>
      </c>
      <c r="C50" s="16">
        <v>64</v>
      </c>
      <c r="D50" s="16">
        <v>0</v>
      </c>
      <c r="E50" s="99">
        <v>864</v>
      </c>
      <c r="F50" s="79" t="s">
        <v>22</v>
      </c>
      <c r="G50" s="79" t="s">
        <v>64</v>
      </c>
      <c r="H50" s="79" t="s">
        <v>151</v>
      </c>
      <c r="I50" s="113" t="s">
        <v>152</v>
      </c>
      <c r="J50" s="79" t="s">
        <v>37</v>
      </c>
      <c r="K50" s="115">
        <v>2602.9299999999998</v>
      </c>
      <c r="L50" s="132">
        <v>4696</v>
      </c>
      <c r="M50" s="132"/>
      <c r="N50" s="116">
        <f t="shared" si="3"/>
        <v>4696</v>
      </c>
      <c r="O50" s="104">
        <f t="shared" si="1"/>
        <v>180.41207408574184</v>
      </c>
      <c r="P50" s="132">
        <v>5375</v>
      </c>
      <c r="Q50" s="132">
        <v>7700</v>
      </c>
    </row>
    <row r="51" spans="1:17" s="109" customFormat="1" ht="26.25" hidden="1" customHeight="1" x14ac:dyDescent="0.25">
      <c r="A51" s="134" t="s">
        <v>153</v>
      </c>
      <c r="B51" s="134" t="s">
        <v>153</v>
      </c>
      <c r="C51" s="16">
        <v>64</v>
      </c>
      <c r="D51" s="76">
        <v>0</v>
      </c>
      <c r="E51" s="99">
        <v>864</v>
      </c>
      <c r="F51" s="105" t="s">
        <v>64</v>
      </c>
      <c r="G51" s="105"/>
      <c r="H51" s="105"/>
      <c r="I51" s="105"/>
      <c r="J51" s="105"/>
      <c r="K51" s="107">
        <f t="shared" ref="K51:Q52" si="19">K52</f>
        <v>231902.76</v>
      </c>
      <c r="L51" s="108">
        <f t="shared" si="19"/>
        <v>112400</v>
      </c>
      <c r="M51" s="108">
        <f t="shared" si="19"/>
        <v>0</v>
      </c>
      <c r="N51" s="108">
        <f t="shared" si="19"/>
        <v>112400</v>
      </c>
      <c r="O51" s="104">
        <f t="shared" si="1"/>
        <v>48.468590886973487</v>
      </c>
      <c r="P51" s="108">
        <f t="shared" si="19"/>
        <v>112400</v>
      </c>
      <c r="Q51" s="108">
        <f t="shared" si="19"/>
        <v>112400</v>
      </c>
    </row>
    <row r="52" spans="1:17" s="43" customFormat="1" ht="14.25" hidden="1" customHeight="1" x14ac:dyDescent="0.25">
      <c r="A52" s="134" t="s">
        <v>154</v>
      </c>
      <c r="B52" s="134" t="s">
        <v>154</v>
      </c>
      <c r="C52" s="16">
        <v>64</v>
      </c>
      <c r="D52" s="76">
        <v>0</v>
      </c>
      <c r="E52" s="99">
        <v>864</v>
      </c>
      <c r="F52" s="105" t="s">
        <v>64</v>
      </c>
      <c r="G52" s="136" t="s">
        <v>69</v>
      </c>
      <c r="H52" s="136"/>
      <c r="I52" s="128"/>
      <c r="J52" s="79"/>
      <c r="K52" s="107">
        <f t="shared" si="19"/>
        <v>231902.76</v>
      </c>
      <c r="L52" s="108">
        <f t="shared" si="19"/>
        <v>112400</v>
      </c>
      <c r="M52" s="108">
        <f t="shared" si="19"/>
        <v>0</v>
      </c>
      <c r="N52" s="108">
        <f t="shared" si="19"/>
        <v>112400</v>
      </c>
      <c r="O52" s="104">
        <f t="shared" si="1"/>
        <v>48.468590886973487</v>
      </c>
      <c r="P52" s="108">
        <f t="shared" si="19"/>
        <v>112400</v>
      </c>
      <c r="Q52" s="108">
        <f t="shared" si="19"/>
        <v>112400</v>
      </c>
    </row>
    <row r="53" spans="1:17" ht="15" hidden="1" customHeight="1" x14ac:dyDescent="0.25">
      <c r="A53" s="120" t="s">
        <v>68</v>
      </c>
      <c r="B53" s="120" t="s">
        <v>68</v>
      </c>
      <c r="C53" s="16">
        <v>64</v>
      </c>
      <c r="D53" s="16">
        <v>0</v>
      </c>
      <c r="E53" s="99">
        <v>864</v>
      </c>
      <c r="F53" s="79" t="s">
        <v>64</v>
      </c>
      <c r="G53" s="79" t="s">
        <v>69</v>
      </c>
      <c r="H53" s="128" t="s">
        <v>155</v>
      </c>
      <c r="I53" s="113" t="s">
        <v>156</v>
      </c>
      <c r="J53" s="79"/>
      <c r="K53" s="115">
        <f>K54+K56+K59</f>
        <v>231902.76</v>
      </c>
      <c r="L53" s="116">
        <f>L54+L56+L59</f>
        <v>112400</v>
      </c>
      <c r="M53" s="116">
        <f t="shared" ref="M53:N53" si="20">M54+M56+M59</f>
        <v>0</v>
      </c>
      <c r="N53" s="116">
        <f t="shared" si="20"/>
        <v>112400</v>
      </c>
      <c r="O53" s="104">
        <f t="shared" si="1"/>
        <v>48.468590886973487</v>
      </c>
      <c r="P53" s="116">
        <f>P54+P56+P59</f>
        <v>112400</v>
      </c>
      <c r="Q53" s="116">
        <f>Q54+Q56+Q59</f>
        <v>112400</v>
      </c>
    </row>
    <row r="54" spans="1:17" ht="64.5" hidden="1" customHeight="1" x14ac:dyDescent="0.25">
      <c r="A54" s="137"/>
      <c r="B54" s="117" t="s">
        <v>26</v>
      </c>
      <c r="C54" s="16">
        <v>64</v>
      </c>
      <c r="D54" s="16">
        <v>0</v>
      </c>
      <c r="E54" s="99">
        <v>864</v>
      </c>
      <c r="F54" s="79" t="s">
        <v>64</v>
      </c>
      <c r="G54" s="128" t="s">
        <v>69</v>
      </c>
      <c r="H54" s="128" t="s">
        <v>155</v>
      </c>
      <c r="I54" s="113" t="s">
        <v>156</v>
      </c>
      <c r="J54" s="79" t="s">
        <v>27</v>
      </c>
      <c r="K54" s="115">
        <f>K55</f>
        <v>112367.76</v>
      </c>
      <c r="L54" s="116">
        <f t="shared" ref="L54:N54" si="21">L55</f>
        <v>112400</v>
      </c>
      <c r="M54" s="116">
        <f t="shared" si="21"/>
        <v>0</v>
      </c>
      <c r="N54" s="116">
        <f t="shared" si="21"/>
        <v>112400</v>
      </c>
      <c r="O54" s="104">
        <f t="shared" si="1"/>
        <v>100.02869150368399</v>
      </c>
      <c r="P54" s="116">
        <f>P55+P56+P59</f>
        <v>112400</v>
      </c>
      <c r="Q54" s="116">
        <f>Q55+Q56+Q59</f>
        <v>112400</v>
      </c>
    </row>
    <row r="55" spans="1:17" ht="27.75" hidden="1" customHeight="1" x14ac:dyDescent="0.25">
      <c r="A55" s="138"/>
      <c r="B55" s="117" t="s">
        <v>72</v>
      </c>
      <c r="C55" s="16">
        <v>64</v>
      </c>
      <c r="D55" s="16">
        <v>0</v>
      </c>
      <c r="E55" s="99">
        <v>864</v>
      </c>
      <c r="F55" s="79" t="s">
        <v>64</v>
      </c>
      <c r="G55" s="128" t="s">
        <v>69</v>
      </c>
      <c r="H55" s="128" t="s">
        <v>155</v>
      </c>
      <c r="I55" s="113" t="s">
        <v>156</v>
      </c>
      <c r="J55" s="79" t="s">
        <v>73</v>
      </c>
      <c r="K55" s="115">
        <v>112367.76</v>
      </c>
      <c r="L55" s="116">
        <v>112400</v>
      </c>
      <c r="M55" s="116"/>
      <c r="N55" s="116">
        <f t="shared" si="3"/>
        <v>112400</v>
      </c>
      <c r="O55" s="104">
        <f t="shared" si="1"/>
        <v>100.02869150368399</v>
      </c>
      <c r="P55" s="116">
        <v>112400</v>
      </c>
      <c r="Q55" s="116">
        <v>112400</v>
      </c>
    </row>
    <row r="56" spans="1:17" ht="27" hidden="1" customHeight="1" x14ac:dyDescent="0.25">
      <c r="A56" s="138"/>
      <c r="B56" s="36" t="s">
        <v>34</v>
      </c>
      <c r="C56" s="16">
        <v>64</v>
      </c>
      <c r="D56" s="16">
        <v>0</v>
      </c>
      <c r="E56" s="99">
        <v>864</v>
      </c>
      <c r="F56" s="79" t="s">
        <v>64</v>
      </c>
      <c r="G56" s="128" t="s">
        <v>69</v>
      </c>
      <c r="H56" s="128" t="s">
        <v>155</v>
      </c>
      <c r="I56" s="113" t="s">
        <v>156</v>
      </c>
      <c r="J56" s="79" t="s">
        <v>35</v>
      </c>
      <c r="K56" s="131">
        <f t="shared" ref="K56:Q57" si="22">K57</f>
        <v>34535</v>
      </c>
      <c r="L56" s="132">
        <f t="shared" si="22"/>
        <v>0</v>
      </c>
      <c r="M56" s="132">
        <f t="shared" si="22"/>
        <v>0</v>
      </c>
      <c r="N56" s="116">
        <f t="shared" si="3"/>
        <v>0</v>
      </c>
      <c r="O56" s="104">
        <f t="shared" si="1"/>
        <v>0</v>
      </c>
      <c r="P56" s="132">
        <f t="shared" si="22"/>
        <v>0</v>
      </c>
      <c r="Q56" s="132">
        <f t="shared" si="22"/>
        <v>0</v>
      </c>
    </row>
    <row r="57" spans="1:17" ht="30" hidden="1" customHeight="1" x14ac:dyDescent="0.25">
      <c r="A57" s="138"/>
      <c r="B57" s="36" t="s">
        <v>36</v>
      </c>
      <c r="C57" s="16">
        <v>64</v>
      </c>
      <c r="D57" s="16">
        <v>0</v>
      </c>
      <c r="E57" s="99">
        <v>864</v>
      </c>
      <c r="F57" s="79" t="s">
        <v>64</v>
      </c>
      <c r="G57" s="128" t="s">
        <v>69</v>
      </c>
      <c r="H57" s="128" t="s">
        <v>155</v>
      </c>
      <c r="I57" s="113" t="s">
        <v>156</v>
      </c>
      <c r="J57" s="79" t="s">
        <v>37</v>
      </c>
      <c r="K57" s="115">
        <v>34535</v>
      </c>
      <c r="L57" s="132">
        <f t="shared" si="22"/>
        <v>0</v>
      </c>
      <c r="M57" s="132"/>
      <c r="N57" s="116">
        <f t="shared" si="3"/>
        <v>0</v>
      </c>
      <c r="O57" s="104">
        <f t="shared" si="1"/>
        <v>0</v>
      </c>
      <c r="P57" s="132">
        <f t="shared" si="22"/>
        <v>0</v>
      </c>
      <c r="Q57" s="132">
        <f t="shared" si="22"/>
        <v>0</v>
      </c>
    </row>
    <row r="58" spans="1:17" ht="34.5" hidden="1" customHeight="1" x14ac:dyDescent="0.25">
      <c r="A58" s="138"/>
      <c r="B58" s="36" t="s">
        <v>157</v>
      </c>
      <c r="C58" s="16">
        <v>64</v>
      </c>
      <c r="D58" s="16">
        <v>0</v>
      </c>
      <c r="E58" s="99">
        <v>864</v>
      </c>
      <c r="F58" s="79" t="s">
        <v>64</v>
      </c>
      <c r="G58" s="128" t="s">
        <v>69</v>
      </c>
      <c r="H58" s="128" t="s">
        <v>155</v>
      </c>
      <c r="I58" s="113" t="s">
        <v>156</v>
      </c>
      <c r="J58" s="79" t="s">
        <v>158</v>
      </c>
      <c r="K58" s="115"/>
      <c r="L58" s="132"/>
      <c r="M58" s="132"/>
      <c r="N58" s="116">
        <f t="shared" si="3"/>
        <v>0</v>
      </c>
      <c r="O58" s="104" t="e">
        <f t="shared" si="1"/>
        <v>#DIV/0!</v>
      </c>
      <c r="P58" s="132"/>
      <c r="Q58" s="132"/>
    </row>
    <row r="59" spans="1:17" ht="39.75" hidden="1" customHeight="1" x14ac:dyDescent="0.25">
      <c r="A59" s="138"/>
      <c r="B59" s="36" t="s">
        <v>74</v>
      </c>
      <c r="C59" s="16">
        <v>64</v>
      </c>
      <c r="D59" s="16"/>
      <c r="E59" s="99">
        <v>864</v>
      </c>
      <c r="F59" s="79" t="s">
        <v>64</v>
      </c>
      <c r="G59" s="128" t="s">
        <v>69</v>
      </c>
      <c r="H59" s="128" t="s">
        <v>155</v>
      </c>
      <c r="I59" s="113" t="s">
        <v>156</v>
      </c>
      <c r="J59" s="79" t="s">
        <v>75</v>
      </c>
      <c r="K59" s="131">
        <f>K60</f>
        <v>85000</v>
      </c>
      <c r="L59" s="132">
        <f>L60</f>
        <v>0</v>
      </c>
      <c r="M59" s="132">
        <f>M60</f>
        <v>0</v>
      </c>
      <c r="N59" s="116">
        <f t="shared" si="3"/>
        <v>0</v>
      </c>
      <c r="O59" s="104">
        <f t="shared" si="1"/>
        <v>0</v>
      </c>
      <c r="P59" s="132">
        <f>P60</f>
        <v>0</v>
      </c>
      <c r="Q59" s="132">
        <f>Q60</f>
        <v>0</v>
      </c>
    </row>
    <row r="60" spans="1:17" ht="42" hidden="1" customHeight="1" x14ac:dyDescent="0.25">
      <c r="A60" s="138"/>
      <c r="B60" s="36" t="s">
        <v>76</v>
      </c>
      <c r="C60" s="16">
        <v>64</v>
      </c>
      <c r="D60" s="16"/>
      <c r="E60" s="99">
        <v>864</v>
      </c>
      <c r="F60" s="79" t="s">
        <v>64</v>
      </c>
      <c r="G60" s="128" t="s">
        <v>69</v>
      </c>
      <c r="H60" s="128" t="s">
        <v>155</v>
      </c>
      <c r="I60" s="113" t="s">
        <v>156</v>
      </c>
      <c r="J60" s="79" t="s">
        <v>77</v>
      </c>
      <c r="K60" s="115">
        <v>85000</v>
      </c>
      <c r="L60" s="132">
        <v>0</v>
      </c>
      <c r="M60" s="132"/>
      <c r="N60" s="116">
        <f t="shared" si="3"/>
        <v>0</v>
      </c>
      <c r="O60" s="104">
        <f t="shared" si="1"/>
        <v>0</v>
      </c>
      <c r="P60" s="132">
        <v>0</v>
      </c>
      <c r="Q60" s="132">
        <v>0</v>
      </c>
    </row>
    <row r="61" spans="1:17" s="109" customFormat="1" ht="15.75" customHeight="1" x14ac:dyDescent="0.25">
      <c r="A61" s="195" t="s">
        <v>159</v>
      </c>
      <c r="B61" s="195"/>
      <c r="C61" s="16">
        <v>64</v>
      </c>
      <c r="D61" s="76">
        <v>0</v>
      </c>
      <c r="E61" s="99">
        <v>864</v>
      </c>
      <c r="F61" s="105" t="s">
        <v>31</v>
      </c>
      <c r="G61" s="106"/>
      <c r="H61" s="106"/>
      <c r="I61" s="106"/>
      <c r="J61" s="106"/>
      <c r="K61" s="107">
        <f>K62+K66</f>
        <v>1821628.62</v>
      </c>
      <c r="L61" s="107">
        <f t="shared" ref="L61:N61" si="23">L62+L66</f>
        <v>1375181.66</v>
      </c>
      <c r="M61" s="107">
        <f t="shared" si="23"/>
        <v>297019.90000000002</v>
      </c>
      <c r="N61" s="107">
        <f t="shared" si="23"/>
        <v>1672201.56</v>
      </c>
      <c r="O61" s="104">
        <f t="shared" si="1"/>
        <v>91.79706234523259</v>
      </c>
      <c r="P61" s="108">
        <f>P66</f>
        <v>1451102.78</v>
      </c>
      <c r="Q61" s="108">
        <f>Q66</f>
        <v>1527956.31</v>
      </c>
    </row>
    <row r="62" spans="1:17" s="109" customFormat="1" ht="15.75" hidden="1" customHeight="1" x14ac:dyDescent="0.25">
      <c r="A62" s="102"/>
      <c r="B62" s="139" t="s">
        <v>160</v>
      </c>
      <c r="C62" s="76"/>
      <c r="D62" s="76"/>
      <c r="E62" s="140">
        <v>864</v>
      </c>
      <c r="F62" s="105" t="s">
        <v>31</v>
      </c>
      <c r="G62" s="105" t="s">
        <v>50</v>
      </c>
      <c r="H62" s="105"/>
      <c r="I62" s="105"/>
      <c r="J62" s="105"/>
      <c r="K62" s="107">
        <f>K63</f>
        <v>41760</v>
      </c>
      <c r="L62" s="107">
        <f t="shared" ref="L62:N64" si="24">L63</f>
        <v>0</v>
      </c>
      <c r="M62" s="107">
        <f t="shared" si="24"/>
        <v>0</v>
      </c>
      <c r="N62" s="107">
        <f t="shared" si="24"/>
        <v>0</v>
      </c>
      <c r="O62" s="104">
        <f t="shared" si="1"/>
        <v>0</v>
      </c>
      <c r="P62" s="108"/>
      <c r="Q62" s="108"/>
    </row>
    <row r="63" spans="1:17" s="109" customFormat="1" ht="39.75" hidden="1" customHeight="1" x14ac:dyDescent="0.25">
      <c r="A63" s="102"/>
      <c r="B63" s="40" t="s">
        <v>113</v>
      </c>
      <c r="C63" s="16"/>
      <c r="D63" s="76"/>
      <c r="E63" s="99">
        <v>864</v>
      </c>
      <c r="F63" s="79" t="s">
        <v>31</v>
      </c>
      <c r="G63" s="79" t="s">
        <v>50</v>
      </c>
      <c r="H63" s="79"/>
      <c r="I63" s="79" t="s">
        <v>161</v>
      </c>
      <c r="J63" s="79"/>
      <c r="K63" s="115">
        <f>K64</f>
        <v>41760</v>
      </c>
      <c r="L63" s="115">
        <f t="shared" si="24"/>
        <v>0</v>
      </c>
      <c r="M63" s="115">
        <f t="shared" si="24"/>
        <v>0</v>
      </c>
      <c r="N63" s="115">
        <f t="shared" si="24"/>
        <v>0</v>
      </c>
      <c r="O63" s="104">
        <f t="shared" si="1"/>
        <v>0</v>
      </c>
      <c r="P63" s="116"/>
      <c r="Q63" s="116"/>
    </row>
    <row r="64" spans="1:17" s="109" customFormat="1" ht="29.25" hidden="1" customHeight="1" x14ac:dyDescent="0.25">
      <c r="A64" s="102"/>
      <c r="B64" s="80" t="s">
        <v>34</v>
      </c>
      <c r="C64" s="16"/>
      <c r="D64" s="76"/>
      <c r="E64" s="99">
        <v>864</v>
      </c>
      <c r="F64" s="79" t="s">
        <v>31</v>
      </c>
      <c r="G64" s="79" t="s">
        <v>50</v>
      </c>
      <c r="H64" s="79"/>
      <c r="I64" s="79" t="s">
        <v>161</v>
      </c>
      <c r="J64" s="79" t="s">
        <v>35</v>
      </c>
      <c r="K64" s="115">
        <f>K65</f>
        <v>41760</v>
      </c>
      <c r="L64" s="115">
        <f t="shared" si="24"/>
        <v>0</v>
      </c>
      <c r="M64" s="115">
        <f t="shared" si="24"/>
        <v>0</v>
      </c>
      <c r="N64" s="115">
        <f t="shared" si="24"/>
        <v>0</v>
      </c>
      <c r="O64" s="104">
        <f t="shared" si="1"/>
        <v>0</v>
      </c>
      <c r="P64" s="116"/>
      <c r="Q64" s="116"/>
    </row>
    <row r="65" spans="1:17" ht="29.25" hidden="1" customHeight="1" x14ac:dyDescent="0.25">
      <c r="A65" s="133"/>
      <c r="B65" s="80" t="s">
        <v>115</v>
      </c>
      <c r="C65" s="16"/>
      <c r="D65" s="16"/>
      <c r="E65" s="99">
        <v>864</v>
      </c>
      <c r="F65" s="79" t="s">
        <v>31</v>
      </c>
      <c r="G65" s="79" t="s">
        <v>50</v>
      </c>
      <c r="H65" s="79"/>
      <c r="I65" s="79" t="s">
        <v>161</v>
      </c>
      <c r="J65" s="79" t="s">
        <v>37</v>
      </c>
      <c r="K65" s="115">
        <v>41760</v>
      </c>
      <c r="L65" s="116"/>
      <c r="M65" s="116"/>
      <c r="N65" s="116">
        <f>L65+M65</f>
        <v>0</v>
      </c>
      <c r="O65" s="104">
        <f t="shared" si="1"/>
        <v>0</v>
      </c>
      <c r="P65" s="116"/>
      <c r="Q65" s="116"/>
    </row>
    <row r="66" spans="1:17" s="43" customFormat="1" ht="16.5" customHeight="1" x14ac:dyDescent="0.25">
      <c r="A66" s="195" t="s">
        <v>162</v>
      </c>
      <c r="B66" s="195"/>
      <c r="C66" s="16">
        <v>64</v>
      </c>
      <c r="D66" s="76">
        <v>0</v>
      </c>
      <c r="E66" s="99">
        <v>864</v>
      </c>
      <c r="F66" s="105" t="s">
        <v>31</v>
      </c>
      <c r="G66" s="105" t="s">
        <v>163</v>
      </c>
      <c r="H66" s="105"/>
      <c r="I66" s="105"/>
      <c r="J66" s="105"/>
      <c r="K66" s="107">
        <f t="shared" ref="K66:Q66" si="25">K67</f>
        <v>1779868.62</v>
      </c>
      <c r="L66" s="108">
        <f t="shared" si="25"/>
        <v>1375181.66</v>
      </c>
      <c r="M66" s="108">
        <f t="shared" si="25"/>
        <v>297019.90000000002</v>
      </c>
      <c r="N66" s="108">
        <f t="shared" si="25"/>
        <v>1672201.56</v>
      </c>
      <c r="O66" s="104">
        <f t="shared" si="1"/>
        <v>93.950842281830887</v>
      </c>
      <c r="P66" s="108">
        <f t="shared" si="25"/>
        <v>1451102.78</v>
      </c>
      <c r="Q66" s="108">
        <f t="shared" si="25"/>
        <v>1527956.31</v>
      </c>
    </row>
    <row r="67" spans="1:17" ht="180" customHeight="1" x14ac:dyDescent="0.25">
      <c r="A67" s="196" t="s">
        <v>79</v>
      </c>
      <c r="B67" s="196"/>
      <c r="C67" s="16">
        <v>64</v>
      </c>
      <c r="D67" s="16">
        <v>0</v>
      </c>
      <c r="E67" s="99">
        <v>864</v>
      </c>
      <c r="F67" s="79" t="s">
        <v>31</v>
      </c>
      <c r="G67" s="79" t="s">
        <v>163</v>
      </c>
      <c r="H67" s="79" t="s">
        <v>164</v>
      </c>
      <c r="I67" s="113" t="s">
        <v>165</v>
      </c>
      <c r="J67" s="79"/>
      <c r="K67" s="115">
        <f>K68+K70</f>
        <v>1779868.62</v>
      </c>
      <c r="L67" s="116">
        <f>L68+L70</f>
        <v>1375181.66</v>
      </c>
      <c r="M67" s="116">
        <f t="shared" ref="M67:N67" si="26">M68+M70</f>
        <v>297019.90000000002</v>
      </c>
      <c r="N67" s="116">
        <f t="shared" si="26"/>
        <v>1672201.56</v>
      </c>
      <c r="O67" s="104">
        <f t="shared" si="1"/>
        <v>93.950842281830887</v>
      </c>
      <c r="P67" s="116">
        <f>P68+P70</f>
        <v>1451102.78</v>
      </c>
      <c r="Q67" s="116">
        <f>Q68+Q70</f>
        <v>1527956.31</v>
      </c>
    </row>
    <row r="68" spans="1:17" ht="28.5" customHeight="1" x14ac:dyDescent="0.25">
      <c r="A68" s="133"/>
      <c r="B68" s="36" t="s">
        <v>34</v>
      </c>
      <c r="C68" s="16">
        <v>64</v>
      </c>
      <c r="D68" s="16">
        <v>0</v>
      </c>
      <c r="E68" s="99">
        <v>864</v>
      </c>
      <c r="F68" s="79" t="s">
        <v>31</v>
      </c>
      <c r="G68" s="79" t="s">
        <v>163</v>
      </c>
      <c r="H68" s="79" t="s">
        <v>164</v>
      </c>
      <c r="I68" s="113" t="s">
        <v>165</v>
      </c>
      <c r="J68" s="79" t="s">
        <v>35</v>
      </c>
      <c r="K68" s="115">
        <f>K69</f>
        <v>1767404.62</v>
      </c>
      <c r="L68" s="116">
        <f>L69</f>
        <v>1360981.66</v>
      </c>
      <c r="M68" s="116">
        <f>M69</f>
        <v>297019.90000000002</v>
      </c>
      <c r="N68" s="116">
        <f t="shared" si="3"/>
        <v>1658001.56</v>
      </c>
      <c r="O68" s="104">
        <f t="shared" si="1"/>
        <v>93.809959600535606</v>
      </c>
      <c r="P68" s="116">
        <f>P69</f>
        <v>1436902.78</v>
      </c>
      <c r="Q68" s="116">
        <f>Q69</f>
        <v>1513756.31</v>
      </c>
    </row>
    <row r="69" spans="1:17" ht="28.5" customHeight="1" x14ac:dyDescent="0.25">
      <c r="A69" s="133"/>
      <c r="B69" s="36" t="s">
        <v>36</v>
      </c>
      <c r="C69" s="16">
        <v>64</v>
      </c>
      <c r="D69" s="16">
        <v>0</v>
      </c>
      <c r="E69" s="99">
        <v>864</v>
      </c>
      <c r="F69" s="79" t="s">
        <v>31</v>
      </c>
      <c r="G69" s="79" t="s">
        <v>163</v>
      </c>
      <c r="H69" s="79" t="s">
        <v>164</v>
      </c>
      <c r="I69" s="113" t="s">
        <v>165</v>
      </c>
      <c r="J69" s="79" t="s">
        <v>37</v>
      </c>
      <c r="K69" s="115">
        <v>1767404.62</v>
      </c>
      <c r="L69" s="116">
        <v>1360981.66</v>
      </c>
      <c r="M69" s="116">
        <v>297019.90000000002</v>
      </c>
      <c r="N69" s="116">
        <f t="shared" si="3"/>
        <v>1658001.56</v>
      </c>
      <c r="O69" s="104">
        <f t="shared" si="1"/>
        <v>93.809959600535606</v>
      </c>
      <c r="P69" s="116">
        <v>1436902.78</v>
      </c>
      <c r="Q69" s="116">
        <v>1513756.31</v>
      </c>
    </row>
    <row r="70" spans="1:17" ht="15.75" customHeight="1" x14ac:dyDescent="0.25">
      <c r="A70" s="138"/>
      <c r="B70" s="120" t="s">
        <v>38</v>
      </c>
      <c r="C70" s="16">
        <v>64</v>
      </c>
      <c r="D70" s="16"/>
      <c r="E70" s="99">
        <v>864</v>
      </c>
      <c r="F70" s="79" t="s">
        <v>31</v>
      </c>
      <c r="G70" s="79" t="s">
        <v>163</v>
      </c>
      <c r="H70" s="79"/>
      <c r="I70" s="113" t="s">
        <v>165</v>
      </c>
      <c r="J70" s="79" t="s">
        <v>39</v>
      </c>
      <c r="K70" s="115">
        <f>K71</f>
        <v>12464</v>
      </c>
      <c r="L70" s="116">
        <f>L71</f>
        <v>14200</v>
      </c>
      <c r="M70" s="116">
        <f>M71</f>
        <v>0</v>
      </c>
      <c r="N70" s="116">
        <f t="shared" si="3"/>
        <v>14200</v>
      </c>
      <c r="O70" s="104">
        <f t="shared" si="1"/>
        <v>113.92811296534018</v>
      </c>
      <c r="P70" s="116">
        <f>P71</f>
        <v>14200</v>
      </c>
      <c r="Q70" s="116">
        <f>Q71</f>
        <v>14200</v>
      </c>
    </row>
    <row r="71" spans="1:17" ht="15.75" customHeight="1" x14ac:dyDescent="0.25">
      <c r="A71" s="138"/>
      <c r="B71" s="40" t="s">
        <v>40</v>
      </c>
      <c r="C71" s="16">
        <v>64</v>
      </c>
      <c r="D71" s="16"/>
      <c r="E71" s="99">
        <v>864</v>
      </c>
      <c r="F71" s="79" t="s">
        <v>31</v>
      </c>
      <c r="G71" s="79" t="s">
        <v>163</v>
      </c>
      <c r="H71" s="79"/>
      <c r="I71" s="113" t="s">
        <v>165</v>
      </c>
      <c r="J71" s="79" t="s">
        <v>41</v>
      </c>
      <c r="K71" s="115">
        <v>12464</v>
      </c>
      <c r="L71" s="116">
        <v>14200</v>
      </c>
      <c r="M71" s="116"/>
      <c r="N71" s="116">
        <f t="shared" si="3"/>
        <v>14200</v>
      </c>
      <c r="O71" s="104">
        <f t="shared" si="1"/>
        <v>113.92811296534018</v>
      </c>
      <c r="P71" s="116">
        <v>14200</v>
      </c>
      <c r="Q71" s="116">
        <v>14200</v>
      </c>
    </row>
    <row r="72" spans="1:17" s="141" customFormat="1" ht="15.75" customHeight="1" x14ac:dyDescent="0.25">
      <c r="A72" s="192" t="s">
        <v>166</v>
      </c>
      <c r="B72" s="192"/>
      <c r="C72" s="16">
        <v>64</v>
      </c>
      <c r="D72" s="76">
        <v>0</v>
      </c>
      <c r="E72" s="99">
        <v>864</v>
      </c>
      <c r="F72" s="110" t="s">
        <v>80</v>
      </c>
      <c r="G72" s="110"/>
      <c r="H72" s="110"/>
      <c r="I72" s="110"/>
      <c r="J72" s="110"/>
      <c r="K72" s="107">
        <f>K73+K81+K77</f>
        <v>621446.52</v>
      </c>
      <c r="L72" s="108">
        <f>L73+L81+L77</f>
        <v>178055.6</v>
      </c>
      <c r="M72" s="108">
        <f>M73+M81+M77</f>
        <v>156037</v>
      </c>
      <c r="N72" s="116">
        <f t="shared" si="3"/>
        <v>334092.59999999998</v>
      </c>
      <c r="O72" s="104">
        <f t="shared" si="1"/>
        <v>53.760474835388884</v>
      </c>
      <c r="P72" s="108">
        <f>P73+P81+P77</f>
        <v>71255.600000000006</v>
      </c>
      <c r="Q72" s="108">
        <f>Q73+Q81+Q77</f>
        <v>129555.6</v>
      </c>
    </row>
    <row r="73" spans="1:17" s="141" customFormat="1" ht="15" hidden="1" customHeight="1" x14ac:dyDescent="0.25">
      <c r="A73" s="192" t="s">
        <v>167</v>
      </c>
      <c r="B73" s="192"/>
      <c r="C73" s="16">
        <v>64</v>
      </c>
      <c r="D73" s="76">
        <v>0</v>
      </c>
      <c r="E73" s="99">
        <v>864</v>
      </c>
      <c r="F73" s="110" t="s">
        <v>80</v>
      </c>
      <c r="G73" s="110" t="s">
        <v>21</v>
      </c>
      <c r="H73" s="110"/>
      <c r="I73" s="112"/>
      <c r="J73" s="110"/>
      <c r="K73" s="107">
        <f t="shared" ref="K73:M74" si="27">K74</f>
        <v>9084.6</v>
      </c>
      <c r="L73" s="108">
        <f t="shared" si="27"/>
        <v>9084.6</v>
      </c>
      <c r="M73" s="108">
        <f t="shared" si="27"/>
        <v>0</v>
      </c>
      <c r="N73" s="116">
        <f t="shared" si="3"/>
        <v>9084.6</v>
      </c>
      <c r="O73" s="104">
        <f t="shared" si="1"/>
        <v>100</v>
      </c>
      <c r="P73" s="108">
        <f t="shared" ref="K73:Q75" si="28">P74</f>
        <v>9084.6</v>
      </c>
      <c r="Q73" s="108">
        <f t="shared" si="28"/>
        <v>9084.6</v>
      </c>
    </row>
    <row r="74" spans="1:17" s="60" customFormat="1" ht="103.5" hidden="1" customHeight="1" x14ac:dyDescent="0.25">
      <c r="A74" s="194" t="s">
        <v>95</v>
      </c>
      <c r="B74" s="194"/>
      <c r="C74" s="16">
        <v>64</v>
      </c>
      <c r="D74" s="16">
        <v>0</v>
      </c>
      <c r="E74" s="99">
        <v>864</v>
      </c>
      <c r="F74" s="112" t="s">
        <v>80</v>
      </c>
      <c r="G74" s="112" t="s">
        <v>21</v>
      </c>
      <c r="H74" s="112" t="s">
        <v>168</v>
      </c>
      <c r="I74" s="112" t="s">
        <v>169</v>
      </c>
      <c r="J74" s="112"/>
      <c r="K74" s="115">
        <f t="shared" si="27"/>
        <v>9084.6</v>
      </c>
      <c r="L74" s="116">
        <f t="shared" si="27"/>
        <v>9084.6</v>
      </c>
      <c r="M74" s="116">
        <f t="shared" si="27"/>
        <v>0</v>
      </c>
      <c r="N74" s="116">
        <f t="shared" si="3"/>
        <v>9084.6</v>
      </c>
      <c r="O74" s="104">
        <f t="shared" ref="O74:O104" si="29">N74/K74*100</f>
        <v>100</v>
      </c>
      <c r="P74" s="116">
        <f t="shared" si="28"/>
        <v>9084.6</v>
      </c>
      <c r="Q74" s="116">
        <f t="shared" si="28"/>
        <v>9084.6</v>
      </c>
    </row>
    <row r="75" spans="1:17" s="60" customFormat="1" ht="27.75" hidden="1" customHeight="1" x14ac:dyDescent="0.25">
      <c r="A75" s="117"/>
      <c r="B75" s="36" t="s">
        <v>83</v>
      </c>
      <c r="C75" s="16">
        <v>64</v>
      </c>
      <c r="D75" s="16">
        <v>0</v>
      </c>
      <c r="E75" s="99">
        <v>864</v>
      </c>
      <c r="F75" s="112" t="s">
        <v>80</v>
      </c>
      <c r="G75" s="112" t="s">
        <v>21</v>
      </c>
      <c r="H75" s="112" t="s">
        <v>168</v>
      </c>
      <c r="I75" s="112" t="s">
        <v>169</v>
      </c>
      <c r="J75" s="112" t="s">
        <v>35</v>
      </c>
      <c r="K75" s="115">
        <f t="shared" si="28"/>
        <v>9084.6</v>
      </c>
      <c r="L75" s="116">
        <f t="shared" si="28"/>
        <v>9084.6</v>
      </c>
      <c r="M75" s="116">
        <f t="shared" si="28"/>
        <v>0</v>
      </c>
      <c r="N75" s="116">
        <f t="shared" si="3"/>
        <v>9084.6</v>
      </c>
      <c r="O75" s="104">
        <f t="shared" si="29"/>
        <v>100</v>
      </c>
      <c r="P75" s="116">
        <f t="shared" si="28"/>
        <v>9084.6</v>
      </c>
      <c r="Q75" s="116">
        <f t="shared" si="28"/>
        <v>9084.6</v>
      </c>
    </row>
    <row r="76" spans="1:17" s="60" customFormat="1" ht="27.75" hidden="1" customHeight="1" x14ac:dyDescent="0.25">
      <c r="A76" s="117"/>
      <c r="B76" s="36" t="s">
        <v>36</v>
      </c>
      <c r="C76" s="16">
        <v>64</v>
      </c>
      <c r="D76" s="16">
        <v>0</v>
      </c>
      <c r="E76" s="99">
        <v>864</v>
      </c>
      <c r="F76" s="112" t="s">
        <v>80</v>
      </c>
      <c r="G76" s="112" t="s">
        <v>21</v>
      </c>
      <c r="H76" s="112" t="s">
        <v>168</v>
      </c>
      <c r="I76" s="112" t="s">
        <v>169</v>
      </c>
      <c r="J76" s="112" t="s">
        <v>37</v>
      </c>
      <c r="K76" s="142">
        <v>9084.6</v>
      </c>
      <c r="L76" s="116">
        <v>9084.6</v>
      </c>
      <c r="M76" s="116"/>
      <c r="N76" s="116">
        <f t="shared" si="3"/>
        <v>9084.6</v>
      </c>
      <c r="O76" s="104">
        <f t="shared" si="29"/>
        <v>100</v>
      </c>
      <c r="P76" s="116">
        <v>9084.6</v>
      </c>
      <c r="Q76" s="116">
        <v>9084.6</v>
      </c>
    </row>
    <row r="77" spans="1:17" s="60" customFormat="1" ht="16.5" hidden="1" customHeight="1" x14ac:dyDescent="0.25">
      <c r="A77" s="117"/>
      <c r="B77" s="143" t="s">
        <v>170</v>
      </c>
      <c r="C77" s="16">
        <v>64</v>
      </c>
      <c r="D77" s="16"/>
      <c r="E77" s="99">
        <v>864</v>
      </c>
      <c r="F77" s="110" t="s">
        <v>80</v>
      </c>
      <c r="G77" s="110" t="s">
        <v>22</v>
      </c>
      <c r="H77" s="110"/>
      <c r="I77" s="110"/>
      <c r="J77" s="110"/>
      <c r="K77" s="107">
        <f t="shared" ref="K77:M79" si="30">K78</f>
        <v>300</v>
      </c>
      <c r="L77" s="108">
        <f t="shared" si="30"/>
        <v>300</v>
      </c>
      <c r="M77" s="108">
        <f t="shared" si="30"/>
        <v>0</v>
      </c>
      <c r="N77" s="116">
        <f t="shared" si="3"/>
        <v>300</v>
      </c>
      <c r="O77" s="104">
        <f t="shared" si="29"/>
        <v>100</v>
      </c>
      <c r="P77" s="108">
        <f t="shared" ref="P77:Q79" si="31">P78</f>
        <v>300</v>
      </c>
      <c r="Q77" s="108">
        <f t="shared" si="31"/>
        <v>300</v>
      </c>
    </row>
    <row r="78" spans="1:17" s="60" customFormat="1" ht="82.5" hidden="1" customHeight="1" x14ac:dyDescent="0.25">
      <c r="A78" s="117"/>
      <c r="B78" s="40" t="s">
        <v>93</v>
      </c>
      <c r="C78" s="16">
        <v>64</v>
      </c>
      <c r="D78" s="16"/>
      <c r="E78" s="99">
        <v>864</v>
      </c>
      <c r="F78" s="112" t="s">
        <v>80</v>
      </c>
      <c r="G78" s="112" t="s">
        <v>22</v>
      </c>
      <c r="H78" s="112"/>
      <c r="I78" s="112" t="s">
        <v>171</v>
      </c>
      <c r="J78" s="112"/>
      <c r="K78" s="115">
        <f t="shared" si="30"/>
        <v>300</v>
      </c>
      <c r="L78" s="116">
        <f t="shared" si="30"/>
        <v>300</v>
      </c>
      <c r="M78" s="116">
        <f t="shared" si="30"/>
        <v>0</v>
      </c>
      <c r="N78" s="116">
        <f t="shared" si="3"/>
        <v>300</v>
      </c>
      <c r="O78" s="104">
        <f t="shared" si="29"/>
        <v>100</v>
      </c>
      <c r="P78" s="116">
        <f t="shared" si="31"/>
        <v>300</v>
      </c>
      <c r="Q78" s="116">
        <f t="shared" si="31"/>
        <v>300</v>
      </c>
    </row>
    <row r="79" spans="1:17" s="60" customFormat="1" ht="28.5" hidden="1" customHeight="1" x14ac:dyDescent="0.25">
      <c r="A79" s="117"/>
      <c r="B79" s="36" t="s">
        <v>34</v>
      </c>
      <c r="C79" s="16">
        <v>64</v>
      </c>
      <c r="D79" s="16"/>
      <c r="E79" s="99">
        <v>864</v>
      </c>
      <c r="F79" s="112" t="s">
        <v>80</v>
      </c>
      <c r="G79" s="112" t="s">
        <v>22</v>
      </c>
      <c r="H79" s="112"/>
      <c r="I79" s="112" t="s">
        <v>171</v>
      </c>
      <c r="J79" s="112" t="s">
        <v>35</v>
      </c>
      <c r="K79" s="115">
        <f t="shared" si="30"/>
        <v>300</v>
      </c>
      <c r="L79" s="116">
        <f t="shared" si="30"/>
        <v>300</v>
      </c>
      <c r="M79" s="116">
        <f t="shared" si="30"/>
        <v>0</v>
      </c>
      <c r="N79" s="116">
        <f t="shared" si="3"/>
        <v>300</v>
      </c>
      <c r="O79" s="104">
        <f t="shared" si="29"/>
        <v>100</v>
      </c>
      <c r="P79" s="116">
        <f t="shared" si="31"/>
        <v>300</v>
      </c>
      <c r="Q79" s="116">
        <f t="shared" si="31"/>
        <v>300</v>
      </c>
    </row>
    <row r="80" spans="1:17" s="60" customFormat="1" ht="28.5" hidden="1" customHeight="1" x14ac:dyDescent="0.25">
      <c r="A80" s="117"/>
      <c r="B80" s="36" t="s">
        <v>36</v>
      </c>
      <c r="C80" s="16">
        <v>64</v>
      </c>
      <c r="D80" s="16"/>
      <c r="E80" s="99">
        <v>864</v>
      </c>
      <c r="F80" s="112" t="s">
        <v>80</v>
      </c>
      <c r="G80" s="112" t="s">
        <v>22</v>
      </c>
      <c r="H80" s="112"/>
      <c r="I80" s="112" t="s">
        <v>171</v>
      </c>
      <c r="J80" s="112" t="s">
        <v>37</v>
      </c>
      <c r="K80" s="142">
        <v>300</v>
      </c>
      <c r="L80" s="116">
        <v>300</v>
      </c>
      <c r="M80" s="116"/>
      <c r="N80" s="116">
        <f t="shared" si="3"/>
        <v>300</v>
      </c>
      <c r="O80" s="104">
        <f t="shared" si="29"/>
        <v>100</v>
      </c>
      <c r="P80" s="116">
        <v>300</v>
      </c>
      <c r="Q80" s="116">
        <v>300</v>
      </c>
    </row>
    <row r="81" spans="1:17" s="59" customFormat="1" ht="15" customHeight="1" x14ac:dyDescent="0.25">
      <c r="A81" s="192" t="s">
        <v>172</v>
      </c>
      <c r="B81" s="192"/>
      <c r="C81" s="16">
        <v>64</v>
      </c>
      <c r="D81" s="76">
        <v>0</v>
      </c>
      <c r="E81" s="99">
        <v>864</v>
      </c>
      <c r="F81" s="110" t="s">
        <v>80</v>
      </c>
      <c r="G81" s="110" t="s">
        <v>64</v>
      </c>
      <c r="H81" s="110"/>
      <c r="I81" s="110"/>
      <c r="J81" s="110"/>
      <c r="K81" s="107">
        <f>K82+K85+K88</f>
        <v>612061.92000000004</v>
      </c>
      <c r="L81" s="108">
        <f>L82+L85+L88</f>
        <v>168671</v>
      </c>
      <c r="M81" s="108">
        <f>M82+M85+M88</f>
        <v>156037</v>
      </c>
      <c r="N81" s="116">
        <f t="shared" si="3"/>
        <v>324708</v>
      </c>
      <c r="O81" s="104">
        <f t="shared" si="29"/>
        <v>53.051495182056087</v>
      </c>
      <c r="P81" s="108">
        <f>P82+P85+P88</f>
        <v>61871</v>
      </c>
      <c r="Q81" s="108">
        <f>Q82+Q85+Q88</f>
        <v>120171</v>
      </c>
    </row>
    <row r="82" spans="1:17" s="60" customFormat="1" ht="15" hidden="1" customHeight="1" x14ac:dyDescent="0.25">
      <c r="A82" s="193" t="s">
        <v>85</v>
      </c>
      <c r="B82" s="193"/>
      <c r="C82" s="16">
        <v>64</v>
      </c>
      <c r="D82" s="16">
        <v>0</v>
      </c>
      <c r="E82" s="99">
        <v>864</v>
      </c>
      <c r="F82" s="112" t="s">
        <v>80</v>
      </c>
      <c r="G82" s="112" t="s">
        <v>64</v>
      </c>
      <c r="H82" s="112" t="s">
        <v>173</v>
      </c>
      <c r="I82" s="112" t="s">
        <v>174</v>
      </c>
      <c r="J82" s="112"/>
      <c r="K82" s="115">
        <f t="shared" ref="K82:Q83" si="32">K83</f>
        <v>167623.51999999999</v>
      </c>
      <c r="L82" s="116">
        <f t="shared" si="32"/>
        <v>160971</v>
      </c>
      <c r="M82" s="116">
        <f t="shared" si="32"/>
        <v>0</v>
      </c>
      <c r="N82" s="116">
        <f t="shared" si="3"/>
        <v>160971</v>
      </c>
      <c r="O82" s="104">
        <f t="shared" si="29"/>
        <v>96.031272938308419</v>
      </c>
      <c r="P82" s="116">
        <f t="shared" si="32"/>
        <v>54171</v>
      </c>
      <c r="Q82" s="116">
        <f t="shared" si="32"/>
        <v>112471</v>
      </c>
    </row>
    <row r="83" spans="1:17" s="60" customFormat="1" ht="27" hidden="1" customHeight="1" x14ac:dyDescent="0.25">
      <c r="A83" s="119"/>
      <c r="B83" s="36" t="s">
        <v>34</v>
      </c>
      <c r="C83" s="16">
        <v>64</v>
      </c>
      <c r="D83" s="16">
        <v>0</v>
      </c>
      <c r="E83" s="99">
        <v>864</v>
      </c>
      <c r="F83" s="112" t="s">
        <v>80</v>
      </c>
      <c r="G83" s="112" t="s">
        <v>64</v>
      </c>
      <c r="H83" s="112" t="s">
        <v>173</v>
      </c>
      <c r="I83" s="112" t="s">
        <v>174</v>
      </c>
      <c r="J83" s="112" t="s">
        <v>35</v>
      </c>
      <c r="K83" s="115">
        <f t="shared" si="32"/>
        <v>167623.51999999999</v>
      </c>
      <c r="L83" s="116">
        <f t="shared" si="32"/>
        <v>160971</v>
      </c>
      <c r="M83" s="116">
        <f t="shared" si="32"/>
        <v>0</v>
      </c>
      <c r="N83" s="116">
        <f t="shared" si="3"/>
        <v>160971</v>
      </c>
      <c r="O83" s="104">
        <f t="shared" si="29"/>
        <v>96.031272938308419</v>
      </c>
      <c r="P83" s="116">
        <f t="shared" si="32"/>
        <v>54171</v>
      </c>
      <c r="Q83" s="116">
        <f t="shared" si="32"/>
        <v>112471</v>
      </c>
    </row>
    <row r="84" spans="1:17" s="60" customFormat="1" ht="27" hidden="1" customHeight="1" x14ac:dyDescent="0.25">
      <c r="A84" s="119"/>
      <c r="B84" s="36" t="s">
        <v>36</v>
      </c>
      <c r="C84" s="16">
        <v>64</v>
      </c>
      <c r="D84" s="16">
        <v>0</v>
      </c>
      <c r="E84" s="99">
        <v>864</v>
      </c>
      <c r="F84" s="112" t="s">
        <v>80</v>
      </c>
      <c r="G84" s="112" t="s">
        <v>64</v>
      </c>
      <c r="H84" s="112" t="s">
        <v>173</v>
      </c>
      <c r="I84" s="112" t="s">
        <v>174</v>
      </c>
      <c r="J84" s="112" t="s">
        <v>37</v>
      </c>
      <c r="K84" s="142">
        <v>167623.51999999999</v>
      </c>
      <c r="L84" s="116">
        <v>160971</v>
      </c>
      <c r="M84" s="116"/>
      <c r="N84" s="116">
        <f t="shared" si="3"/>
        <v>160971</v>
      </c>
      <c r="O84" s="104">
        <f t="shared" si="29"/>
        <v>96.031272938308419</v>
      </c>
      <c r="P84" s="116">
        <v>54171</v>
      </c>
      <c r="Q84" s="116">
        <v>112471</v>
      </c>
    </row>
    <row r="85" spans="1:17" s="60" customFormat="1" ht="30" hidden="1" customHeight="1" x14ac:dyDescent="0.25">
      <c r="A85" s="193" t="s">
        <v>88</v>
      </c>
      <c r="B85" s="193"/>
      <c r="C85" s="16">
        <v>64</v>
      </c>
      <c r="D85" s="16">
        <v>0</v>
      </c>
      <c r="E85" s="99">
        <v>864</v>
      </c>
      <c r="F85" s="112" t="s">
        <v>80</v>
      </c>
      <c r="G85" s="112" t="s">
        <v>64</v>
      </c>
      <c r="H85" s="112" t="s">
        <v>175</v>
      </c>
      <c r="I85" s="112" t="s">
        <v>176</v>
      </c>
      <c r="J85" s="112"/>
      <c r="K85" s="115">
        <f>K86</f>
        <v>404972</v>
      </c>
      <c r="L85" s="116">
        <f>L86</f>
        <v>3000</v>
      </c>
      <c r="M85" s="116">
        <f>M86</f>
        <v>0</v>
      </c>
      <c r="N85" s="116">
        <f t="shared" si="3"/>
        <v>3000</v>
      </c>
      <c r="O85" s="104">
        <f t="shared" si="29"/>
        <v>0.74079195598708059</v>
      </c>
      <c r="P85" s="116">
        <f t="shared" ref="K85:Q86" si="33">P86</f>
        <v>3000</v>
      </c>
      <c r="Q85" s="116">
        <f t="shared" si="33"/>
        <v>3000</v>
      </c>
    </row>
    <row r="86" spans="1:17" s="60" customFormat="1" ht="26.25" hidden="1" customHeight="1" x14ac:dyDescent="0.25">
      <c r="A86" s="119"/>
      <c r="B86" s="36" t="s">
        <v>34</v>
      </c>
      <c r="C86" s="16">
        <v>64</v>
      </c>
      <c r="D86" s="16">
        <v>0</v>
      </c>
      <c r="E86" s="99">
        <v>864</v>
      </c>
      <c r="F86" s="112" t="s">
        <v>80</v>
      </c>
      <c r="G86" s="112" t="s">
        <v>64</v>
      </c>
      <c r="H86" s="112" t="s">
        <v>175</v>
      </c>
      <c r="I86" s="112" t="s">
        <v>176</v>
      </c>
      <c r="J86" s="112" t="s">
        <v>35</v>
      </c>
      <c r="K86" s="115">
        <f t="shared" si="33"/>
        <v>404972</v>
      </c>
      <c r="L86" s="116">
        <f t="shared" si="33"/>
        <v>3000</v>
      </c>
      <c r="M86" s="116">
        <f t="shared" si="33"/>
        <v>0</v>
      </c>
      <c r="N86" s="116">
        <f t="shared" ref="N86:N103" si="34">L86+M86</f>
        <v>3000</v>
      </c>
      <c r="O86" s="104">
        <f t="shared" si="29"/>
        <v>0.74079195598708059</v>
      </c>
      <c r="P86" s="116">
        <f t="shared" si="33"/>
        <v>3000</v>
      </c>
      <c r="Q86" s="116">
        <f t="shared" si="33"/>
        <v>3000</v>
      </c>
    </row>
    <row r="87" spans="1:17" ht="26.25" hidden="1" customHeight="1" x14ac:dyDescent="0.25">
      <c r="A87" s="119"/>
      <c r="B87" s="36" t="s">
        <v>36</v>
      </c>
      <c r="C87" s="16">
        <v>64</v>
      </c>
      <c r="D87" s="16">
        <v>0</v>
      </c>
      <c r="E87" s="99">
        <v>864</v>
      </c>
      <c r="F87" s="112" t="s">
        <v>80</v>
      </c>
      <c r="G87" s="112" t="s">
        <v>64</v>
      </c>
      <c r="H87" s="112" t="s">
        <v>175</v>
      </c>
      <c r="I87" s="112" t="s">
        <v>176</v>
      </c>
      <c r="J87" s="112" t="s">
        <v>37</v>
      </c>
      <c r="K87" s="142">
        <v>404972</v>
      </c>
      <c r="L87" s="116">
        <v>3000</v>
      </c>
      <c r="M87" s="116"/>
      <c r="N87" s="116">
        <f t="shared" si="34"/>
        <v>3000</v>
      </c>
      <c r="O87" s="104">
        <f t="shared" si="29"/>
        <v>0.74079195598708059</v>
      </c>
      <c r="P87" s="116">
        <v>3000</v>
      </c>
      <c r="Q87" s="116">
        <v>3000</v>
      </c>
    </row>
    <row r="88" spans="1:17" ht="14.25" customHeight="1" x14ac:dyDescent="0.25">
      <c r="A88" s="119"/>
      <c r="B88" s="49" t="s">
        <v>91</v>
      </c>
      <c r="C88" s="16">
        <v>64</v>
      </c>
      <c r="D88" s="112"/>
      <c r="E88" s="112" t="s">
        <v>177</v>
      </c>
      <c r="F88" s="112" t="s">
        <v>80</v>
      </c>
      <c r="G88" s="112" t="s">
        <v>64</v>
      </c>
      <c r="H88" s="119"/>
      <c r="I88" s="112" t="s">
        <v>178</v>
      </c>
      <c r="J88" s="112"/>
      <c r="K88" s="115">
        <f t="shared" ref="K88:M89" si="35">K89</f>
        <v>39466.400000000001</v>
      </c>
      <c r="L88" s="116">
        <f t="shared" si="35"/>
        <v>4700</v>
      </c>
      <c r="M88" s="116">
        <f t="shared" si="35"/>
        <v>156037</v>
      </c>
      <c r="N88" s="116">
        <f t="shared" si="34"/>
        <v>160737</v>
      </c>
      <c r="O88" s="104">
        <f t="shared" si="29"/>
        <v>407.2755559159184</v>
      </c>
      <c r="P88" s="116">
        <f t="shared" ref="P88:Q89" si="36">P89</f>
        <v>4700</v>
      </c>
      <c r="Q88" s="116">
        <f t="shared" si="36"/>
        <v>4700</v>
      </c>
    </row>
    <row r="89" spans="1:17" ht="26.25" customHeight="1" x14ac:dyDescent="0.25">
      <c r="A89" s="119"/>
      <c r="B89" s="36" t="s">
        <v>34</v>
      </c>
      <c r="C89" s="16">
        <v>64</v>
      </c>
      <c r="D89" s="16"/>
      <c r="E89" s="99">
        <v>864</v>
      </c>
      <c r="F89" s="112" t="s">
        <v>80</v>
      </c>
      <c r="G89" s="112" t="s">
        <v>64</v>
      </c>
      <c r="H89" s="112"/>
      <c r="I89" s="112" t="s">
        <v>178</v>
      </c>
      <c r="J89" s="112" t="s">
        <v>35</v>
      </c>
      <c r="K89" s="115">
        <f t="shared" si="35"/>
        <v>39466.400000000001</v>
      </c>
      <c r="L89" s="116">
        <f t="shared" si="35"/>
        <v>4700</v>
      </c>
      <c r="M89" s="116">
        <f t="shared" si="35"/>
        <v>156037</v>
      </c>
      <c r="N89" s="116">
        <f t="shared" si="34"/>
        <v>160737</v>
      </c>
      <c r="O89" s="104">
        <f t="shared" si="29"/>
        <v>407.2755559159184</v>
      </c>
      <c r="P89" s="116">
        <f t="shared" si="36"/>
        <v>4700</v>
      </c>
      <c r="Q89" s="116">
        <f t="shared" si="36"/>
        <v>4700</v>
      </c>
    </row>
    <row r="90" spans="1:17" ht="26.25" customHeight="1" x14ac:dyDescent="0.25">
      <c r="A90" s="119"/>
      <c r="B90" s="36" t="s">
        <v>36</v>
      </c>
      <c r="C90" s="16">
        <v>64</v>
      </c>
      <c r="D90" s="16"/>
      <c r="E90" s="99">
        <v>864</v>
      </c>
      <c r="F90" s="112" t="s">
        <v>80</v>
      </c>
      <c r="G90" s="112" t="s">
        <v>64</v>
      </c>
      <c r="H90" s="112"/>
      <c r="I90" s="112" t="s">
        <v>178</v>
      </c>
      <c r="J90" s="112" t="s">
        <v>37</v>
      </c>
      <c r="K90" s="142">
        <v>39466.400000000001</v>
      </c>
      <c r="L90" s="116">
        <v>4700</v>
      </c>
      <c r="M90" s="116">
        <v>156037</v>
      </c>
      <c r="N90" s="116">
        <f t="shared" si="34"/>
        <v>160737</v>
      </c>
      <c r="O90" s="104">
        <f t="shared" si="29"/>
        <v>407.2755559159184</v>
      </c>
      <c r="P90" s="116">
        <v>4700</v>
      </c>
      <c r="Q90" s="116">
        <v>4700</v>
      </c>
    </row>
    <row r="91" spans="1:17" ht="12.75" hidden="1" customHeight="1" x14ac:dyDescent="0.25">
      <c r="A91" s="133"/>
      <c r="B91" s="144" t="s">
        <v>179</v>
      </c>
      <c r="C91" s="16">
        <v>64</v>
      </c>
      <c r="D91" s="76"/>
      <c r="E91" s="99">
        <v>864</v>
      </c>
      <c r="F91" s="105" t="s">
        <v>69</v>
      </c>
      <c r="G91" s="79"/>
      <c r="H91" s="79"/>
      <c r="I91" s="112"/>
      <c r="J91" s="79"/>
      <c r="K91" s="107">
        <f t="shared" ref="K91:N94" si="37">K92</f>
        <v>232940.4</v>
      </c>
      <c r="L91" s="108">
        <f t="shared" si="37"/>
        <v>99117</v>
      </c>
      <c r="M91" s="108">
        <f t="shared" si="37"/>
        <v>0</v>
      </c>
      <c r="N91" s="108">
        <f t="shared" si="37"/>
        <v>99117</v>
      </c>
      <c r="O91" s="104">
        <f t="shared" si="29"/>
        <v>42.550369107290962</v>
      </c>
      <c r="P91" s="108">
        <f t="shared" ref="P91:Q94" si="38">P92</f>
        <v>254117</v>
      </c>
      <c r="Q91" s="108">
        <f t="shared" si="38"/>
        <v>254117</v>
      </c>
    </row>
    <row r="92" spans="1:17" ht="12.75" hidden="1" customHeight="1" x14ac:dyDescent="0.25">
      <c r="A92" s="133"/>
      <c r="B92" s="144" t="s">
        <v>180</v>
      </c>
      <c r="C92" s="16">
        <v>64</v>
      </c>
      <c r="D92" s="16"/>
      <c r="E92" s="99">
        <v>864</v>
      </c>
      <c r="F92" s="105" t="s">
        <v>69</v>
      </c>
      <c r="G92" s="105" t="s">
        <v>21</v>
      </c>
      <c r="H92" s="79"/>
      <c r="I92" s="112"/>
      <c r="J92" s="79"/>
      <c r="K92" s="107">
        <f t="shared" si="37"/>
        <v>232940.4</v>
      </c>
      <c r="L92" s="108">
        <f t="shared" si="37"/>
        <v>99117</v>
      </c>
      <c r="M92" s="108">
        <f t="shared" si="37"/>
        <v>0</v>
      </c>
      <c r="N92" s="108">
        <f t="shared" si="37"/>
        <v>99117</v>
      </c>
      <c r="O92" s="104">
        <f t="shared" si="29"/>
        <v>42.550369107290962</v>
      </c>
      <c r="P92" s="108">
        <f t="shared" si="38"/>
        <v>254117</v>
      </c>
      <c r="Q92" s="108">
        <f t="shared" si="38"/>
        <v>254117</v>
      </c>
    </row>
    <row r="93" spans="1:17" ht="27" hidden="1" customHeight="1" x14ac:dyDescent="0.25">
      <c r="A93" s="133"/>
      <c r="B93" s="41" t="s">
        <v>98</v>
      </c>
      <c r="C93" s="16">
        <v>64</v>
      </c>
      <c r="D93" s="16"/>
      <c r="E93" s="99">
        <v>864</v>
      </c>
      <c r="F93" s="79" t="s">
        <v>69</v>
      </c>
      <c r="G93" s="79" t="s">
        <v>21</v>
      </c>
      <c r="H93" s="79"/>
      <c r="I93" s="112" t="s">
        <v>181</v>
      </c>
      <c r="J93" s="79"/>
      <c r="K93" s="115">
        <f t="shared" si="37"/>
        <v>232940.4</v>
      </c>
      <c r="L93" s="116">
        <f t="shared" si="37"/>
        <v>99117</v>
      </c>
      <c r="M93" s="116">
        <f t="shared" si="37"/>
        <v>0</v>
      </c>
      <c r="N93" s="116">
        <f t="shared" si="37"/>
        <v>99117</v>
      </c>
      <c r="O93" s="104">
        <f t="shared" si="29"/>
        <v>42.550369107290962</v>
      </c>
      <c r="P93" s="116">
        <f t="shared" si="38"/>
        <v>254117</v>
      </c>
      <c r="Q93" s="116">
        <f t="shared" si="38"/>
        <v>254117</v>
      </c>
    </row>
    <row r="94" spans="1:17" ht="18.75" hidden="1" customHeight="1" x14ac:dyDescent="0.25">
      <c r="A94" s="133"/>
      <c r="B94" s="41" t="s">
        <v>101</v>
      </c>
      <c r="C94" s="16">
        <v>64</v>
      </c>
      <c r="D94" s="16"/>
      <c r="E94" s="99">
        <v>864</v>
      </c>
      <c r="F94" s="79" t="s">
        <v>69</v>
      </c>
      <c r="G94" s="79" t="s">
        <v>21</v>
      </c>
      <c r="H94" s="79"/>
      <c r="I94" s="112" t="s">
        <v>181</v>
      </c>
      <c r="J94" s="79" t="s">
        <v>102</v>
      </c>
      <c r="K94" s="115">
        <f t="shared" si="37"/>
        <v>232940.4</v>
      </c>
      <c r="L94" s="116">
        <f t="shared" si="37"/>
        <v>99117</v>
      </c>
      <c r="M94" s="116">
        <f t="shared" si="37"/>
        <v>0</v>
      </c>
      <c r="N94" s="116">
        <f t="shared" si="37"/>
        <v>99117</v>
      </c>
      <c r="O94" s="104">
        <f t="shared" si="29"/>
        <v>42.550369107290962</v>
      </c>
      <c r="P94" s="116">
        <f t="shared" si="38"/>
        <v>254117</v>
      </c>
      <c r="Q94" s="116">
        <f t="shared" si="38"/>
        <v>254117</v>
      </c>
    </row>
    <row r="95" spans="1:17" ht="26.25" hidden="1" customHeight="1" x14ac:dyDescent="0.25">
      <c r="A95" s="133"/>
      <c r="B95" s="44" t="s">
        <v>103</v>
      </c>
      <c r="C95" s="16">
        <v>64</v>
      </c>
      <c r="D95" s="16"/>
      <c r="E95" s="99">
        <v>864</v>
      </c>
      <c r="F95" s="79" t="s">
        <v>69</v>
      </c>
      <c r="G95" s="79" t="s">
        <v>21</v>
      </c>
      <c r="H95" s="79"/>
      <c r="I95" s="112" t="s">
        <v>181</v>
      </c>
      <c r="J95" s="79" t="s">
        <v>104</v>
      </c>
      <c r="K95" s="115">
        <v>232940.4</v>
      </c>
      <c r="L95" s="116">
        <v>99117</v>
      </c>
      <c r="M95" s="116"/>
      <c r="N95" s="116">
        <f t="shared" si="34"/>
        <v>99117</v>
      </c>
      <c r="O95" s="104">
        <f t="shared" si="29"/>
        <v>42.550369107290962</v>
      </c>
      <c r="P95" s="116">
        <v>254117</v>
      </c>
      <c r="Q95" s="116">
        <v>254117</v>
      </c>
    </row>
    <row r="96" spans="1:17" ht="13.5" hidden="1" customHeight="1" x14ac:dyDescent="0.25">
      <c r="A96" s="195" t="s">
        <v>182</v>
      </c>
      <c r="B96" s="195"/>
      <c r="C96" s="16">
        <v>64</v>
      </c>
      <c r="D96" s="76">
        <v>0</v>
      </c>
      <c r="E96" s="99">
        <v>864</v>
      </c>
      <c r="F96" s="105" t="s">
        <v>109</v>
      </c>
      <c r="G96" s="105"/>
      <c r="H96" s="105"/>
      <c r="I96" s="105"/>
      <c r="J96" s="105"/>
      <c r="K96" s="107">
        <f t="shared" ref="K96:Q96" si="39">K97</f>
        <v>15000</v>
      </c>
      <c r="L96" s="108">
        <f t="shared" si="39"/>
        <v>4000</v>
      </c>
      <c r="M96" s="108">
        <f t="shared" si="39"/>
        <v>0</v>
      </c>
      <c r="N96" s="108">
        <f t="shared" si="39"/>
        <v>4000</v>
      </c>
      <c r="O96" s="104">
        <f t="shared" si="29"/>
        <v>26.666666666666668</v>
      </c>
      <c r="P96" s="108">
        <f t="shared" si="39"/>
        <v>4000</v>
      </c>
      <c r="Q96" s="108">
        <f t="shared" si="39"/>
        <v>4000</v>
      </c>
    </row>
    <row r="97" spans="1:17" ht="13.5" hidden="1" customHeight="1" x14ac:dyDescent="0.25">
      <c r="A97" s="192" t="s">
        <v>183</v>
      </c>
      <c r="B97" s="192"/>
      <c r="C97" s="16">
        <v>64</v>
      </c>
      <c r="D97" s="76">
        <v>0</v>
      </c>
      <c r="E97" s="99">
        <v>864</v>
      </c>
      <c r="F97" s="105" t="s">
        <v>109</v>
      </c>
      <c r="G97" s="105" t="s">
        <v>22</v>
      </c>
      <c r="H97" s="105"/>
      <c r="I97" s="105"/>
      <c r="J97" s="105"/>
      <c r="K97" s="107">
        <f>K98+K101</f>
        <v>15000</v>
      </c>
      <c r="L97" s="107">
        <f t="shared" ref="L97:N97" si="40">L98+L101</f>
        <v>4000</v>
      </c>
      <c r="M97" s="107">
        <f t="shared" si="40"/>
        <v>0</v>
      </c>
      <c r="N97" s="107">
        <f t="shared" si="40"/>
        <v>4000</v>
      </c>
      <c r="O97" s="104">
        <f t="shared" si="29"/>
        <v>26.666666666666668</v>
      </c>
      <c r="P97" s="108">
        <f>P101</f>
        <v>4000</v>
      </c>
      <c r="Q97" s="108">
        <f>Q101</f>
        <v>4000</v>
      </c>
    </row>
    <row r="98" spans="1:17" ht="20.25" hidden="1" customHeight="1" x14ac:dyDescent="0.25">
      <c r="A98" s="73"/>
      <c r="B98" s="73" t="s">
        <v>106</v>
      </c>
      <c r="C98" s="16"/>
      <c r="D98" s="16"/>
      <c r="E98" s="99">
        <v>864</v>
      </c>
      <c r="F98" s="79" t="s">
        <v>109</v>
      </c>
      <c r="G98" s="79" t="s">
        <v>22</v>
      </c>
      <c r="H98" s="79"/>
      <c r="I98" s="79" t="s">
        <v>184</v>
      </c>
      <c r="J98" s="79"/>
      <c r="K98" s="115">
        <f>K99</f>
        <v>10000</v>
      </c>
      <c r="L98" s="115">
        <f t="shared" ref="L98:N98" si="41">L99</f>
        <v>0</v>
      </c>
      <c r="M98" s="115">
        <f t="shared" si="41"/>
        <v>0</v>
      </c>
      <c r="N98" s="115">
        <f t="shared" si="41"/>
        <v>0</v>
      </c>
      <c r="O98" s="104"/>
      <c r="P98" s="116"/>
      <c r="Q98" s="116"/>
    </row>
    <row r="99" spans="1:17" ht="13.5" hidden="1" customHeight="1" x14ac:dyDescent="0.25">
      <c r="A99" s="73"/>
      <c r="B99" s="36" t="s">
        <v>34</v>
      </c>
      <c r="C99" s="16"/>
      <c r="D99" s="16"/>
      <c r="E99" s="99">
        <v>864</v>
      </c>
      <c r="F99" s="79" t="s">
        <v>109</v>
      </c>
      <c r="G99" s="79" t="s">
        <v>22</v>
      </c>
      <c r="H99" s="79"/>
      <c r="I99" s="79" t="s">
        <v>184</v>
      </c>
      <c r="J99" s="79" t="s">
        <v>35</v>
      </c>
      <c r="K99" s="115">
        <f t="shared" ref="K99:N99" si="42">K100</f>
        <v>10000</v>
      </c>
      <c r="L99" s="115">
        <f t="shared" si="42"/>
        <v>0</v>
      </c>
      <c r="M99" s="115">
        <f t="shared" si="42"/>
        <v>0</v>
      </c>
      <c r="N99" s="115">
        <f t="shared" si="42"/>
        <v>0</v>
      </c>
      <c r="O99" s="104"/>
      <c r="P99" s="116"/>
      <c r="Q99" s="116"/>
    </row>
    <row r="100" spans="1:17" ht="13.5" hidden="1" customHeight="1" x14ac:dyDescent="0.25">
      <c r="A100" s="73"/>
      <c r="B100" s="36" t="s">
        <v>36</v>
      </c>
      <c r="C100" s="16"/>
      <c r="D100" s="16"/>
      <c r="E100" s="99">
        <v>864</v>
      </c>
      <c r="F100" s="79" t="s">
        <v>109</v>
      </c>
      <c r="G100" s="79" t="s">
        <v>22</v>
      </c>
      <c r="H100" s="79"/>
      <c r="I100" s="79" t="s">
        <v>184</v>
      </c>
      <c r="J100" s="79" t="s">
        <v>37</v>
      </c>
      <c r="K100" s="115">
        <v>10000</v>
      </c>
      <c r="L100" s="116"/>
      <c r="M100" s="116"/>
      <c r="N100" s="116">
        <f>L100+M100</f>
        <v>0</v>
      </c>
      <c r="O100" s="104"/>
      <c r="P100" s="116"/>
      <c r="Q100" s="116"/>
    </row>
    <row r="101" spans="1:17" ht="116.25" hidden="1" customHeight="1" x14ac:dyDescent="0.25">
      <c r="A101" s="193" t="s">
        <v>108</v>
      </c>
      <c r="B101" s="193"/>
      <c r="C101" s="16">
        <v>64</v>
      </c>
      <c r="D101" s="16">
        <v>0</v>
      </c>
      <c r="E101" s="99">
        <v>864</v>
      </c>
      <c r="F101" s="79" t="s">
        <v>109</v>
      </c>
      <c r="G101" s="79" t="s">
        <v>22</v>
      </c>
      <c r="H101" s="79" t="s">
        <v>185</v>
      </c>
      <c r="I101" s="113" t="s">
        <v>186</v>
      </c>
      <c r="J101" s="79"/>
      <c r="K101" s="115">
        <f t="shared" ref="K101:Q102" si="43">K102</f>
        <v>5000</v>
      </c>
      <c r="L101" s="116">
        <f t="shared" si="43"/>
        <v>4000</v>
      </c>
      <c r="M101" s="116">
        <f t="shared" si="43"/>
        <v>0</v>
      </c>
      <c r="N101" s="116">
        <f t="shared" si="43"/>
        <v>4000</v>
      </c>
      <c r="O101" s="104">
        <f t="shared" si="29"/>
        <v>80</v>
      </c>
      <c r="P101" s="116">
        <f t="shared" si="43"/>
        <v>4000</v>
      </c>
      <c r="Q101" s="116">
        <f t="shared" si="43"/>
        <v>4000</v>
      </c>
    </row>
    <row r="102" spans="1:17" ht="17.25" hidden="1" customHeight="1" x14ac:dyDescent="0.25">
      <c r="A102" s="119"/>
      <c r="B102" s="41" t="s">
        <v>53</v>
      </c>
      <c r="C102" s="16">
        <v>64</v>
      </c>
      <c r="D102" s="16">
        <v>0</v>
      </c>
      <c r="E102" s="99">
        <v>864</v>
      </c>
      <c r="F102" s="79" t="s">
        <v>109</v>
      </c>
      <c r="G102" s="79" t="s">
        <v>22</v>
      </c>
      <c r="H102" s="79" t="s">
        <v>185</v>
      </c>
      <c r="I102" s="113" t="s">
        <v>186</v>
      </c>
      <c r="J102" s="79" t="s">
        <v>54</v>
      </c>
      <c r="K102" s="115">
        <f t="shared" si="43"/>
        <v>5000</v>
      </c>
      <c r="L102" s="116">
        <f t="shared" si="43"/>
        <v>4000</v>
      </c>
      <c r="M102" s="116">
        <f t="shared" si="43"/>
        <v>0</v>
      </c>
      <c r="N102" s="116">
        <f t="shared" si="43"/>
        <v>4000</v>
      </c>
      <c r="O102" s="104">
        <f t="shared" si="29"/>
        <v>80</v>
      </c>
      <c r="P102" s="116">
        <f t="shared" si="43"/>
        <v>4000</v>
      </c>
      <c r="Q102" s="116">
        <f t="shared" si="43"/>
        <v>4000</v>
      </c>
    </row>
    <row r="103" spans="1:17" ht="13.5" hidden="1" customHeight="1" x14ac:dyDescent="0.25">
      <c r="A103" s="119"/>
      <c r="B103" s="41" t="s">
        <v>55</v>
      </c>
      <c r="C103" s="16">
        <v>64</v>
      </c>
      <c r="D103" s="16">
        <v>0</v>
      </c>
      <c r="E103" s="99">
        <v>864</v>
      </c>
      <c r="F103" s="79" t="s">
        <v>109</v>
      </c>
      <c r="G103" s="79" t="s">
        <v>22</v>
      </c>
      <c r="H103" s="79" t="s">
        <v>185</v>
      </c>
      <c r="I103" s="113" t="s">
        <v>186</v>
      </c>
      <c r="J103" s="145" t="s">
        <v>56</v>
      </c>
      <c r="K103" s="146">
        <v>5000</v>
      </c>
      <c r="L103" s="116">
        <v>4000</v>
      </c>
      <c r="M103" s="116"/>
      <c r="N103" s="116">
        <f t="shared" si="34"/>
        <v>4000</v>
      </c>
      <c r="O103" s="104">
        <f t="shared" si="29"/>
        <v>80</v>
      </c>
      <c r="P103" s="116">
        <v>4000</v>
      </c>
      <c r="Q103" s="116">
        <v>4000</v>
      </c>
    </row>
    <row r="104" spans="1:17" ht="14.25" customHeight="1" x14ac:dyDescent="0.25">
      <c r="A104" s="147"/>
      <c r="B104" s="144" t="s">
        <v>124</v>
      </c>
      <c r="C104" s="144"/>
      <c r="D104" s="144"/>
      <c r="E104" s="77"/>
      <c r="F104" s="105"/>
      <c r="G104" s="105"/>
      <c r="H104" s="105"/>
      <c r="I104" s="113"/>
      <c r="J104" s="105"/>
      <c r="K104" s="107">
        <f>K10+K44+K51+K61+K72+K91+K96</f>
        <v>4610338.0200000014</v>
      </c>
      <c r="L104" s="108">
        <f>L10+L44+L51+L61+L72+L91+L96</f>
        <v>3228165.2600000002</v>
      </c>
      <c r="M104" s="108">
        <f>M10+M44+M51+M61+M72+M91+M96</f>
        <v>453056.9</v>
      </c>
      <c r="N104" s="108">
        <f>N10+N44+N51+N61+N72+N91+N96</f>
        <v>3681222.16</v>
      </c>
      <c r="O104" s="104">
        <f t="shared" si="29"/>
        <v>79.847120623923345</v>
      </c>
      <c r="P104" s="108">
        <f>P10+P44+P51+P61+P72+P91+P96</f>
        <v>3375765.3800000004</v>
      </c>
      <c r="Q104" s="108">
        <f>Q10+Q44+Q51+Q61+Q72+Q91+Q96</f>
        <v>3515643.91</v>
      </c>
    </row>
    <row r="105" spans="1:17" x14ac:dyDescent="0.25">
      <c r="K105" s="149"/>
      <c r="L105" s="150"/>
      <c r="M105" s="150"/>
      <c r="N105" s="150"/>
      <c r="O105" s="150"/>
      <c r="P105" s="150"/>
      <c r="Q105" s="150"/>
    </row>
    <row r="106" spans="1:17" x14ac:dyDescent="0.25">
      <c r="L106" s="150"/>
      <c r="M106" s="150"/>
      <c r="N106" s="150"/>
      <c r="O106" s="150"/>
      <c r="P106" s="150"/>
      <c r="Q106" s="150"/>
    </row>
    <row r="107" spans="1:17" x14ac:dyDescent="0.25">
      <c r="L107" s="150"/>
      <c r="M107" s="150"/>
      <c r="N107" s="150"/>
      <c r="O107" s="150"/>
      <c r="P107" s="90"/>
      <c r="Q107" s="90"/>
    </row>
    <row r="108" spans="1:17" x14ac:dyDescent="0.25">
      <c r="L108" s="150"/>
      <c r="M108" s="150"/>
      <c r="N108" s="150"/>
      <c r="O108" s="150"/>
      <c r="P108" s="90"/>
      <c r="Q108" s="90"/>
    </row>
    <row r="109" spans="1:17" x14ac:dyDescent="0.25">
      <c r="K109" s="149"/>
      <c r="L109" s="150"/>
      <c r="M109" s="150"/>
      <c r="N109" s="150"/>
      <c r="O109" s="150"/>
      <c r="P109" s="90"/>
      <c r="Q109" s="90"/>
    </row>
  </sheetData>
  <mergeCells count="26">
    <mergeCell ref="A10:B10"/>
    <mergeCell ref="E2:N2"/>
    <mergeCell ref="E3:Q3"/>
    <mergeCell ref="E4:Q4"/>
    <mergeCell ref="A6:Q6"/>
    <mergeCell ref="A8:B8"/>
    <mergeCell ref="A72:B72"/>
    <mergeCell ref="A11:B11"/>
    <mergeCell ref="A15:B15"/>
    <mergeCell ref="A16:B16"/>
    <mergeCell ref="A30:B30"/>
    <mergeCell ref="A31:B31"/>
    <mergeCell ref="A34:B34"/>
    <mergeCell ref="A35:B35"/>
    <mergeCell ref="A38:B38"/>
    <mergeCell ref="A61:B61"/>
    <mergeCell ref="A66:B66"/>
    <mergeCell ref="A67:B67"/>
    <mergeCell ref="A97:B97"/>
    <mergeCell ref="A101:B101"/>
    <mergeCell ref="A73:B73"/>
    <mergeCell ref="A74:B74"/>
    <mergeCell ref="A81:B81"/>
    <mergeCell ref="A82:B82"/>
    <mergeCell ref="A85:B85"/>
    <mergeCell ref="A96:B96"/>
  </mergeCells>
  <pageMargins left="0.70866141732283472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B1" workbookViewId="0">
      <selection activeCell="M103" sqref="M103"/>
    </sheetView>
  </sheetViews>
  <sheetFormatPr defaultRowHeight="14.25" x14ac:dyDescent="0.25"/>
  <cols>
    <col min="1" max="1" width="7.28515625" style="1" hidden="1" customWidth="1"/>
    <col min="2" max="2" width="46" style="2" customWidth="1"/>
    <col min="3" max="3" width="4.140625" style="2" customWidth="1"/>
    <col min="4" max="4" width="3.7109375" style="2" customWidth="1"/>
    <col min="5" max="5" width="4" style="2" customWidth="1"/>
    <col min="6" max="6" width="4.7109375" style="87" customWidth="1"/>
    <col min="7" max="7" width="4.5703125" style="88" hidden="1" customWidth="1"/>
    <col min="8" max="8" width="7.5703125" style="88" hidden="1" customWidth="1"/>
    <col min="9" max="9" width="7" style="88" customWidth="1"/>
    <col min="10" max="10" width="10.7109375" style="88" hidden="1" customWidth="1"/>
    <col min="11" max="11" width="4.140625" style="12" customWidth="1"/>
    <col min="12" max="12" width="12.42578125" style="12" hidden="1" customWidth="1"/>
    <col min="13" max="13" width="15.42578125" style="12" customWidth="1"/>
    <col min="14" max="14" width="12.42578125" style="12" hidden="1" customWidth="1"/>
    <col min="15" max="16384" width="9.140625" style="1"/>
  </cols>
  <sheetData>
    <row r="1" spans="1:14" ht="15.75" customHeight="1" x14ac:dyDescent="0.25">
      <c r="C1" s="91" t="s">
        <v>187</v>
      </c>
      <c r="D1" s="91"/>
      <c r="E1" s="91"/>
      <c r="F1" s="91"/>
      <c r="G1" s="91"/>
      <c r="H1" s="91"/>
      <c r="I1" s="92"/>
      <c r="J1" s="91"/>
      <c r="K1" s="91"/>
      <c r="L1" s="91"/>
      <c r="M1" s="91"/>
      <c r="N1" s="1"/>
    </row>
    <row r="2" spans="1:14" ht="79.5" customHeight="1" x14ac:dyDescent="0.25">
      <c r="C2" s="211" t="s">
        <v>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"/>
    </row>
    <row r="3" spans="1:14" ht="16.5" customHeight="1" x14ac:dyDescent="0.25">
      <c r="C3" s="203" t="s">
        <v>266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"/>
    </row>
    <row r="4" spans="1:14" ht="54" customHeight="1" x14ac:dyDescent="0.25">
      <c r="C4" s="199" t="s">
        <v>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5"/>
    </row>
    <row r="5" spans="1:14" ht="5.25" customHeight="1" x14ac:dyDescent="0.25">
      <c r="F5" s="6"/>
      <c r="G5" s="7"/>
      <c r="H5" s="7"/>
      <c r="I5" s="7"/>
      <c r="J5" s="7"/>
      <c r="K5" s="7"/>
      <c r="L5" s="7"/>
      <c r="M5" s="7"/>
      <c r="N5" s="7"/>
    </row>
    <row r="6" spans="1:14" ht="60.75" customHeight="1" x14ac:dyDescent="0.25">
      <c r="B6" s="200" t="s">
        <v>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8"/>
    </row>
    <row r="7" spans="1:14" ht="14.25" customHeight="1" x14ac:dyDescent="0.25">
      <c r="A7" s="9"/>
      <c r="B7" s="9"/>
      <c r="C7" s="10"/>
      <c r="D7" s="10"/>
      <c r="E7" s="10"/>
      <c r="F7" s="11"/>
      <c r="G7" s="9"/>
      <c r="H7" s="9"/>
      <c r="I7" s="9"/>
      <c r="J7" s="9"/>
      <c r="K7" s="9"/>
    </row>
    <row r="8" spans="1:14" s="17" customFormat="1" ht="39" customHeight="1" x14ac:dyDescent="0.25">
      <c r="A8" s="212" t="s">
        <v>4</v>
      </c>
      <c r="B8" s="212"/>
      <c r="C8" s="13" t="s">
        <v>5</v>
      </c>
      <c r="D8" s="13" t="s">
        <v>6</v>
      </c>
      <c r="E8" s="13" t="s">
        <v>7</v>
      </c>
      <c r="F8" s="14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6" t="s">
        <v>14</v>
      </c>
      <c r="M8" s="16">
        <v>2018</v>
      </c>
      <c r="N8" s="16" t="s">
        <v>15</v>
      </c>
    </row>
    <row r="9" spans="1:14" s="17" customFormat="1" ht="42" customHeight="1" x14ac:dyDescent="0.25">
      <c r="A9" s="18"/>
      <c r="B9" s="19" t="s">
        <v>16</v>
      </c>
      <c r="C9" s="18">
        <v>64</v>
      </c>
      <c r="D9" s="18"/>
      <c r="E9" s="18"/>
      <c r="F9" s="20"/>
      <c r="G9" s="21"/>
      <c r="H9" s="21"/>
      <c r="I9" s="21"/>
      <c r="J9" s="21"/>
      <c r="K9" s="21"/>
      <c r="L9" s="22">
        <f>L10+L37+L44+L53+L60+L77+L82+L90</f>
        <v>3228165.2600000002</v>
      </c>
      <c r="M9" s="22">
        <f t="shared" ref="M9:N9" si="0">M10+M37+M44+M53+M60+M77+M82+M90</f>
        <v>453056.9</v>
      </c>
      <c r="N9" s="22">
        <f t="shared" si="0"/>
        <v>3799165.2600000002</v>
      </c>
    </row>
    <row r="10" spans="1:14" s="17" customFormat="1" ht="38.25" hidden="1" customHeight="1" x14ac:dyDescent="0.25">
      <c r="A10" s="18"/>
      <c r="B10" s="23" t="s">
        <v>17</v>
      </c>
      <c r="C10" s="18">
        <v>64</v>
      </c>
      <c r="D10" s="18">
        <v>0</v>
      </c>
      <c r="E10" s="18">
        <v>11</v>
      </c>
      <c r="F10" s="20"/>
      <c r="G10" s="21"/>
      <c r="H10" s="21"/>
      <c r="I10" s="21"/>
      <c r="J10" s="21"/>
      <c r="K10" s="21"/>
      <c r="L10" s="22">
        <f>L11</f>
        <v>1395412</v>
      </c>
      <c r="M10" s="22">
        <f t="shared" ref="M10:N10" si="1">M11</f>
        <v>0</v>
      </c>
      <c r="N10" s="22">
        <f t="shared" si="1"/>
        <v>1430412</v>
      </c>
    </row>
    <row r="11" spans="1:14" s="17" customFormat="1" ht="17.25" hidden="1" customHeight="1" x14ac:dyDescent="0.25">
      <c r="A11" s="18"/>
      <c r="B11" s="24" t="s">
        <v>18</v>
      </c>
      <c r="C11" s="18">
        <v>64</v>
      </c>
      <c r="D11" s="18">
        <v>0</v>
      </c>
      <c r="E11" s="18">
        <v>11</v>
      </c>
      <c r="F11" s="20">
        <v>864</v>
      </c>
      <c r="G11" s="21"/>
      <c r="H11" s="21"/>
      <c r="I11" s="21"/>
      <c r="J11" s="21"/>
      <c r="K11" s="21"/>
      <c r="L11" s="22">
        <f>L12+L15+L22+L25+L28+L31+L34</f>
        <v>1395412</v>
      </c>
      <c r="M11" s="22">
        <f t="shared" ref="M11:N11" si="2">M12+M15+M22+M25+M28+M31+M34</f>
        <v>0</v>
      </c>
      <c r="N11" s="22">
        <f t="shared" si="2"/>
        <v>1430412</v>
      </c>
    </row>
    <row r="12" spans="1:14" ht="27" hidden="1" customHeight="1" x14ac:dyDescent="0.25">
      <c r="A12" s="25" t="s">
        <v>19</v>
      </c>
      <c r="B12" s="26" t="s">
        <v>20</v>
      </c>
      <c r="C12" s="18">
        <v>64</v>
      </c>
      <c r="D12" s="18">
        <v>0</v>
      </c>
      <c r="E12" s="18">
        <v>11</v>
      </c>
      <c r="F12" s="20">
        <v>864</v>
      </c>
      <c r="G12" s="27" t="s">
        <v>21</v>
      </c>
      <c r="H12" s="27" t="s">
        <v>22</v>
      </c>
      <c r="I12" s="21" t="s">
        <v>23</v>
      </c>
      <c r="J12" s="28" t="s">
        <v>24</v>
      </c>
      <c r="K12" s="29" t="s">
        <v>25</v>
      </c>
      <c r="L12" s="30">
        <f t="shared" ref="L12:M12" si="3">L13</f>
        <v>445962</v>
      </c>
      <c r="M12" s="30">
        <f t="shared" si="3"/>
        <v>0</v>
      </c>
      <c r="N12" s="30">
        <f t="shared" ref="N12:N25" si="4">L12+M12</f>
        <v>445962</v>
      </c>
    </row>
    <row r="13" spans="1:14" ht="63.75" hidden="1" customHeight="1" x14ac:dyDescent="0.25">
      <c r="A13" s="31" t="s">
        <v>26</v>
      </c>
      <c r="B13" s="31" t="s">
        <v>26</v>
      </c>
      <c r="C13" s="18">
        <v>64</v>
      </c>
      <c r="D13" s="18">
        <v>0</v>
      </c>
      <c r="E13" s="18">
        <v>11</v>
      </c>
      <c r="F13" s="20">
        <v>864</v>
      </c>
      <c r="G13" s="27" t="s">
        <v>21</v>
      </c>
      <c r="H13" s="27" t="s">
        <v>22</v>
      </c>
      <c r="I13" s="21" t="s">
        <v>23</v>
      </c>
      <c r="J13" s="32" t="s">
        <v>24</v>
      </c>
      <c r="K13" s="32" t="s">
        <v>27</v>
      </c>
      <c r="L13" s="30">
        <f>L14</f>
        <v>445962</v>
      </c>
      <c r="M13" s="30">
        <f>M14</f>
        <v>0</v>
      </c>
      <c r="N13" s="30">
        <f t="shared" si="4"/>
        <v>445962</v>
      </c>
    </row>
    <row r="14" spans="1:14" ht="27.75" hidden="1" customHeight="1" x14ac:dyDescent="0.25">
      <c r="A14" s="31" t="s">
        <v>28</v>
      </c>
      <c r="B14" s="31" t="s">
        <v>28</v>
      </c>
      <c r="C14" s="18">
        <v>64</v>
      </c>
      <c r="D14" s="18">
        <v>0</v>
      </c>
      <c r="E14" s="18">
        <v>11</v>
      </c>
      <c r="F14" s="20">
        <v>864</v>
      </c>
      <c r="G14" s="21" t="s">
        <v>21</v>
      </c>
      <c r="H14" s="21" t="s">
        <v>22</v>
      </c>
      <c r="I14" s="21" t="s">
        <v>23</v>
      </c>
      <c r="J14" s="32" t="s">
        <v>24</v>
      </c>
      <c r="K14" s="32" t="s">
        <v>29</v>
      </c>
      <c r="L14" s="30">
        <f>'[1]6.Вед.18 и 19-20'!L14</f>
        <v>445962</v>
      </c>
      <c r="M14" s="30">
        <f>'[1]6.Вед.18 и 19-20'!M14</f>
        <v>0</v>
      </c>
      <c r="N14" s="30">
        <f>'[1]6.Вед.18 и 19-20'!N14</f>
        <v>445962</v>
      </c>
    </row>
    <row r="15" spans="1:14" ht="27" hidden="1" customHeight="1" x14ac:dyDescent="0.25">
      <c r="A15" s="213" t="s">
        <v>30</v>
      </c>
      <c r="B15" s="213"/>
      <c r="C15" s="18">
        <v>64</v>
      </c>
      <c r="D15" s="18">
        <v>0</v>
      </c>
      <c r="E15" s="18">
        <v>11</v>
      </c>
      <c r="F15" s="20">
        <v>864</v>
      </c>
      <c r="G15" s="21" t="s">
        <v>21</v>
      </c>
      <c r="H15" s="21" t="s">
        <v>31</v>
      </c>
      <c r="I15" s="32" t="s">
        <v>32</v>
      </c>
      <c r="J15" s="32" t="s">
        <v>33</v>
      </c>
      <c r="K15" s="21"/>
      <c r="L15" s="30">
        <f>L16+L18+L20</f>
        <v>939150</v>
      </c>
      <c r="M15" s="30">
        <f>M16+M18+M20</f>
        <v>0</v>
      </c>
      <c r="N15" s="30">
        <f t="shared" si="4"/>
        <v>939150</v>
      </c>
    </row>
    <row r="16" spans="1:14" ht="61.5" hidden="1" customHeight="1" x14ac:dyDescent="0.25">
      <c r="A16" s="26"/>
      <c r="B16" s="31" t="s">
        <v>26</v>
      </c>
      <c r="C16" s="18">
        <v>64</v>
      </c>
      <c r="D16" s="18">
        <v>0</v>
      </c>
      <c r="E16" s="18">
        <v>11</v>
      </c>
      <c r="F16" s="20">
        <v>864</v>
      </c>
      <c r="G16" s="27" t="s">
        <v>21</v>
      </c>
      <c r="H16" s="27" t="s">
        <v>31</v>
      </c>
      <c r="I16" s="32" t="s">
        <v>32</v>
      </c>
      <c r="J16" s="32" t="s">
        <v>33</v>
      </c>
      <c r="K16" s="21" t="s">
        <v>27</v>
      </c>
      <c r="L16" s="30">
        <f>L17</f>
        <v>733650</v>
      </c>
      <c r="M16" s="30">
        <f>M17</f>
        <v>0</v>
      </c>
      <c r="N16" s="30">
        <f t="shared" si="4"/>
        <v>733650</v>
      </c>
    </row>
    <row r="17" spans="1:14" ht="27" hidden="1" customHeight="1" x14ac:dyDescent="0.25">
      <c r="A17" s="33"/>
      <c r="B17" s="34" t="s">
        <v>28</v>
      </c>
      <c r="C17" s="18">
        <v>64</v>
      </c>
      <c r="D17" s="18">
        <v>0</v>
      </c>
      <c r="E17" s="18">
        <v>11</v>
      </c>
      <c r="F17" s="20">
        <v>864</v>
      </c>
      <c r="G17" s="21" t="s">
        <v>21</v>
      </c>
      <c r="H17" s="21" t="s">
        <v>31</v>
      </c>
      <c r="I17" s="32" t="s">
        <v>32</v>
      </c>
      <c r="J17" s="35" t="s">
        <v>33</v>
      </c>
      <c r="K17" s="21" t="s">
        <v>29</v>
      </c>
      <c r="L17" s="30">
        <f>'[1]6.Вед.18 и 19-20'!L18</f>
        <v>733650</v>
      </c>
      <c r="M17" s="30"/>
      <c r="N17" s="30">
        <f>'[1]6.Вед.18 и 19-20'!N18</f>
        <v>806054</v>
      </c>
    </row>
    <row r="18" spans="1:14" ht="27" hidden="1" customHeight="1" x14ac:dyDescent="0.25">
      <c r="A18" s="33"/>
      <c r="B18" s="36" t="s">
        <v>34</v>
      </c>
      <c r="C18" s="18">
        <v>64</v>
      </c>
      <c r="D18" s="18">
        <v>0</v>
      </c>
      <c r="E18" s="18">
        <v>11</v>
      </c>
      <c r="F18" s="20">
        <v>864</v>
      </c>
      <c r="G18" s="21" t="s">
        <v>21</v>
      </c>
      <c r="H18" s="21" t="s">
        <v>31</v>
      </c>
      <c r="I18" s="32" t="s">
        <v>32</v>
      </c>
      <c r="J18" s="32" t="s">
        <v>33</v>
      </c>
      <c r="K18" s="21" t="s">
        <v>35</v>
      </c>
      <c r="L18" s="30">
        <f>L19</f>
        <v>123500</v>
      </c>
      <c r="M18" s="30">
        <f>M19</f>
        <v>0</v>
      </c>
      <c r="N18" s="30">
        <f t="shared" si="4"/>
        <v>123500</v>
      </c>
    </row>
    <row r="19" spans="1:14" ht="29.25" hidden="1" customHeight="1" x14ac:dyDescent="0.25">
      <c r="A19" s="33"/>
      <c r="B19" s="37" t="s">
        <v>36</v>
      </c>
      <c r="C19" s="18">
        <v>64</v>
      </c>
      <c r="D19" s="18">
        <v>0</v>
      </c>
      <c r="E19" s="18">
        <v>11</v>
      </c>
      <c r="F19" s="20">
        <v>864</v>
      </c>
      <c r="G19" s="21" t="s">
        <v>21</v>
      </c>
      <c r="H19" s="21" t="s">
        <v>31</v>
      </c>
      <c r="I19" s="32" t="s">
        <v>32</v>
      </c>
      <c r="J19" s="32" t="s">
        <v>33</v>
      </c>
      <c r="K19" s="21" t="s">
        <v>37</v>
      </c>
      <c r="L19" s="30">
        <f>'[1]6.Вед.18 и 19-20'!L20</f>
        <v>123500</v>
      </c>
      <c r="M19" s="30"/>
      <c r="N19" s="30">
        <f>'[1]6.Вед.18 и 19-20'!N20</f>
        <v>303400</v>
      </c>
    </row>
    <row r="20" spans="1:14" ht="15.75" hidden="1" customHeight="1" x14ac:dyDescent="0.25">
      <c r="A20" s="33"/>
      <c r="B20" s="38" t="s">
        <v>38</v>
      </c>
      <c r="C20" s="18">
        <v>64</v>
      </c>
      <c r="D20" s="18">
        <v>0</v>
      </c>
      <c r="E20" s="18">
        <v>11</v>
      </c>
      <c r="F20" s="20">
        <v>864</v>
      </c>
      <c r="G20" s="21" t="s">
        <v>21</v>
      </c>
      <c r="H20" s="21" t="s">
        <v>31</v>
      </c>
      <c r="I20" s="32" t="s">
        <v>32</v>
      </c>
      <c r="J20" s="32" t="s">
        <v>33</v>
      </c>
      <c r="K20" s="21" t="s">
        <v>39</v>
      </c>
      <c r="L20" s="30">
        <f>L21</f>
        <v>82000</v>
      </c>
      <c r="M20" s="30">
        <f>M21</f>
        <v>0</v>
      </c>
      <c r="N20" s="30">
        <f>N21</f>
        <v>82000</v>
      </c>
    </row>
    <row r="21" spans="1:14" ht="15.75" hidden="1" customHeight="1" x14ac:dyDescent="0.25">
      <c r="A21" s="33"/>
      <c r="B21" s="26" t="s">
        <v>40</v>
      </c>
      <c r="C21" s="18">
        <v>64</v>
      </c>
      <c r="D21" s="18">
        <v>0</v>
      </c>
      <c r="E21" s="18">
        <v>11</v>
      </c>
      <c r="F21" s="20">
        <v>864</v>
      </c>
      <c r="G21" s="21" t="s">
        <v>21</v>
      </c>
      <c r="H21" s="21" t="s">
        <v>31</v>
      </c>
      <c r="I21" s="32" t="s">
        <v>32</v>
      </c>
      <c r="J21" s="32" t="s">
        <v>33</v>
      </c>
      <c r="K21" s="21" t="s">
        <v>41</v>
      </c>
      <c r="L21" s="30">
        <f>'[1]6.Вед.18 и 19-20'!L22</f>
        <v>82000</v>
      </c>
      <c r="M21" s="30">
        <f>'[1]6.Вед.18 и 19-20'!M22</f>
        <v>0</v>
      </c>
      <c r="N21" s="30">
        <f>'[1]6.Вед.18 и 19-20'!N22</f>
        <v>82000</v>
      </c>
    </row>
    <row r="22" spans="1:14" ht="36" hidden="1" customHeight="1" x14ac:dyDescent="0.25">
      <c r="A22" s="33"/>
      <c r="B22" s="39" t="s">
        <v>42</v>
      </c>
      <c r="C22" s="18">
        <v>64</v>
      </c>
      <c r="D22" s="18">
        <v>0</v>
      </c>
      <c r="E22" s="18">
        <v>11</v>
      </c>
      <c r="F22" s="20">
        <v>864</v>
      </c>
      <c r="G22" s="21"/>
      <c r="H22" s="21"/>
      <c r="I22" s="32" t="s">
        <v>43</v>
      </c>
      <c r="J22" s="32"/>
      <c r="K22" s="21"/>
      <c r="L22" s="30">
        <f t="shared" ref="L22:N23" si="5">L23</f>
        <v>0</v>
      </c>
      <c r="M22" s="30">
        <f t="shared" si="5"/>
        <v>0</v>
      </c>
      <c r="N22" s="30">
        <f t="shared" si="5"/>
        <v>35000</v>
      </c>
    </row>
    <row r="23" spans="1:14" ht="32.25" hidden="1" customHeight="1" x14ac:dyDescent="0.25">
      <c r="A23" s="33"/>
      <c r="B23" s="40" t="s">
        <v>34</v>
      </c>
      <c r="C23" s="18">
        <v>64</v>
      </c>
      <c r="D23" s="18">
        <v>0</v>
      </c>
      <c r="E23" s="18">
        <v>11</v>
      </c>
      <c r="F23" s="20">
        <v>864</v>
      </c>
      <c r="G23" s="21"/>
      <c r="H23" s="21"/>
      <c r="I23" s="32" t="s">
        <v>43</v>
      </c>
      <c r="J23" s="32"/>
      <c r="K23" s="21" t="s">
        <v>35</v>
      </c>
      <c r="L23" s="30">
        <f t="shared" si="5"/>
        <v>0</v>
      </c>
      <c r="M23" s="30">
        <f t="shared" si="5"/>
        <v>0</v>
      </c>
      <c r="N23" s="30">
        <f t="shared" si="5"/>
        <v>35000</v>
      </c>
    </row>
    <row r="24" spans="1:14" ht="32.25" hidden="1" customHeight="1" x14ac:dyDescent="0.25">
      <c r="A24" s="33"/>
      <c r="B24" s="40" t="s">
        <v>36</v>
      </c>
      <c r="C24" s="18">
        <v>64</v>
      </c>
      <c r="D24" s="18">
        <v>0</v>
      </c>
      <c r="E24" s="18">
        <v>11</v>
      </c>
      <c r="F24" s="20">
        <v>864</v>
      </c>
      <c r="G24" s="21"/>
      <c r="H24" s="21"/>
      <c r="I24" s="32" t="s">
        <v>43</v>
      </c>
      <c r="J24" s="32"/>
      <c r="K24" s="21" t="s">
        <v>37</v>
      </c>
      <c r="L24" s="30">
        <f>'[1]6.Вед.18 и 19-20'!L43</f>
        <v>0</v>
      </c>
      <c r="M24" s="30"/>
      <c r="N24" s="30">
        <f>'[1]6.Вед.18 и 19-20'!N43</f>
        <v>35000</v>
      </c>
    </row>
    <row r="25" spans="1:14" ht="41.25" hidden="1" customHeight="1" x14ac:dyDescent="0.25">
      <c r="A25" s="33"/>
      <c r="B25" s="41" t="s">
        <v>44</v>
      </c>
      <c r="C25" s="18">
        <v>64</v>
      </c>
      <c r="D25" s="18">
        <v>0</v>
      </c>
      <c r="E25" s="18">
        <v>11</v>
      </c>
      <c r="F25" s="20">
        <v>864</v>
      </c>
      <c r="G25" s="21"/>
      <c r="H25" s="21"/>
      <c r="I25" s="32" t="s">
        <v>45</v>
      </c>
      <c r="J25" s="32"/>
      <c r="K25" s="21"/>
      <c r="L25" s="30">
        <f t="shared" ref="L25:N26" si="6">L26</f>
        <v>2800</v>
      </c>
      <c r="M25" s="30"/>
      <c r="N25" s="30">
        <f t="shared" si="4"/>
        <v>2800</v>
      </c>
    </row>
    <row r="26" spans="1:14" ht="15.75" hidden="1" customHeight="1" x14ac:dyDescent="0.25">
      <c r="A26" s="33"/>
      <c r="B26" s="38" t="s">
        <v>38</v>
      </c>
      <c r="C26" s="18">
        <v>64</v>
      </c>
      <c r="D26" s="18">
        <v>0</v>
      </c>
      <c r="E26" s="18">
        <v>11</v>
      </c>
      <c r="F26" s="20">
        <v>864</v>
      </c>
      <c r="G26" s="21"/>
      <c r="H26" s="21"/>
      <c r="I26" s="32" t="s">
        <v>45</v>
      </c>
      <c r="J26" s="32"/>
      <c r="K26" s="21" t="s">
        <v>39</v>
      </c>
      <c r="L26" s="30">
        <f t="shared" si="6"/>
        <v>2800</v>
      </c>
      <c r="M26" s="30">
        <f t="shared" si="6"/>
        <v>0</v>
      </c>
      <c r="N26" s="30">
        <f t="shared" si="6"/>
        <v>2800</v>
      </c>
    </row>
    <row r="27" spans="1:14" ht="15.75" hidden="1" customHeight="1" x14ac:dyDescent="0.25">
      <c r="A27" s="33"/>
      <c r="B27" s="26" t="s">
        <v>40</v>
      </c>
      <c r="C27" s="18">
        <v>64</v>
      </c>
      <c r="D27" s="18">
        <v>0</v>
      </c>
      <c r="E27" s="18">
        <v>11</v>
      </c>
      <c r="F27" s="20">
        <v>864</v>
      </c>
      <c r="G27" s="21"/>
      <c r="H27" s="21"/>
      <c r="I27" s="32" t="s">
        <v>45</v>
      </c>
      <c r="J27" s="32"/>
      <c r="K27" s="21" t="s">
        <v>41</v>
      </c>
      <c r="L27" s="30">
        <f>'[1]6.Вед.18 и 19-20'!L37</f>
        <v>2800</v>
      </c>
      <c r="M27" s="30">
        <f>'[1]6.Вед.18 и 19-20'!M37</f>
        <v>0</v>
      </c>
      <c r="N27" s="30">
        <f>'[1]6.Вед.18 и 19-20'!N37</f>
        <v>2800</v>
      </c>
    </row>
    <row r="28" spans="1:14" ht="15.75" hidden="1" customHeight="1" x14ac:dyDescent="0.25">
      <c r="A28" s="33"/>
      <c r="B28" s="39" t="s">
        <v>46</v>
      </c>
      <c r="C28" s="18">
        <v>64</v>
      </c>
      <c r="D28" s="18">
        <v>0</v>
      </c>
      <c r="E28" s="18">
        <v>11</v>
      </c>
      <c r="F28" s="20">
        <v>864</v>
      </c>
      <c r="G28" s="21"/>
      <c r="H28" s="21"/>
      <c r="I28" s="32" t="s">
        <v>47</v>
      </c>
      <c r="J28" s="32"/>
      <c r="K28" s="21"/>
      <c r="L28" s="30">
        <f t="shared" ref="L28:N29" si="7">L29</f>
        <v>4000</v>
      </c>
      <c r="M28" s="30">
        <f t="shared" si="7"/>
        <v>0</v>
      </c>
      <c r="N28" s="30">
        <f t="shared" si="7"/>
        <v>4000</v>
      </c>
    </row>
    <row r="29" spans="1:14" ht="15.75" hidden="1" customHeight="1" x14ac:dyDescent="0.25">
      <c r="A29" s="33"/>
      <c r="B29" s="40" t="s">
        <v>38</v>
      </c>
      <c r="C29" s="18">
        <v>64</v>
      </c>
      <c r="D29" s="18">
        <v>0</v>
      </c>
      <c r="E29" s="18">
        <v>11</v>
      </c>
      <c r="F29" s="20">
        <v>864</v>
      </c>
      <c r="G29" s="21"/>
      <c r="H29" s="21"/>
      <c r="I29" s="32" t="s">
        <v>47</v>
      </c>
      <c r="J29" s="32"/>
      <c r="K29" s="21" t="s">
        <v>39</v>
      </c>
      <c r="L29" s="30">
        <f t="shared" si="7"/>
        <v>4000</v>
      </c>
      <c r="M29" s="30">
        <f t="shared" si="7"/>
        <v>0</v>
      </c>
      <c r="N29" s="30">
        <f t="shared" si="7"/>
        <v>4000</v>
      </c>
    </row>
    <row r="30" spans="1:14" ht="15.75" hidden="1" customHeight="1" x14ac:dyDescent="0.25">
      <c r="A30" s="33"/>
      <c r="B30" s="40" t="s">
        <v>40</v>
      </c>
      <c r="C30" s="18">
        <v>64</v>
      </c>
      <c r="D30" s="18">
        <v>0</v>
      </c>
      <c r="E30" s="18">
        <v>11</v>
      </c>
      <c r="F30" s="20">
        <v>864</v>
      </c>
      <c r="G30" s="21"/>
      <c r="H30" s="21"/>
      <c r="I30" s="32" t="s">
        <v>47</v>
      </c>
      <c r="J30" s="32"/>
      <c r="K30" s="21" t="s">
        <v>41</v>
      </c>
      <c r="L30" s="30">
        <f>'[1]6.Вед.18 и 19-20'!L25</f>
        <v>4000</v>
      </c>
      <c r="M30" s="30">
        <f>'[1]6.Вед.18 и 19-20'!M25</f>
        <v>0</v>
      </c>
      <c r="N30" s="30">
        <f>'[1]6.Вед.18 и 19-20'!N25</f>
        <v>4000</v>
      </c>
    </row>
    <row r="31" spans="1:14" s="43" customFormat="1" ht="60" hidden="1" customHeight="1" x14ac:dyDescent="0.25">
      <c r="A31" s="25" t="s">
        <v>48</v>
      </c>
      <c r="B31" s="42" t="s">
        <v>49</v>
      </c>
      <c r="C31" s="18">
        <v>64</v>
      </c>
      <c r="D31" s="18">
        <v>0</v>
      </c>
      <c r="E31" s="18">
        <v>11</v>
      </c>
      <c r="F31" s="20">
        <v>864</v>
      </c>
      <c r="G31" s="21" t="s">
        <v>21</v>
      </c>
      <c r="H31" s="21" t="s">
        <v>50</v>
      </c>
      <c r="I31" s="21" t="s">
        <v>51</v>
      </c>
      <c r="J31" s="32" t="s">
        <v>52</v>
      </c>
      <c r="K31" s="21"/>
      <c r="L31" s="30">
        <f t="shared" ref="L31:N32" si="8">L32</f>
        <v>3000</v>
      </c>
      <c r="M31" s="30">
        <f t="shared" si="8"/>
        <v>0</v>
      </c>
      <c r="N31" s="30">
        <f t="shared" si="8"/>
        <v>3000</v>
      </c>
    </row>
    <row r="32" spans="1:14" ht="15" hidden="1" customHeight="1" x14ac:dyDescent="0.25">
      <c r="A32" s="33"/>
      <c r="B32" s="44" t="s">
        <v>53</v>
      </c>
      <c r="C32" s="18">
        <v>64</v>
      </c>
      <c r="D32" s="18">
        <v>0</v>
      </c>
      <c r="E32" s="18">
        <v>11</v>
      </c>
      <c r="F32" s="20">
        <v>864</v>
      </c>
      <c r="G32" s="21" t="s">
        <v>21</v>
      </c>
      <c r="H32" s="45" t="s">
        <v>50</v>
      </c>
      <c r="I32" s="21" t="s">
        <v>51</v>
      </c>
      <c r="J32" s="32" t="s">
        <v>52</v>
      </c>
      <c r="K32" s="21" t="s">
        <v>54</v>
      </c>
      <c r="L32" s="30">
        <f t="shared" si="8"/>
        <v>3000</v>
      </c>
      <c r="M32" s="30">
        <f t="shared" si="8"/>
        <v>0</v>
      </c>
      <c r="N32" s="30">
        <f t="shared" si="8"/>
        <v>3000</v>
      </c>
    </row>
    <row r="33" spans="1:14" ht="15" hidden="1" customHeight="1" x14ac:dyDescent="0.25">
      <c r="A33" s="33"/>
      <c r="B33" s="46" t="s">
        <v>55</v>
      </c>
      <c r="C33" s="18">
        <v>64</v>
      </c>
      <c r="D33" s="18">
        <v>0</v>
      </c>
      <c r="E33" s="18">
        <v>11</v>
      </c>
      <c r="F33" s="20">
        <v>864</v>
      </c>
      <c r="G33" s="21" t="s">
        <v>21</v>
      </c>
      <c r="H33" s="45" t="s">
        <v>50</v>
      </c>
      <c r="I33" s="21" t="s">
        <v>51</v>
      </c>
      <c r="J33" s="32" t="s">
        <v>52</v>
      </c>
      <c r="K33" s="21" t="s">
        <v>56</v>
      </c>
      <c r="L33" s="30">
        <f>'[1]6.Вед.18 и 19-20'!L29</f>
        <v>3000</v>
      </c>
      <c r="M33" s="30">
        <f>'[1]6.Вед.18 и 19-20'!M29</f>
        <v>0</v>
      </c>
      <c r="N33" s="30">
        <f>'[1]6.Вед.18 и 19-20'!N29</f>
        <v>3000</v>
      </c>
    </row>
    <row r="34" spans="1:14" ht="51.75" hidden="1" customHeight="1" x14ac:dyDescent="0.25">
      <c r="A34" s="204" t="s">
        <v>57</v>
      </c>
      <c r="B34" s="205"/>
      <c r="C34" s="18">
        <v>64</v>
      </c>
      <c r="D34" s="18">
        <v>0</v>
      </c>
      <c r="E34" s="18">
        <v>11</v>
      </c>
      <c r="F34" s="20">
        <v>864</v>
      </c>
      <c r="G34" s="45" t="s">
        <v>21</v>
      </c>
      <c r="H34" s="45" t="s">
        <v>58</v>
      </c>
      <c r="I34" s="21" t="s">
        <v>59</v>
      </c>
      <c r="J34" s="32" t="s">
        <v>60</v>
      </c>
      <c r="K34" s="45"/>
      <c r="L34" s="30">
        <f t="shared" ref="L34:N35" si="9">L35</f>
        <v>500</v>
      </c>
      <c r="M34" s="30">
        <f t="shared" si="9"/>
        <v>0</v>
      </c>
      <c r="N34" s="30">
        <f t="shared" si="9"/>
        <v>500</v>
      </c>
    </row>
    <row r="35" spans="1:14" ht="15.75" hidden="1" customHeight="1" x14ac:dyDescent="0.25">
      <c r="A35" s="33"/>
      <c r="B35" s="44" t="s">
        <v>53</v>
      </c>
      <c r="C35" s="18">
        <v>64</v>
      </c>
      <c r="D35" s="18">
        <v>0</v>
      </c>
      <c r="E35" s="18">
        <v>11</v>
      </c>
      <c r="F35" s="20">
        <v>864</v>
      </c>
      <c r="G35" s="21" t="s">
        <v>21</v>
      </c>
      <c r="H35" s="45" t="s">
        <v>58</v>
      </c>
      <c r="I35" s="21" t="s">
        <v>59</v>
      </c>
      <c r="J35" s="32" t="s">
        <v>60</v>
      </c>
      <c r="K35" s="21" t="s">
        <v>54</v>
      </c>
      <c r="L35" s="30">
        <f t="shared" si="9"/>
        <v>500</v>
      </c>
      <c r="M35" s="30">
        <f t="shared" si="9"/>
        <v>0</v>
      </c>
      <c r="N35" s="30">
        <f t="shared" si="9"/>
        <v>500</v>
      </c>
    </row>
    <row r="36" spans="1:14" ht="15.75" hidden="1" customHeight="1" x14ac:dyDescent="0.25">
      <c r="A36" s="33"/>
      <c r="B36" s="46" t="s">
        <v>55</v>
      </c>
      <c r="C36" s="18">
        <v>64</v>
      </c>
      <c r="D36" s="18">
        <v>0</v>
      </c>
      <c r="E36" s="18">
        <v>11</v>
      </c>
      <c r="F36" s="20">
        <v>864</v>
      </c>
      <c r="G36" s="21" t="s">
        <v>21</v>
      </c>
      <c r="H36" s="45" t="s">
        <v>58</v>
      </c>
      <c r="I36" s="21" t="s">
        <v>59</v>
      </c>
      <c r="J36" s="32" t="s">
        <v>60</v>
      </c>
      <c r="K36" s="21" t="s">
        <v>56</v>
      </c>
      <c r="L36" s="30">
        <f>'[1]6.Вед.18 и 19-20'!L40</f>
        <v>500</v>
      </c>
      <c r="M36" s="30">
        <f>'[1]6.Вед.18 и 19-20'!M40</f>
        <v>0</v>
      </c>
      <c r="N36" s="30">
        <f>'[1]6.Вед.18 и 19-20'!N40</f>
        <v>500</v>
      </c>
    </row>
    <row r="37" spans="1:14" ht="37.5" hidden="1" customHeight="1" x14ac:dyDescent="0.25">
      <c r="A37" s="33"/>
      <c r="B37" s="47" t="s">
        <v>61</v>
      </c>
      <c r="C37" s="18">
        <v>64</v>
      </c>
      <c r="D37" s="18">
        <v>0</v>
      </c>
      <c r="E37" s="18">
        <v>12</v>
      </c>
      <c r="F37" s="20"/>
      <c r="G37" s="48"/>
      <c r="H37" s="48"/>
      <c r="I37" s="48"/>
      <c r="J37" s="28"/>
      <c r="K37" s="48"/>
      <c r="L37" s="22">
        <f t="shared" ref="L37:N38" si="10">L38</f>
        <v>63999</v>
      </c>
      <c r="M37" s="22">
        <f t="shared" si="10"/>
        <v>0</v>
      </c>
      <c r="N37" s="22">
        <f t="shared" si="10"/>
        <v>63999</v>
      </c>
    </row>
    <row r="38" spans="1:14" ht="15.75" hidden="1" customHeight="1" x14ac:dyDescent="0.25">
      <c r="A38" s="33"/>
      <c r="B38" s="24" t="s">
        <v>18</v>
      </c>
      <c r="C38" s="18">
        <v>64</v>
      </c>
      <c r="D38" s="18">
        <v>0</v>
      </c>
      <c r="E38" s="18">
        <v>12</v>
      </c>
      <c r="F38" s="20">
        <v>864</v>
      </c>
      <c r="G38" s="48"/>
      <c r="H38" s="48"/>
      <c r="I38" s="48"/>
      <c r="J38" s="28"/>
      <c r="K38" s="48"/>
      <c r="L38" s="22">
        <f t="shared" si="10"/>
        <v>63999</v>
      </c>
      <c r="M38" s="22">
        <f t="shared" si="10"/>
        <v>0</v>
      </c>
      <c r="N38" s="22">
        <f t="shared" si="10"/>
        <v>63999</v>
      </c>
    </row>
    <row r="39" spans="1:14" s="10" customFormat="1" ht="28.5" hidden="1" customHeight="1" x14ac:dyDescent="0.25">
      <c r="A39" s="38" t="s">
        <v>62</v>
      </c>
      <c r="B39" s="38" t="s">
        <v>63</v>
      </c>
      <c r="C39" s="18">
        <v>64</v>
      </c>
      <c r="D39" s="18">
        <v>0</v>
      </c>
      <c r="E39" s="18">
        <v>12</v>
      </c>
      <c r="F39" s="20">
        <v>864</v>
      </c>
      <c r="G39" s="21" t="s">
        <v>22</v>
      </c>
      <c r="H39" s="21" t="s">
        <v>64</v>
      </c>
      <c r="I39" s="21" t="s">
        <v>65</v>
      </c>
      <c r="J39" s="32" t="s">
        <v>66</v>
      </c>
      <c r="K39" s="21"/>
      <c r="L39" s="30">
        <f>L40+L42</f>
        <v>63999</v>
      </c>
      <c r="M39" s="30">
        <f t="shared" ref="M39:N39" si="11">M40+M42</f>
        <v>0</v>
      </c>
      <c r="N39" s="30">
        <f t="shared" si="11"/>
        <v>63999</v>
      </c>
    </row>
    <row r="40" spans="1:14" ht="60.75" hidden="1" customHeight="1" x14ac:dyDescent="0.25">
      <c r="A40" s="26"/>
      <c r="B40" s="31" t="s">
        <v>26</v>
      </c>
      <c r="C40" s="18">
        <v>64</v>
      </c>
      <c r="D40" s="18">
        <v>0</v>
      </c>
      <c r="E40" s="18">
        <v>12</v>
      </c>
      <c r="F40" s="20">
        <v>864</v>
      </c>
      <c r="G40" s="21" t="s">
        <v>22</v>
      </c>
      <c r="H40" s="21" t="s">
        <v>64</v>
      </c>
      <c r="I40" s="21" t="s">
        <v>65</v>
      </c>
      <c r="J40" s="32" t="s">
        <v>66</v>
      </c>
      <c r="K40" s="21" t="s">
        <v>27</v>
      </c>
      <c r="L40" s="30">
        <f>L41</f>
        <v>59303</v>
      </c>
      <c r="M40" s="30">
        <f t="shared" ref="M40:N40" si="12">M41</f>
        <v>0</v>
      </c>
      <c r="N40" s="30">
        <f t="shared" si="12"/>
        <v>59303</v>
      </c>
    </row>
    <row r="41" spans="1:14" ht="27.75" hidden="1" customHeight="1" x14ac:dyDescent="0.25">
      <c r="A41" s="33"/>
      <c r="B41" s="34" t="s">
        <v>28</v>
      </c>
      <c r="C41" s="18">
        <v>64</v>
      </c>
      <c r="D41" s="18">
        <v>0</v>
      </c>
      <c r="E41" s="18">
        <v>12</v>
      </c>
      <c r="F41" s="20">
        <v>864</v>
      </c>
      <c r="G41" s="21" t="s">
        <v>22</v>
      </c>
      <c r="H41" s="21" t="s">
        <v>64</v>
      </c>
      <c r="I41" s="21" t="s">
        <v>65</v>
      </c>
      <c r="J41" s="35" t="s">
        <v>66</v>
      </c>
      <c r="K41" s="21" t="s">
        <v>29</v>
      </c>
      <c r="L41" s="30">
        <f>'[1]6.Вед.18 и 19-20'!L48</f>
        <v>59303</v>
      </c>
      <c r="M41" s="30">
        <f>'[1]6.Вед.18 и 19-20'!M48</f>
        <v>0</v>
      </c>
      <c r="N41" s="30">
        <f>'[1]6.Вед.18 и 19-20'!N48</f>
        <v>59303</v>
      </c>
    </row>
    <row r="42" spans="1:14" ht="27.75" hidden="1" customHeight="1" x14ac:dyDescent="0.25">
      <c r="A42" s="33"/>
      <c r="B42" s="36" t="s">
        <v>34</v>
      </c>
      <c r="C42" s="18">
        <v>64</v>
      </c>
      <c r="D42" s="18">
        <v>0</v>
      </c>
      <c r="E42" s="18">
        <v>12</v>
      </c>
      <c r="F42" s="20">
        <v>864</v>
      </c>
      <c r="G42" s="21" t="s">
        <v>22</v>
      </c>
      <c r="H42" s="21" t="s">
        <v>64</v>
      </c>
      <c r="I42" s="21" t="s">
        <v>65</v>
      </c>
      <c r="J42" s="35" t="s">
        <v>66</v>
      </c>
      <c r="K42" s="21" t="s">
        <v>35</v>
      </c>
      <c r="L42" s="30">
        <f>L43</f>
        <v>4696</v>
      </c>
      <c r="M42" s="30">
        <f t="shared" ref="M42:N42" si="13">M43</f>
        <v>0</v>
      </c>
      <c r="N42" s="30">
        <f t="shared" si="13"/>
        <v>4696</v>
      </c>
    </row>
    <row r="43" spans="1:14" ht="27.75" hidden="1" customHeight="1" x14ac:dyDescent="0.25">
      <c r="A43" s="33"/>
      <c r="B43" s="49" t="s">
        <v>36</v>
      </c>
      <c r="C43" s="18">
        <v>64</v>
      </c>
      <c r="D43" s="18">
        <v>0</v>
      </c>
      <c r="E43" s="18">
        <v>12</v>
      </c>
      <c r="F43" s="20">
        <v>864</v>
      </c>
      <c r="G43" s="21" t="s">
        <v>22</v>
      </c>
      <c r="H43" s="21" t="s">
        <v>64</v>
      </c>
      <c r="I43" s="21" t="s">
        <v>65</v>
      </c>
      <c r="J43" s="35" t="s">
        <v>66</v>
      </c>
      <c r="K43" s="21" t="s">
        <v>37</v>
      </c>
      <c r="L43" s="30">
        <f>'[1]6.Вед.18 и 19-20'!L50</f>
        <v>4696</v>
      </c>
      <c r="M43" s="30">
        <f>'[1]6.Вед.18 и 19-20'!M50</f>
        <v>0</v>
      </c>
      <c r="N43" s="30">
        <f>'[1]6.Вед.18 и 19-20'!N50</f>
        <v>4696</v>
      </c>
    </row>
    <row r="44" spans="1:14" ht="40.5" hidden="1" customHeight="1" x14ac:dyDescent="0.25">
      <c r="A44" s="33"/>
      <c r="B44" s="47" t="s">
        <v>67</v>
      </c>
      <c r="C44" s="18">
        <v>64</v>
      </c>
      <c r="D44" s="18">
        <v>0</v>
      </c>
      <c r="E44" s="18">
        <v>13</v>
      </c>
      <c r="F44" s="20"/>
      <c r="G44" s="48"/>
      <c r="H44" s="50"/>
      <c r="I44" s="48"/>
      <c r="J44" s="28"/>
      <c r="K44" s="48"/>
      <c r="L44" s="22">
        <f t="shared" ref="L44:N45" si="14">L45</f>
        <v>112400</v>
      </c>
      <c r="M44" s="22">
        <f t="shared" si="14"/>
        <v>0</v>
      </c>
      <c r="N44" s="22">
        <f t="shared" si="14"/>
        <v>284400</v>
      </c>
    </row>
    <row r="45" spans="1:14" ht="14.25" hidden="1" customHeight="1" x14ac:dyDescent="0.25">
      <c r="A45" s="33"/>
      <c r="B45" s="24" t="s">
        <v>18</v>
      </c>
      <c r="C45" s="18">
        <v>64</v>
      </c>
      <c r="D45" s="18">
        <v>0</v>
      </c>
      <c r="E45" s="18">
        <v>13</v>
      </c>
      <c r="F45" s="20">
        <v>864</v>
      </c>
      <c r="G45" s="48"/>
      <c r="H45" s="50"/>
      <c r="I45" s="48"/>
      <c r="J45" s="28"/>
      <c r="K45" s="48"/>
      <c r="L45" s="22">
        <f t="shared" si="14"/>
        <v>112400</v>
      </c>
      <c r="M45" s="22">
        <f t="shared" si="14"/>
        <v>0</v>
      </c>
      <c r="N45" s="22">
        <f t="shared" si="14"/>
        <v>284400</v>
      </c>
    </row>
    <row r="46" spans="1:14" ht="15" hidden="1" customHeight="1" x14ac:dyDescent="0.25">
      <c r="A46" s="38" t="s">
        <v>68</v>
      </c>
      <c r="B46" s="38" t="s">
        <v>68</v>
      </c>
      <c r="C46" s="18">
        <v>64</v>
      </c>
      <c r="D46" s="18">
        <v>0</v>
      </c>
      <c r="E46" s="18">
        <v>13</v>
      </c>
      <c r="F46" s="20">
        <v>864</v>
      </c>
      <c r="G46" s="21" t="s">
        <v>64</v>
      </c>
      <c r="H46" s="21" t="s">
        <v>69</v>
      </c>
      <c r="I46" s="45" t="s">
        <v>70</v>
      </c>
      <c r="J46" s="32" t="s">
        <v>71</v>
      </c>
      <c r="K46" s="21"/>
      <c r="L46" s="30">
        <f>L47+L49+L51</f>
        <v>112400</v>
      </c>
      <c r="M46" s="30">
        <f t="shared" ref="M46:N46" si="15">M47+M49+M51</f>
        <v>0</v>
      </c>
      <c r="N46" s="30">
        <f t="shared" si="15"/>
        <v>284400</v>
      </c>
    </row>
    <row r="47" spans="1:14" ht="60" hidden="1" customHeight="1" x14ac:dyDescent="0.25">
      <c r="A47" s="51"/>
      <c r="B47" s="31" t="s">
        <v>26</v>
      </c>
      <c r="C47" s="18">
        <v>64</v>
      </c>
      <c r="D47" s="18">
        <v>0</v>
      </c>
      <c r="E47" s="18">
        <v>13</v>
      </c>
      <c r="F47" s="20">
        <v>864</v>
      </c>
      <c r="G47" s="21" t="s">
        <v>64</v>
      </c>
      <c r="H47" s="45" t="s">
        <v>69</v>
      </c>
      <c r="I47" s="45" t="s">
        <v>70</v>
      </c>
      <c r="J47" s="32" t="s">
        <v>71</v>
      </c>
      <c r="K47" s="21" t="s">
        <v>27</v>
      </c>
      <c r="L47" s="30">
        <f>L48</f>
        <v>112400</v>
      </c>
      <c r="M47" s="30">
        <f t="shared" ref="M47:N47" si="16">M48</f>
        <v>0</v>
      </c>
      <c r="N47" s="30">
        <f t="shared" si="16"/>
        <v>112400</v>
      </c>
    </row>
    <row r="48" spans="1:14" ht="27" hidden="1" customHeight="1" x14ac:dyDescent="0.25">
      <c r="A48" s="52"/>
      <c r="B48" s="34" t="s">
        <v>72</v>
      </c>
      <c r="C48" s="18">
        <v>64</v>
      </c>
      <c r="D48" s="18">
        <v>0</v>
      </c>
      <c r="E48" s="18">
        <v>13</v>
      </c>
      <c r="F48" s="20">
        <v>864</v>
      </c>
      <c r="G48" s="21" t="s">
        <v>64</v>
      </c>
      <c r="H48" s="45" t="s">
        <v>69</v>
      </c>
      <c r="I48" s="45" t="s">
        <v>70</v>
      </c>
      <c r="J48" s="35" t="s">
        <v>71</v>
      </c>
      <c r="K48" s="21" t="s">
        <v>73</v>
      </c>
      <c r="L48" s="30">
        <f>'[1]6.Вед.18 и 19-20'!L55</f>
        <v>112400</v>
      </c>
      <c r="M48" s="30">
        <f>'[1]6.Вед.18 и 19-20'!M55</f>
        <v>0</v>
      </c>
      <c r="N48" s="30">
        <f>'[1]6.Вед.18 и 19-20'!N55</f>
        <v>112400</v>
      </c>
    </row>
    <row r="49" spans="1:15" ht="27" hidden="1" customHeight="1" x14ac:dyDescent="0.25">
      <c r="A49" s="52"/>
      <c r="B49" s="36" t="s">
        <v>34</v>
      </c>
      <c r="C49" s="18">
        <v>64</v>
      </c>
      <c r="D49" s="18">
        <v>0</v>
      </c>
      <c r="E49" s="18">
        <v>13</v>
      </c>
      <c r="F49" s="20">
        <v>864</v>
      </c>
      <c r="G49" s="21" t="s">
        <v>64</v>
      </c>
      <c r="H49" s="45" t="s">
        <v>69</v>
      </c>
      <c r="I49" s="45" t="s">
        <v>70</v>
      </c>
      <c r="J49" s="32" t="s">
        <v>71</v>
      </c>
      <c r="K49" s="21" t="s">
        <v>35</v>
      </c>
      <c r="L49" s="30">
        <f>L50</f>
        <v>0</v>
      </c>
      <c r="M49" s="30">
        <f t="shared" ref="M49:N49" si="17">M50</f>
        <v>0</v>
      </c>
      <c r="N49" s="30">
        <f t="shared" si="17"/>
        <v>60000</v>
      </c>
    </row>
    <row r="50" spans="1:15" ht="27" hidden="1" customHeight="1" x14ac:dyDescent="0.25">
      <c r="A50" s="52"/>
      <c r="B50" s="49" t="s">
        <v>36</v>
      </c>
      <c r="C50" s="18">
        <v>64</v>
      </c>
      <c r="D50" s="18">
        <v>0</v>
      </c>
      <c r="E50" s="18">
        <v>13</v>
      </c>
      <c r="F50" s="20">
        <v>864</v>
      </c>
      <c r="G50" s="21" t="s">
        <v>64</v>
      </c>
      <c r="H50" s="45" t="s">
        <v>69</v>
      </c>
      <c r="I50" s="45" t="s">
        <v>70</v>
      </c>
      <c r="J50" s="35" t="s">
        <v>71</v>
      </c>
      <c r="K50" s="21" t="s">
        <v>37</v>
      </c>
      <c r="L50" s="30">
        <f>'[1]6.Вед.18 и 19-20'!L57</f>
        <v>0</v>
      </c>
      <c r="M50" s="30"/>
      <c r="N50" s="30">
        <f>'[1]6.Вед.18 и 19-20'!N57</f>
        <v>60000</v>
      </c>
    </row>
    <row r="51" spans="1:15" ht="38.25" hidden="1" customHeight="1" x14ac:dyDescent="0.25">
      <c r="A51" s="53"/>
      <c r="B51" s="36" t="s">
        <v>74</v>
      </c>
      <c r="C51" s="18">
        <v>64</v>
      </c>
      <c r="D51" s="18">
        <v>0</v>
      </c>
      <c r="E51" s="18">
        <v>13</v>
      </c>
      <c r="F51" s="20">
        <v>864</v>
      </c>
      <c r="G51" s="21" t="s">
        <v>64</v>
      </c>
      <c r="H51" s="45" t="s">
        <v>69</v>
      </c>
      <c r="I51" s="45" t="s">
        <v>70</v>
      </c>
      <c r="J51" s="35"/>
      <c r="K51" s="21" t="s">
        <v>75</v>
      </c>
      <c r="L51" s="30">
        <f>L52</f>
        <v>0</v>
      </c>
      <c r="M51" s="30">
        <f t="shared" ref="M51:N51" si="18">M52</f>
        <v>0</v>
      </c>
      <c r="N51" s="30">
        <f t="shared" si="18"/>
        <v>112000</v>
      </c>
    </row>
    <row r="52" spans="1:15" ht="40.5" hidden="1" customHeight="1" x14ac:dyDescent="0.25">
      <c r="A52" s="53"/>
      <c r="B52" s="36" t="s">
        <v>76</v>
      </c>
      <c r="C52" s="18">
        <v>64</v>
      </c>
      <c r="D52" s="18">
        <v>0</v>
      </c>
      <c r="E52" s="18">
        <v>13</v>
      </c>
      <c r="F52" s="20">
        <v>864</v>
      </c>
      <c r="G52" s="21" t="s">
        <v>64</v>
      </c>
      <c r="H52" s="45" t="s">
        <v>69</v>
      </c>
      <c r="I52" s="45" t="s">
        <v>70</v>
      </c>
      <c r="J52" s="35"/>
      <c r="K52" s="21" t="s">
        <v>77</v>
      </c>
      <c r="L52" s="54">
        <f>'[1]6.Вед.18 и 19-20'!L60</f>
        <v>0</v>
      </c>
      <c r="M52" s="54"/>
      <c r="N52" s="54">
        <f>'[1]6.Вед.18 и 19-20'!N60</f>
        <v>112000</v>
      </c>
    </row>
    <row r="53" spans="1:15" s="59" customFormat="1" ht="26.25" customHeight="1" x14ac:dyDescent="0.25">
      <c r="A53" s="55"/>
      <c r="B53" s="56" t="s">
        <v>78</v>
      </c>
      <c r="C53" s="18">
        <v>64</v>
      </c>
      <c r="D53" s="18">
        <v>0</v>
      </c>
      <c r="E53" s="18">
        <v>14</v>
      </c>
      <c r="F53" s="20"/>
      <c r="G53" s="57"/>
      <c r="H53" s="57"/>
      <c r="I53" s="58"/>
      <c r="J53" s="57"/>
      <c r="K53" s="57"/>
      <c r="L53" s="22">
        <f>L54</f>
        <v>1375181.66</v>
      </c>
      <c r="M53" s="22">
        <f t="shared" ref="M53:N53" si="19">M54</f>
        <v>297019.90000000002</v>
      </c>
      <c r="N53" s="22">
        <f t="shared" si="19"/>
        <v>1375181.66</v>
      </c>
    </row>
    <row r="54" spans="1:15" s="60" customFormat="1" ht="16.5" customHeight="1" x14ac:dyDescent="0.25">
      <c r="A54" s="42"/>
      <c r="B54" s="24" t="s">
        <v>18</v>
      </c>
      <c r="C54" s="18">
        <v>64</v>
      </c>
      <c r="D54" s="18">
        <v>0</v>
      </c>
      <c r="E54" s="18">
        <v>14</v>
      </c>
      <c r="F54" s="20">
        <v>864</v>
      </c>
      <c r="G54" s="57"/>
      <c r="H54" s="57"/>
      <c r="I54" s="58"/>
      <c r="J54" s="57"/>
      <c r="K54" s="57"/>
      <c r="L54" s="22">
        <f>L55+L58</f>
        <v>1375181.66</v>
      </c>
      <c r="M54" s="22">
        <f t="shared" ref="M54:N54" si="20">M55+M58</f>
        <v>297019.90000000002</v>
      </c>
      <c r="N54" s="22">
        <f t="shared" si="20"/>
        <v>1375181.66</v>
      </c>
    </row>
    <row r="55" spans="1:15" s="3" customFormat="1" ht="181.5" customHeight="1" x14ac:dyDescent="0.25">
      <c r="A55" s="206" t="s">
        <v>79</v>
      </c>
      <c r="B55" s="206"/>
      <c r="C55" s="18">
        <v>64</v>
      </c>
      <c r="D55" s="18">
        <v>0</v>
      </c>
      <c r="E55" s="18">
        <v>14</v>
      </c>
      <c r="F55" s="20">
        <v>864</v>
      </c>
      <c r="G55" s="27" t="s">
        <v>80</v>
      </c>
      <c r="H55" s="27" t="s">
        <v>21</v>
      </c>
      <c r="I55" s="27" t="s">
        <v>81</v>
      </c>
      <c r="J55" s="27" t="s">
        <v>82</v>
      </c>
      <c r="K55" s="27"/>
      <c r="L55" s="30">
        <f>L56</f>
        <v>1360981.66</v>
      </c>
      <c r="M55" s="30">
        <f t="shared" ref="M55:N56" si="21">M56</f>
        <v>297019.90000000002</v>
      </c>
      <c r="N55" s="30">
        <f t="shared" si="21"/>
        <v>1360981.66</v>
      </c>
    </row>
    <row r="56" spans="1:15" s="3" customFormat="1" ht="27" customHeight="1" x14ac:dyDescent="0.25">
      <c r="A56" s="31"/>
      <c r="B56" s="37" t="s">
        <v>83</v>
      </c>
      <c r="C56" s="18">
        <v>64</v>
      </c>
      <c r="D56" s="18">
        <v>0</v>
      </c>
      <c r="E56" s="18">
        <v>14</v>
      </c>
      <c r="F56" s="20">
        <v>864</v>
      </c>
      <c r="G56" s="27" t="s">
        <v>80</v>
      </c>
      <c r="H56" s="27" t="s">
        <v>21</v>
      </c>
      <c r="I56" s="27" t="s">
        <v>81</v>
      </c>
      <c r="J56" s="27" t="s">
        <v>82</v>
      </c>
      <c r="K56" s="27" t="s">
        <v>35</v>
      </c>
      <c r="L56" s="30">
        <f>L57</f>
        <v>1360981.66</v>
      </c>
      <c r="M56" s="30">
        <f t="shared" si="21"/>
        <v>297019.90000000002</v>
      </c>
      <c r="N56" s="30">
        <f t="shared" si="21"/>
        <v>1360981.66</v>
      </c>
      <c r="O56" s="61"/>
    </row>
    <row r="57" spans="1:15" s="3" customFormat="1" ht="27" customHeight="1" x14ac:dyDescent="0.25">
      <c r="A57" s="31"/>
      <c r="B57" s="37" t="s">
        <v>36</v>
      </c>
      <c r="C57" s="18">
        <v>64</v>
      </c>
      <c r="D57" s="18">
        <v>0</v>
      </c>
      <c r="E57" s="18">
        <v>14</v>
      </c>
      <c r="F57" s="20">
        <v>864</v>
      </c>
      <c r="G57" s="27" t="s">
        <v>80</v>
      </c>
      <c r="H57" s="27" t="s">
        <v>21</v>
      </c>
      <c r="I57" s="27" t="s">
        <v>81</v>
      </c>
      <c r="J57" s="27" t="s">
        <v>82</v>
      </c>
      <c r="K57" s="27" t="s">
        <v>37</v>
      </c>
      <c r="L57" s="30">
        <f>'[1]6.Вед.18 и 19-20'!L69</f>
        <v>1360981.66</v>
      </c>
      <c r="M57" s="30">
        <v>297019.90000000002</v>
      </c>
      <c r="N57" s="30">
        <f>'[1]6.Вед.18 и 19-20'!N69</f>
        <v>1360981.66</v>
      </c>
    </row>
    <row r="58" spans="1:15" s="60" customFormat="1" ht="15" hidden="1" customHeight="1" x14ac:dyDescent="0.25">
      <c r="A58" s="42"/>
      <c r="B58" s="38" t="s">
        <v>38</v>
      </c>
      <c r="C58" s="18">
        <v>64</v>
      </c>
      <c r="D58" s="18">
        <v>0</v>
      </c>
      <c r="E58" s="18">
        <v>14</v>
      </c>
      <c r="F58" s="20">
        <v>864</v>
      </c>
      <c r="G58" s="62" t="s">
        <v>80</v>
      </c>
      <c r="H58" s="62" t="s">
        <v>21</v>
      </c>
      <c r="I58" s="27" t="s">
        <v>81</v>
      </c>
      <c r="J58" s="62"/>
      <c r="K58" s="62" t="s">
        <v>39</v>
      </c>
      <c r="L58" s="30">
        <f t="shared" ref="L58:N58" si="22">L59</f>
        <v>14200</v>
      </c>
      <c r="M58" s="30">
        <f t="shared" si="22"/>
        <v>0</v>
      </c>
      <c r="N58" s="30">
        <f t="shared" si="22"/>
        <v>14200</v>
      </c>
    </row>
    <row r="59" spans="1:15" s="60" customFormat="1" ht="15" hidden="1" customHeight="1" x14ac:dyDescent="0.25">
      <c r="A59" s="42"/>
      <c r="B59" s="26" t="s">
        <v>40</v>
      </c>
      <c r="C59" s="18">
        <v>64</v>
      </c>
      <c r="D59" s="18">
        <v>0</v>
      </c>
      <c r="E59" s="18">
        <v>14</v>
      </c>
      <c r="F59" s="20">
        <v>864</v>
      </c>
      <c r="G59" s="62" t="s">
        <v>80</v>
      </c>
      <c r="H59" s="62" t="s">
        <v>21</v>
      </c>
      <c r="I59" s="27" t="s">
        <v>81</v>
      </c>
      <c r="J59" s="62"/>
      <c r="K59" s="62" t="s">
        <v>41</v>
      </c>
      <c r="L59" s="30">
        <f>'[1]6.Вед.18 и 19-20'!L71</f>
        <v>14200</v>
      </c>
      <c r="M59" s="30">
        <f>'[1]6.Вед.18 и 19-20'!M71</f>
        <v>0</v>
      </c>
      <c r="N59" s="30">
        <f>'[1]6.Вед.18 и 19-20'!N71</f>
        <v>14200</v>
      </c>
    </row>
    <row r="60" spans="1:15" ht="38.25" customHeight="1" x14ac:dyDescent="0.25">
      <c r="A60" s="63"/>
      <c r="B60" s="64" t="s">
        <v>84</v>
      </c>
      <c r="C60" s="18">
        <v>64</v>
      </c>
      <c r="D60" s="18">
        <v>0</v>
      </c>
      <c r="E60" s="18">
        <v>15</v>
      </c>
      <c r="F60" s="20"/>
      <c r="G60" s="48"/>
      <c r="H60" s="48"/>
      <c r="I60" s="48"/>
      <c r="J60" s="65"/>
      <c r="K60" s="48"/>
      <c r="L60" s="22">
        <f>L61</f>
        <v>178055.6</v>
      </c>
      <c r="M60" s="22">
        <f t="shared" ref="M60:N60" si="23">M61</f>
        <v>156037</v>
      </c>
      <c r="N60" s="22">
        <f t="shared" si="23"/>
        <v>313055.59999999998</v>
      </c>
    </row>
    <row r="61" spans="1:15" ht="15" customHeight="1" x14ac:dyDescent="0.25">
      <c r="A61" s="63"/>
      <c r="B61" s="24" t="s">
        <v>18</v>
      </c>
      <c r="C61" s="18">
        <v>64</v>
      </c>
      <c r="D61" s="18">
        <v>0</v>
      </c>
      <c r="E61" s="18">
        <v>15</v>
      </c>
      <c r="F61" s="20">
        <v>864</v>
      </c>
      <c r="G61" s="48"/>
      <c r="H61" s="48"/>
      <c r="I61" s="48"/>
      <c r="J61" s="65"/>
      <c r="K61" s="48"/>
      <c r="L61" s="22">
        <f>L62+L65+L68+L71+L74</f>
        <v>178055.6</v>
      </c>
      <c r="M61" s="22">
        <f t="shared" ref="M61:N61" si="24">M62+M65+M68+M71+M74</f>
        <v>156037</v>
      </c>
      <c r="N61" s="22">
        <f t="shared" si="24"/>
        <v>313055.59999999998</v>
      </c>
    </row>
    <row r="62" spans="1:15" s="3" customFormat="1" ht="15" hidden="1" customHeight="1" x14ac:dyDescent="0.25">
      <c r="A62" s="207" t="s">
        <v>85</v>
      </c>
      <c r="B62" s="208"/>
      <c r="C62" s="18">
        <v>64</v>
      </c>
      <c r="D62" s="18">
        <v>0</v>
      </c>
      <c r="E62" s="18">
        <v>15</v>
      </c>
      <c r="F62" s="20">
        <v>864</v>
      </c>
      <c r="G62" s="27" t="s">
        <v>80</v>
      </c>
      <c r="H62" s="27" t="s">
        <v>64</v>
      </c>
      <c r="I62" s="27" t="s">
        <v>86</v>
      </c>
      <c r="J62" s="27" t="s">
        <v>87</v>
      </c>
      <c r="K62" s="27"/>
      <c r="L62" s="30">
        <f t="shared" ref="L62:N63" si="25">L63</f>
        <v>160971</v>
      </c>
      <c r="M62" s="30">
        <f t="shared" si="25"/>
        <v>0</v>
      </c>
      <c r="N62" s="30">
        <f t="shared" si="25"/>
        <v>195971</v>
      </c>
    </row>
    <row r="63" spans="1:15" s="3" customFormat="1" ht="26.25" hidden="1" customHeight="1" x14ac:dyDescent="0.25">
      <c r="A63" s="33"/>
      <c r="B63" s="37" t="s">
        <v>83</v>
      </c>
      <c r="C63" s="18">
        <v>64</v>
      </c>
      <c r="D63" s="18">
        <v>0</v>
      </c>
      <c r="E63" s="18">
        <v>15</v>
      </c>
      <c r="F63" s="20">
        <v>864</v>
      </c>
      <c r="G63" s="27" t="s">
        <v>80</v>
      </c>
      <c r="H63" s="27" t="s">
        <v>64</v>
      </c>
      <c r="I63" s="27" t="s">
        <v>86</v>
      </c>
      <c r="J63" s="27" t="s">
        <v>87</v>
      </c>
      <c r="K63" s="27" t="s">
        <v>35</v>
      </c>
      <c r="L63" s="30">
        <f t="shared" si="25"/>
        <v>160971</v>
      </c>
      <c r="M63" s="30">
        <f t="shared" si="25"/>
        <v>0</v>
      </c>
      <c r="N63" s="30">
        <f t="shared" si="25"/>
        <v>195971</v>
      </c>
    </row>
    <row r="64" spans="1:15" s="3" customFormat="1" ht="26.25" hidden="1" customHeight="1" x14ac:dyDescent="0.25">
      <c r="A64" s="33"/>
      <c r="B64" s="37" t="s">
        <v>36</v>
      </c>
      <c r="C64" s="18">
        <v>64</v>
      </c>
      <c r="D64" s="18">
        <v>0</v>
      </c>
      <c r="E64" s="18">
        <v>15</v>
      </c>
      <c r="F64" s="20">
        <v>864</v>
      </c>
      <c r="G64" s="27" t="s">
        <v>80</v>
      </c>
      <c r="H64" s="27" t="s">
        <v>64</v>
      </c>
      <c r="I64" s="27" t="s">
        <v>86</v>
      </c>
      <c r="J64" s="27" t="s">
        <v>87</v>
      </c>
      <c r="K64" s="27" t="s">
        <v>37</v>
      </c>
      <c r="L64" s="30">
        <f>'[1]6.Вед.18 и 19-20'!L84</f>
        <v>160971</v>
      </c>
      <c r="M64" s="30"/>
      <c r="N64" s="30">
        <f>'[1]6.Вед.18 и 19-20'!N84</f>
        <v>195971</v>
      </c>
    </row>
    <row r="65" spans="1:14" s="3" customFormat="1" ht="25.5" hidden="1" customHeight="1" x14ac:dyDescent="0.25">
      <c r="A65" s="209" t="s">
        <v>88</v>
      </c>
      <c r="B65" s="209"/>
      <c r="C65" s="18">
        <v>64</v>
      </c>
      <c r="D65" s="18">
        <v>0</v>
      </c>
      <c r="E65" s="18">
        <v>15</v>
      </c>
      <c r="F65" s="20">
        <v>864</v>
      </c>
      <c r="G65" s="27" t="s">
        <v>80</v>
      </c>
      <c r="H65" s="27" t="s">
        <v>64</v>
      </c>
      <c r="I65" s="27" t="s">
        <v>89</v>
      </c>
      <c r="J65" s="27" t="s">
        <v>90</v>
      </c>
      <c r="K65" s="27"/>
      <c r="L65" s="30">
        <f t="shared" ref="L65:N66" si="26">L66</f>
        <v>3000</v>
      </c>
      <c r="M65" s="30">
        <f t="shared" si="26"/>
        <v>0</v>
      </c>
      <c r="N65" s="30">
        <f t="shared" si="26"/>
        <v>33000</v>
      </c>
    </row>
    <row r="66" spans="1:14" s="3" customFormat="1" ht="26.25" hidden="1" customHeight="1" x14ac:dyDescent="0.25">
      <c r="A66" s="33"/>
      <c r="B66" s="37" t="s">
        <v>83</v>
      </c>
      <c r="C66" s="18">
        <v>64</v>
      </c>
      <c r="D66" s="18">
        <v>0</v>
      </c>
      <c r="E66" s="18">
        <v>15</v>
      </c>
      <c r="F66" s="20">
        <v>864</v>
      </c>
      <c r="G66" s="27" t="s">
        <v>80</v>
      </c>
      <c r="H66" s="27" t="s">
        <v>64</v>
      </c>
      <c r="I66" s="27" t="s">
        <v>89</v>
      </c>
      <c r="J66" s="27" t="s">
        <v>90</v>
      </c>
      <c r="K66" s="27" t="s">
        <v>35</v>
      </c>
      <c r="L66" s="30">
        <f t="shared" si="26"/>
        <v>3000</v>
      </c>
      <c r="M66" s="30">
        <f t="shared" si="26"/>
        <v>0</v>
      </c>
      <c r="N66" s="30">
        <f t="shared" si="26"/>
        <v>33000</v>
      </c>
    </row>
    <row r="67" spans="1:14" ht="26.25" hidden="1" customHeight="1" x14ac:dyDescent="0.25">
      <c r="A67" s="33"/>
      <c r="B67" s="37" t="s">
        <v>36</v>
      </c>
      <c r="C67" s="18">
        <v>64</v>
      </c>
      <c r="D67" s="18">
        <v>0</v>
      </c>
      <c r="E67" s="18">
        <v>15</v>
      </c>
      <c r="F67" s="20">
        <v>864</v>
      </c>
      <c r="G67" s="27" t="s">
        <v>80</v>
      </c>
      <c r="H67" s="27" t="s">
        <v>64</v>
      </c>
      <c r="I67" s="27" t="s">
        <v>89</v>
      </c>
      <c r="J67" s="27" t="s">
        <v>90</v>
      </c>
      <c r="K67" s="27" t="s">
        <v>37</v>
      </c>
      <c r="L67" s="30">
        <f>'[1]6.Вед.18 и 19-20'!L87</f>
        <v>3000</v>
      </c>
      <c r="M67" s="30"/>
      <c r="N67" s="30">
        <f>'[1]6.Вед.18 и 19-20'!N87</f>
        <v>33000</v>
      </c>
    </row>
    <row r="68" spans="1:14" s="60" customFormat="1" ht="15.75" customHeight="1" x14ac:dyDescent="0.25">
      <c r="A68" s="42"/>
      <c r="B68" s="66" t="s">
        <v>91</v>
      </c>
      <c r="C68" s="18">
        <v>64</v>
      </c>
      <c r="D68" s="18">
        <v>0</v>
      </c>
      <c r="E68" s="18">
        <v>15</v>
      </c>
      <c r="F68" s="20">
        <v>864</v>
      </c>
      <c r="G68" s="27" t="s">
        <v>80</v>
      </c>
      <c r="H68" s="27" t="s">
        <v>64</v>
      </c>
      <c r="I68" s="27" t="s">
        <v>92</v>
      </c>
      <c r="J68" s="27" t="s">
        <v>90</v>
      </c>
      <c r="K68" s="27"/>
      <c r="L68" s="30">
        <f>L69</f>
        <v>4700</v>
      </c>
      <c r="M68" s="30">
        <f t="shared" ref="M68:N69" si="27">M69</f>
        <v>156037</v>
      </c>
      <c r="N68" s="30">
        <f t="shared" si="27"/>
        <v>74700</v>
      </c>
    </row>
    <row r="69" spans="1:14" s="60" customFormat="1" ht="27.75" customHeight="1" x14ac:dyDescent="0.25">
      <c r="A69" s="42"/>
      <c r="B69" s="37" t="s">
        <v>83</v>
      </c>
      <c r="C69" s="18">
        <v>64</v>
      </c>
      <c r="D69" s="18">
        <v>0</v>
      </c>
      <c r="E69" s="18">
        <v>15</v>
      </c>
      <c r="F69" s="20">
        <v>864</v>
      </c>
      <c r="G69" s="27" t="s">
        <v>80</v>
      </c>
      <c r="H69" s="27" t="s">
        <v>64</v>
      </c>
      <c r="I69" s="27" t="s">
        <v>92</v>
      </c>
      <c r="J69" s="27" t="s">
        <v>90</v>
      </c>
      <c r="K69" s="27" t="s">
        <v>35</v>
      </c>
      <c r="L69" s="30">
        <f>L70</f>
        <v>4700</v>
      </c>
      <c r="M69" s="30">
        <f t="shared" si="27"/>
        <v>156037</v>
      </c>
      <c r="N69" s="30">
        <f t="shared" si="27"/>
        <v>74700</v>
      </c>
    </row>
    <row r="70" spans="1:14" s="60" customFormat="1" ht="27.75" customHeight="1" x14ac:dyDescent="0.25">
      <c r="A70" s="42"/>
      <c r="B70" s="37" t="s">
        <v>36</v>
      </c>
      <c r="C70" s="18">
        <v>64</v>
      </c>
      <c r="D70" s="18">
        <v>0</v>
      </c>
      <c r="E70" s="18">
        <v>15</v>
      </c>
      <c r="F70" s="20">
        <v>864</v>
      </c>
      <c r="G70" s="27" t="s">
        <v>80</v>
      </c>
      <c r="H70" s="27" t="s">
        <v>64</v>
      </c>
      <c r="I70" s="27" t="s">
        <v>92</v>
      </c>
      <c r="J70" s="27" t="s">
        <v>90</v>
      </c>
      <c r="K70" s="27" t="s">
        <v>37</v>
      </c>
      <c r="L70" s="30">
        <f>'[1]6.Вед.18 и 19-20'!L90</f>
        <v>4700</v>
      </c>
      <c r="M70" s="30">
        <v>156037</v>
      </c>
      <c r="N70" s="30">
        <f>'[1]6.Вед.18 и 19-20'!N90</f>
        <v>74700</v>
      </c>
    </row>
    <row r="71" spans="1:14" ht="78" hidden="1" customHeight="1" x14ac:dyDescent="0.25">
      <c r="A71" s="63"/>
      <c r="B71" s="40" t="s">
        <v>93</v>
      </c>
      <c r="C71" s="18">
        <v>64</v>
      </c>
      <c r="D71" s="18">
        <v>0</v>
      </c>
      <c r="E71" s="18">
        <v>15</v>
      </c>
      <c r="F71" s="20">
        <v>864</v>
      </c>
      <c r="G71" s="48"/>
      <c r="H71" s="48"/>
      <c r="I71" s="21" t="s">
        <v>94</v>
      </c>
      <c r="J71" s="65"/>
      <c r="K71" s="48"/>
      <c r="L71" s="30">
        <f>L72</f>
        <v>300</v>
      </c>
      <c r="M71" s="30">
        <f t="shared" ref="M71:N72" si="28">M72</f>
        <v>0</v>
      </c>
      <c r="N71" s="30">
        <f t="shared" si="28"/>
        <v>300</v>
      </c>
    </row>
    <row r="72" spans="1:14" ht="27" hidden="1" customHeight="1" x14ac:dyDescent="0.25">
      <c r="A72" s="63"/>
      <c r="B72" s="37" t="s">
        <v>83</v>
      </c>
      <c r="C72" s="18">
        <v>64</v>
      </c>
      <c r="D72" s="18">
        <v>0</v>
      </c>
      <c r="E72" s="18">
        <v>15</v>
      </c>
      <c r="F72" s="20">
        <v>864</v>
      </c>
      <c r="G72" s="21"/>
      <c r="H72" s="21"/>
      <c r="I72" s="21" t="s">
        <v>94</v>
      </c>
      <c r="J72" s="35"/>
      <c r="K72" s="21" t="s">
        <v>35</v>
      </c>
      <c r="L72" s="30">
        <f>L73</f>
        <v>300</v>
      </c>
      <c r="M72" s="30">
        <f t="shared" si="28"/>
        <v>0</v>
      </c>
      <c r="N72" s="30">
        <f t="shared" si="28"/>
        <v>300</v>
      </c>
    </row>
    <row r="73" spans="1:14" ht="27" hidden="1" customHeight="1" x14ac:dyDescent="0.25">
      <c r="A73" s="63"/>
      <c r="B73" s="37" t="s">
        <v>36</v>
      </c>
      <c r="C73" s="18">
        <v>64</v>
      </c>
      <c r="D73" s="18">
        <v>0</v>
      </c>
      <c r="E73" s="18">
        <v>15</v>
      </c>
      <c r="F73" s="20">
        <v>864</v>
      </c>
      <c r="G73" s="21"/>
      <c r="H73" s="21"/>
      <c r="I73" s="21" t="s">
        <v>94</v>
      </c>
      <c r="J73" s="35"/>
      <c r="K73" s="21" t="s">
        <v>37</v>
      </c>
      <c r="L73" s="30">
        <f>'[1]6.Вед.18 и 19-20'!L80</f>
        <v>300</v>
      </c>
      <c r="M73" s="30">
        <f>'[1]6.Вед.18 и 19-20'!M80</f>
        <v>0</v>
      </c>
      <c r="N73" s="30">
        <f>'[1]6.Вед.18 и 19-20'!N80</f>
        <v>300</v>
      </c>
    </row>
    <row r="74" spans="1:14" ht="103.5" hidden="1" customHeight="1" x14ac:dyDescent="0.25">
      <c r="A74" s="63"/>
      <c r="B74" s="40" t="s">
        <v>95</v>
      </c>
      <c r="C74" s="18">
        <v>64</v>
      </c>
      <c r="D74" s="18">
        <v>0</v>
      </c>
      <c r="E74" s="18">
        <v>15</v>
      </c>
      <c r="F74" s="20">
        <v>864</v>
      </c>
      <c r="G74" s="48"/>
      <c r="H74" s="48"/>
      <c r="I74" s="21" t="s">
        <v>96</v>
      </c>
      <c r="J74" s="65"/>
      <c r="K74" s="48"/>
      <c r="L74" s="30">
        <f>L75</f>
        <v>9084.6</v>
      </c>
      <c r="M74" s="30">
        <f t="shared" ref="M74:N75" si="29">M75</f>
        <v>0</v>
      </c>
      <c r="N74" s="30">
        <f t="shared" si="29"/>
        <v>9084.6</v>
      </c>
    </row>
    <row r="75" spans="1:14" ht="24" hidden="1" customHeight="1" x14ac:dyDescent="0.25">
      <c r="A75" s="63"/>
      <c r="B75" s="37" t="s">
        <v>83</v>
      </c>
      <c r="C75" s="18">
        <v>64</v>
      </c>
      <c r="D75" s="18">
        <v>0</v>
      </c>
      <c r="E75" s="18">
        <v>15</v>
      </c>
      <c r="F75" s="20">
        <v>864</v>
      </c>
      <c r="G75" s="21"/>
      <c r="H75" s="21"/>
      <c r="I75" s="21" t="s">
        <v>96</v>
      </c>
      <c r="J75" s="65"/>
      <c r="K75" s="21" t="s">
        <v>35</v>
      </c>
      <c r="L75" s="30">
        <f>L76</f>
        <v>9084.6</v>
      </c>
      <c r="M75" s="30">
        <f t="shared" si="29"/>
        <v>0</v>
      </c>
      <c r="N75" s="30">
        <f t="shared" si="29"/>
        <v>9084.6</v>
      </c>
    </row>
    <row r="76" spans="1:14" ht="25.5" hidden="1" customHeight="1" x14ac:dyDescent="0.25">
      <c r="A76" s="63"/>
      <c r="B76" s="37" t="s">
        <v>36</v>
      </c>
      <c r="C76" s="18">
        <v>64</v>
      </c>
      <c r="D76" s="18">
        <v>0</v>
      </c>
      <c r="E76" s="18">
        <v>15</v>
      </c>
      <c r="F76" s="20">
        <v>864</v>
      </c>
      <c r="G76" s="21"/>
      <c r="H76" s="21"/>
      <c r="I76" s="21" t="s">
        <v>96</v>
      </c>
      <c r="J76" s="65"/>
      <c r="K76" s="21" t="s">
        <v>37</v>
      </c>
      <c r="L76" s="30">
        <f>'[1]6.Вед.18 и 19-20'!L76</f>
        <v>9084.6</v>
      </c>
      <c r="M76" s="30">
        <f>'[1]6.Вед.18 и 19-20'!M76</f>
        <v>0</v>
      </c>
      <c r="N76" s="30">
        <f>'[1]6.Вед.18 и 19-20'!N76</f>
        <v>9084.6</v>
      </c>
    </row>
    <row r="77" spans="1:14" ht="26.25" hidden="1" customHeight="1" x14ac:dyDescent="0.25">
      <c r="A77" s="67"/>
      <c r="B77" s="68" t="s">
        <v>97</v>
      </c>
      <c r="C77" s="18">
        <v>64</v>
      </c>
      <c r="D77" s="18">
        <v>0</v>
      </c>
      <c r="E77" s="18">
        <v>17</v>
      </c>
      <c r="F77" s="20"/>
      <c r="G77" s="48"/>
      <c r="H77" s="48"/>
      <c r="I77" s="48"/>
      <c r="J77" s="58"/>
      <c r="K77" s="48"/>
      <c r="L77" s="22">
        <f>L78</f>
        <v>99117</v>
      </c>
      <c r="M77" s="22">
        <f t="shared" ref="M77:N80" si="30">M78</f>
        <v>0</v>
      </c>
      <c r="N77" s="22">
        <f t="shared" si="30"/>
        <v>254117</v>
      </c>
    </row>
    <row r="78" spans="1:14" ht="15" hidden="1" customHeight="1" x14ac:dyDescent="0.25">
      <c r="A78" s="67"/>
      <c r="B78" s="24" t="s">
        <v>18</v>
      </c>
      <c r="C78" s="18">
        <v>64</v>
      </c>
      <c r="D78" s="18">
        <v>0</v>
      </c>
      <c r="E78" s="18">
        <v>17</v>
      </c>
      <c r="F78" s="20">
        <v>864</v>
      </c>
      <c r="G78" s="48"/>
      <c r="H78" s="48"/>
      <c r="I78" s="48"/>
      <c r="J78" s="58"/>
      <c r="K78" s="48"/>
      <c r="L78" s="22">
        <f>L79</f>
        <v>99117</v>
      </c>
      <c r="M78" s="22">
        <f t="shared" si="30"/>
        <v>0</v>
      </c>
      <c r="N78" s="22">
        <f t="shared" si="30"/>
        <v>254117</v>
      </c>
    </row>
    <row r="79" spans="1:14" ht="26.25" hidden="1" customHeight="1" x14ac:dyDescent="0.25">
      <c r="A79" s="67"/>
      <c r="B79" s="69" t="s">
        <v>98</v>
      </c>
      <c r="C79" s="18">
        <v>64</v>
      </c>
      <c r="D79" s="18">
        <v>0</v>
      </c>
      <c r="E79" s="18">
        <v>17</v>
      </c>
      <c r="F79" s="20">
        <v>864</v>
      </c>
      <c r="G79" s="21" t="s">
        <v>69</v>
      </c>
      <c r="H79" s="21" t="s">
        <v>21</v>
      </c>
      <c r="I79" s="21" t="s">
        <v>99</v>
      </c>
      <c r="J79" s="62" t="s">
        <v>100</v>
      </c>
      <c r="K79" s="21"/>
      <c r="L79" s="30">
        <f>L80</f>
        <v>99117</v>
      </c>
      <c r="M79" s="30">
        <f t="shared" si="30"/>
        <v>0</v>
      </c>
      <c r="N79" s="30">
        <f t="shared" si="30"/>
        <v>254117</v>
      </c>
    </row>
    <row r="80" spans="1:14" ht="25.5" hidden="1" customHeight="1" x14ac:dyDescent="0.25">
      <c r="A80" s="67"/>
      <c r="B80" s="70" t="s">
        <v>101</v>
      </c>
      <c r="C80" s="18">
        <v>64</v>
      </c>
      <c r="D80" s="18">
        <v>0</v>
      </c>
      <c r="E80" s="18">
        <v>17</v>
      </c>
      <c r="F80" s="20">
        <v>864</v>
      </c>
      <c r="G80" s="21" t="s">
        <v>69</v>
      </c>
      <c r="H80" s="21" t="s">
        <v>21</v>
      </c>
      <c r="I80" s="21" t="s">
        <v>99</v>
      </c>
      <c r="J80" s="62" t="s">
        <v>100</v>
      </c>
      <c r="K80" s="21" t="s">
        <v>102</v>
      </c>
      <c r="L80" s="30">
        <f>L81</f>
        <v>99117</v>
      </c>
      <c r="M80" s="30">
        <f t="shared" si="30"/>
        <v>0</v>
      </c>
      <c r="N80" s="30">
        <f t="shared" si="30"/>
        <v>254117</v>
      </c>
    </row>
    <row r="81" spans="1:14" ht="27" hidden="1" customHeight="1" x14ac:dyDescent="0.25">
      <c r="A81" s="67"/>
      <c r="B81" s="70" t="s">
        <v>103</v>
      </c>
      <c r="C81" s="18">
        <v>64</v>
      </c>
      <c r="D81" s="18">
        <v>0</v>
      </c>
      <c r="E81" s="18">
        <v>17</v>
      </c>
      <c r="F81" s="20">
        <v>864</v>
      </c>
      <c r="G81" s="21" t="s">
        <v>69</v>
      </c>
      <c r="H81" s="21" t="s">
        <v>21</v>
      </c>
      <c r="I81" s="21" t="s">
        <v>99</v>
      </c>
      <c r="J81" s="62" t="s">
        <v>100</v>
      </c>
      <c r="K81" s="21" t="s">
        <v>104</v>
      </c>
      <c r="L81" s="30">
        <f>'[1]6.Вед.18 и 19-20'!L95</f>
        <v>99117</v>
      </c>
      <c r="M81" s="30"/>
      <c r="N81" s="30">
        <f>'[1]6.Вед.18 и 19-20'!N95</f>
        <v>254117</v>
      </c>
    </row>
    <row r="82" spans="1:14" s="43" customFormat="1" ht="14.25" hidden="1" customHeight="1" x14ac:dyDescent="0.25">
      <c r="A82" s="71"/>
      <c r="B82" s="72" t="s">
        <v>105</v>
      </c>
      <c r="C82" s="18">
        <v>64</v>
      </c>
      <c r="D82" s="18">
        <v>0</v>
      </c>
      <c r="E82" s="18">
        <v>18</v>
      </c>
      <c r="F82" s="20"/>
      <c r="G82" s="48"/>
      <c r="H82" s="48"/>
      <c r="I82" s="48"/>
      <c r="J82" s="57"/>
      <c r="K82" s="48"/>
      <c r="L82" s="22">
        <f>L83</f>
        <v>4000</v>
      </c>
      <c r="M82" s="22">
        <f t="shared" ref="M82:N82" si="31">M83</f>
        <v>0</v>
      </c>
      <c r="N82" s="22">
        <f t="shared" si="31"/>
        <v>14000</v>
      </c>
    </row>
    <row r="83" spans="1:14" s="43" customFormat="1" ht="14.25" hidden="1" customHeight="1" x14ac:dyDescent="0.25">
      <c r="A83" s="71"/>
      <c r="B83" s="24" t="s">
        <v>18</v>
      </c>
      <c r="C83" s="18">
        <v>64</v>
      </c>
      <c r="D83" s="18">
        <v>0</v>
      </c>
      <c r="E83" s="18">
        <v>18</v>
      </c>
      <c r="F83" s="20">
        <v>864</v>
      </c>
      <c r="G83" s="48"/>
      <c r="H83" s="48"/>
      <c r="I83" s="48"/>
      <c r="J83" s="57"/>
      <c r="K83" s="48"/>
      <c r="L83" s="22">
        <f>L87+L84</f>
        <v>4000</v>
      </c>
      <c r="M83" s="22">
        <f t="shared" ref="M83:N83" si="32">M87+M84</f>
        <v>0</v>
      </c>
      <c r="N83" s="22">
        <f t="shared" si="32"/>
        <v>14000</v>
      </c>
    </row>
    <row r="84" spans="1:14" s="43" customFormat="1" ht="27.75" hidden="1" customHeight="1" x14ac:dyDescent="0.25">
      <c r="A84" s="71"/>
      <c r="B84" s="73" t="s">
        <v>106</v>
      </c>
      <c r="C84" s="18">
        <v>64</v>
      </c>
      <c r="D84" s="18">
        <v>0</v>
      </c>
      <c r="E84" s="18">
        <v>18</v>
      </c>
      <c r="F84" s="20">
        <v>864</v>
      </c>
      <c r="G84" s="48"/>
      <c r="H84" s="48"/>
      <c r="I84" s="21" t="s">
        <v>107</v>
      </c>
      <c r="J84" s="62"/>
      <c r="K84" s="21"/>
      <c r="L84" s="30">
        <f>L85</f>
        <v>0</v>
      </c>
      <c r="M84" s="30">
        <f t="shared" ref="M84:N85" si="33">M85</f>
        <v>0</v>
      </c>
      <c r="N84" s="30">
        <f t="shared" si="33"/>
        <v>10000</v>
      </c>
    </row>
    <row r="85" spans="1:14" s="43" customFormat="1" ht="27.75" hidden="1" customHeight="1" x14ac:dyDescent="0.25">
      <c r="A85" s="71"/>
      <c r="B85" s="36" t="s">
        <v>34</v>
      </c>
      <c r="C85" s="18">
        <v>64</v>
      </c>
      <c r="D85" s="18">
        <v>0</v>
      </c>
      <c r="E85" s="18">
        <v>18</v>
      </c>
      <c r="F85" s="20">
        <v>864</v>
      </c>
      <c r="G85" s="48"/>
      <c r="H85" s="48"/>
      <c r="I85" s="21" t="s">
        <v>107</v>
      </c>
      <c r="J85" s="62"/>
      <c r="K85" s="21" t="s">
        <v>35</v>
      </c>
      <c r="L85" s="30">
        <f>L86</f>
        <v>0</v>
      </c>
      <c r="M85" s="30">
        <f t="shared" si="33"/>
        <v>0</v>
      </c>
      <c r="N85" s="30">
        <f t="shared" si="33"/>
        <v>10000</v>
      </c>
    </row>
    <row r="86" spans="1:14" s="43" customFormat="1" ht="27.75" hidden="1" customHeight="1" x14ac:dyDescent="0.25">
      <c r="A86" s="71"/>
      <c r="B86" s="36" t="s">
        <v>36</v>
      </c>
      <c r="C86" s="18">
        <v>64</v>
      </c>
      <c r="D86" s="18">
        <v>0</v>
      </c>
      <c r="E86" s="18">
        <v>18</v>
      </c>
      <c r="F86" s="20">
        <v>864</v>
      </c>
      <c r="G86" s="48"/>
      <c r="H86" s="48"/>
      <c r="I86" s="21" t="s">
        <v>107</v>
      </c>
      <c r="J86" s="62"/>
      <c r="K86" s="21" t="s">
        <v>37</v>
      </c>
      <c r="L86" s="30">
        <f>'[1]6.Вед.18 и 19-20'!L100</f>
        <v>0</v>
      </c>
      <c r="M86" s="30"/>
      <c r="N86" s="30">
        <f>'[1]6.Вед.18 и 19-20'!N100</f>
        <v>10000</v>
      </c>
    </row>
    <row r="87" spans="1:14" ht="117.75" hidden="1" customHeight="1" x14ac:dyDescent="0.25">
      <c r="A87" s="207" t="s">
        <v>108</v>
      </c>
      <c r="B87" s="208"/>
      <c r="C87" s="18">
        <v>64</v>
      </c>
      <c r="D87" s="18">
        <v>0</v>
      </c>
      <c r="E87" s="18">
        <v>18</v>
      </c>
      <c r="F87" s="20">
        <v>864</v>
      </c>
      <c r="G87" s="21" t="s">
        <v>109</v>
      </c>
      <c r="H87" s="21" t="s">
        <v>80</v>
      </c>
      <c r="I87" s="21" t="s">
        <v>110</v>
      </c>
      <c r="J87" s="32" t="s">
        <v>111</v>
      </c>
      <c r="K87" s="21"/>
      <c r="L87" s="30">
        <f t="shared" ref="L87:N88" si="34">L88</f>
        <v>4000</v>
      </c>
      <c r="M87" s="30">
        <f t="shared" si="34"/>
        <v>0</v>
      </c>
      <c r="N87" s="30">
        <f t="shared" si="34"/>
        <v>4000</v>
      </c>
    </row>
    <row r="88" spans="1:14" ht="13.5" hidden="1" customHeight="1" x14ac:dyDescent="0.25">
      <c r="A88" s="33"/>
      <c r="B88" s="44" t="s">
        <v>53</v>
      </c>
      <c r="C88" s="18">
        <v>64</v>
      </c>
      <c r="D88" s="18">
        <v>0</v>
      </c>
      <c r="E88" s="18">
        <v>18</v>
      </c>
      <c r="F88" s="20">
        <v>864</v>
      </c>
      <c r="G88" s="21" t="s">
        <v>109</v>
      </c>
      <c r="H88" s="21" t="s">
        <v>80</v>
      </c>
      <c r="I88" s="21" t="s">
        <v>110</v>
      </c>
      <c r="J88" s="32" t="s">
        <v>111</v>
      </c>
      <c r="K88" s="21" t="s">
        <v>54</v>
      </c>
      <c r="L88" s="30">
        <f t="shared" si="34"/>
        <v>4000</v>
      </c>
      <c r="M88" s="30">
        <f t="shared" si="34"/>
        <v>0</v>
      </c>
      <c r="N88" s="30">
        <f t="shared" si="34"/>
        <v>4000</v>
      </c>
    </row>
    <row r="89" spans="1:14" ht="13.5" hidden="1" customHeight="1" x14ac:dyDescent="0.25">
      <c r="A89" s="33"/>
      <c r="B89" s="46" t="s">
        <v>55</v>
      </c>
      <c r="C89" s="18">
        <v>64</v>
      </c>
      <c r="D89" s="18">
        <v>0</v>
      </c>
      <c r="E89" s="18">
        <v>18</v>
      </c>
      <c r="F89" s="20">
        <v>864</v>
      </c>
      <c r="G89" s="21" t="s">
        <v>109</v>
      </c>
      <c r="H89" s="21" t="s">
        <v>80</v>
      </c>
      <c r="I89" s="21" t="s">
        <v>110</v>
      </c>
      <c r="J89" s="32" t="s">
        <v>111</v>
      </c>
      <c r="K89" s="21" t="s">
        <v>56</v>
      </c>
      <c r="L89" s="30">
        <f>'[1]6.Вед.18 и 19-20'!L103</f>
        <v>4000</v>
      </c>
      <c r="M89" s="30">
        <f>'[1]6.Вед.18 и 19-20'!M103</f>
        <v>0</v>
      </c>
      <c r="N89" s="30">
        <f>'[1]6.Вед.18 и 19-20'!N103</f>
        <v>4000</v>
      </c>
    </row>
    <row r="90" spans="1:14" ht="51.75" hidden="1" customHeight="1" x14ac:dyDescent="0.25">
      <c r="A90" s="33"/>
      <c r="B90" s="74" t="s">
        <v>112</v>
      </c>
      <c r="C90" s="75">
        <v>66</v>
      </c>
      <c r="D90" s="76">
        <v>0</v>
      </c>
      <c r="E90" s="20">
        <v>19</v>
      </c>
      <c r="F90" s="20">
        <v>864</v>
      </c>
      <c r="G90" s="18">
        <v>16</v>
      </c>
      <c r="H90" s="77"/>
      <c r="I90" s="78"/>
      <c r="J90" s="78"/>
      <c r="K90" s="21"/>
      <c r="L90" s="22">
        <f>L91</f>
        <v>0</v>
      </c>
      <c r="M90" s="22">
        <f t="shared" ref="M90:N91" si="35">M91</f>
        <v>0</v>
      </c>
      <c r="N90" s="22">
        <f t="shared" si="35"/>
        <v>64000</v>
      </c>
    </row>
    <row r="91" spans="1:14" ht="13.5" hidden="1" customHeight="1" x14ac:dyDescent="0.25">
      <c r="A91" s="33"/>
      <c r="B91" s="24" t="s">
        <v>18</v>
      </c>
      <c r="C91" s="20">
        <v>66</v>
      </c>
      <c r="D91" s="18">
        <v>0</v>
      </c>
      <c r="E91" s="20">
        <v>19</v>
      </c>
      <c r="F91" s="20">
        <v>864</v>
      </c>
      <c r="G91" s="18">
        <v>16</v>
      </c>
      <c r="H91" s="77">
        <v>866</v>
      </c>
      <c r="I91" s="78"/>
      <c r="J91" s="78"/>
      <c r="K91" s="21"/>
      <c r="L91" s="22">
        <f>L92</f>
        <v>0</v>
      </c>
      <c r="M91" s="22">
        <f t="shared" si="35"/>
        <v>0</v>
      </c>
      <c r="N91" s="22">
        <f t="shared" si="35"/>
        <v>64000</v>
      </c>
    </row>
    <row r="92" spans="1:14" ht="39" hidden="1" customHeight="1" x14ac:dyDescent="0.25">
      <c r="A92" s="33"/>
      <c r="B92" s="40" t="s">
        <v>113</v>
      </c>
      <c r="C92" s="20">
        <v>66</v>
      </c>
      <c r="D92" s="18">
        <v>0</v>
      </c>
      <c r="E92" s="20">
        <v>19</v>
      </c>
      <c r="F92" s="20">
        <v>864</v>
      </c>
      <c r="G92" s="18">
        <v>16</v>
      </c>
      <c r="H92" s="77">
        <v>866</v>
      </c>
      <c r="I92" s="79" t="s">
        <v>114</v>
      </c>
      <c r="J92" s="78"/>
      <c r="K92" s="21"/>
      <c r="L92" s="30">
        <f t="shared" ref="L92:N93" si="36">L93</f>
        <v>0</v>
      </c>
      <c r="M92" s="30">
        <f t="shared" si="36"/>
        <v>0</v>
      </c>
      <c r="N92" s="30">
        <f t="shared" si="36"/>
        <v>64000</v>
      </c>
    </row>
    <row r="93" spans="1:14" ht="26.25" hidden="1" customHeight="1" x14ac:dyDescent="0.25">
      <c r="A93" s="33"/>
      <c r="B93" s="80" t="s">
        <v>34</v>
      </c>
      <c r="C93" s="20">
        <v>66</v>
      </c>
      <c r="D93" s="18">
        <v>0</v>
      </c>
      <c r="E93" s="20">
        <v>19</v>
      </c>
      <c r="F93" s="20">
        <v>864</v>
      </c>
      <c r="G93" s="18">
        <v>16</v>
      </c>
      <c r="H93" s="77">
        <v>866</v>
      </c>
      <c r="I93" s="79" t="s">
        <v>114</v>
      </c>
      <c r="J93" s="79" t="s">
        <v>35</v>
      </c>
      <c r="K93" s="21" t="s">
        <v>35</v>
      </c>
      <c r="L93" s="30">
        <f t="shared" si="36"/>
        <v>0</v>
      </c>
      <c r="M93" s="30">
        <f t="shared" si="36"/>
        <v>0</v>
      </c>
      <c r="N93" s="30">
        <f t="shared" si="36"/>
        <v>64000</v>
      </c>
    </row>
    <row r="94" spans="1:14" ht="26.25" hidden="1" customHeight="1" x14ac:dyDescent="0.25">
      <c r="A94" s="33"/>
      <c r="B94" s="80" t="s">
        <v>115</v>
      </c>
      <c r="C94" s="20">
        <v>66</v>
      </c>
      <c r="D94" s="18">
        <v>0</v>
      </c>
      <c r="E94" s="20">
        <v>19</v>
      </c>
      <c r="F94" s="20">
        <v>864</v>
      </c>
      <c r="G94" s="18">
        <v>16</v>
      </c>
      <c r="H94" s="77">
        <v>866</v>
      </c>
      <c r="I94" s="79" t="s">
        <v>114</v>
      </c>
      <c r="J94" s="79" t="s">
        <v>37</v>
      </c>
      <c r="K94" s="21" t="s">
        <v>37</v>
      </c>
      <c r="L94" s="30">
        <f>'[1]6.Вед.18 и 19-20'!L65</f>
        <v>0</v>
      </c>
      <c r="M94" s="30"/>
      <c r="N94" s="30">
        <f>'[1]6.Вед.18 и 19-20'!N65</f>
        <v>64000</v>
      </c>
    </row>
    <row r="95" spans="1:14" ht="16.5" hidden="1" customHeight="1" x14ac:dyDescent="0.25">
      <c r="A95" s="81"/>
      <c r="B95" s="82" t="s">
        <v>116</v>
      </c>
      <c r="C95" s="20">
        <v>70</v>
      </c>
      <c r="D95" s="20">
        <v>0</v>
      </c>
      <c r="E95" s="20">
        <v>0</v>
      </c>
      <c r="F95" s="20"/>
      <c r="G95" s="21"/>
      <c r="H95" s="21"/>
      <c r="I95" s="21"/>
      <c r="J95" s="27"/>
      <c r="K95" s="21"/>
      <c r="L95" s="22">
        <f>L97</f>
        <v>0</v>
      </c>
      <c r="M95" s="22">
        <f t="shared" ref="M95:N95" si="37">M97</f>
        <v>0</v>
      </c>
      <c r="N95" s="22">
        <f t="shared" si="37"/>
        <v>5000</v>
      </c>
    </row>
    <row r="96" spans="1:14" ht="16.5" hidden="1" customHeight="1" x14ac:dyDescent="0.25">
      <c r="A96" s="81"/>
      <c r="B96" s="24" t="s">
        <v>18</v>
      </c>
      <c r="C96" s="20">
        <v>70</v>
      </c>
      <c r="D96" s="83">
        <v>0</v>
      </c>
      <c r="E96" s="83" t="s">
        <v>117</v>
      </c>
      <c r="F96" s="20">
        <v>864</v>
      </c>
      <c r="G96" s="48"/>
      <c r="H96" s="48"/>
      <c r="I96" s="48"/>
      <c r="J96" s="58"/>
      <c r="K96" s="48"/>
      <c r="L96" s="22">
        <f>L97</f>
        <v>0</v>
      </c>
      <c r="M96" s="22">
        <f t="shared" ref="M96:N99" si="38">M97</f>
        <v>0</v>
      </c>
      <c r="N96" s="22">
        <f t="shared" si="38"/>
        <v>5000</v>
      </c>
    </row>
    <row r="97" spans="1:14" s="43" customFormat="1" ht="15.75" hidden="1" customHeight="1" x14ac:dyDescent="0.25">
      <c r="A97" s="210" t="s">
        <v>118</v>
      </c>
      <c r="B97" s="210"/>
      <c r="C97" s="18">
        <v>70</v>
      </c>
      <c r="D97" s="45">
        <v>0</v>
      </c>
      <c r="E97" s="45" t="s">
        <v>117</v>
      </c>
      <c r="F97" s="20">
        <v>864</v>
      </c>
      <c r="G97" s="48" t="s">
        <v>21</v>
      </c>
      <c r="H97" s="48" t="s">
        <v>109</v>
      </c>
      <c r="I97" s="48"/>
      <c r="J97" s="48"/>
      <c r="K97" s="48"/>
      <c r="L97" s="22">
        <f>L98</f>
        <v>0</v>
      </c>
      <c r="M97" s="22">
        <f t="shared" si="38"/>
        <v>0</v>
      </c>
      <c r="N97" s="22">
        <f t="shared" si="38"/>
        <v>5000</v>
      </c>
    </row>
    <row r="98" spans="1:14" ht="15.75" hidden="1" customHeight="1" x14ac:dyDescent="0.25">
      <c r="A98" s="202" t="s">
        <v>119</v>
      </c>
      <c r="B98" s="202"/>
      <c r="C98" s="18">
        <v>70</v>
      </c>
      <c r="D98" s="45">
        <v>0</v>
      </c>
      <c r="E98" s="45" t="s">
        <v>117</v>
      </c>
      <c r="F98" s="20">
        <v>864</v>
      </c>
      <c r="G98" s="21" t="s">
        <v>21</v>
      </c>
      <c r="H98" s="21" t="s">
        <v>109</v>
      </c>
      <c r="I98" s="21" t="s">
        <v>120</v>
      </c>
      <c r="J98" s="35" t="s">
        <v>121</v>
      </c>
      <c r="K98" s="21"/>
      <c r="L98" s="30">
        <f>L99</f>
        <v>0</v>
      </c>
      <c r="M98" s="30">
        <f t="shared" si="38"/>
        <v>0</v>
      </c>
      <c r="N98" s="30">
        <f t="shared" si="38"/>
        <v>5000</v>
      </c>
    </row>
    <row r="99" spans="1:14" ht="12.75" hidden="1" x14ac:dyDescent="0.25">
      <c r="A99" s="33"/>
      <c r="B99" s="81" t="s">
        <v>38</v>
      </c>
      <c r="C99" s="18">
        <v>70</v>
      </c>
      <c r="D99" s="45">
        <v>0</v>
      </c>
      <c r="E99" s="45" t="s">
        <v>117</v>
      </c>
      <c r="F99" s="20">
        <v>864</v>
      </c>
      <c r="G99" s="21" t="s">
        <v>21</v>
      </c>
      <c r="H99" s="21" t="s">
        <v>109</v>
      </c>
      <c r="I99" s="21" t="s">
        <v>120</v>
      </c>
      <c r="J99" s="35" t="s">
        <v>121</v>
      </c>
      <c r="K99" s="21" t="s">
        <v>39</v>
      </c>
      <c r="L99" s="30">
        <f>L100</f>
        <v>0</v>
      </c>
      <c r="M99" s="30">
        <f t="shared" si="38"/>
        <v>0</v>
      </c>
      <c r="N99" s="30">
        <f t="shared" si="38"/>
        <v>5000</v>
      </c>
    </row>
    <row r="100" spans="1:14" ht="15.75" hidden="1" customHeight="1" x14ac:dyDescent="0.25">
      <c r="A100" s="33"/>
      <c r="B100" s="44" t="s">
        <v>122</v>
      </c>
      <c r="C100" s="18">
        <v>70</v>
      </c>
      <c r="D100" s="45">
        <v>0</v>
      </c>
      <c r="E100" s="45" t="s">
        <v>117</v>
      </c>
      <c r="F100" s="20">
        <v>864</v>
      </c>
      <c r="G100" s="21" t="s">
        <v>21</v>
      </c>
      <c r="H100" s="21" t="s">
        <v>109</v>
      </c>
      <c r="I100" s="21" t="s">
        <v>120</v>
      </c>
      <c r="J100" s="35" t="s">
        <v>121</v>
      </c>
      <c r="K100" s="21" t="s">
        <v>123</v>
      </c>
      <c r="L100" s="30">
        <f>'[1]6.Вед.18 и 19-20'!L33</f>
        <v>0</v>
      </c>
      <c r="M100" s="30"/>
      <c r="N100" s="30">
        <f>'[1]6.Вед.18 и 19-20'!N33</f>
        <v>5000</v>
      </c>
    </row>
    <row r="101" spans="1:14" ht="14.25" customHeight="1" x14ac:dyDescent="0.25">
      <c r="A101" s="84"/>
      <c r="B101" s="85" t="s">
        <v>124</v>
      </c>
      <c r="C101" s="18"/>
      <c r="D101" s="18"/>
      <c r="E101" s="18"/>
      <c r="F101" s="86"/>
      <c r="G101" s="48"/>
      <c r="H101" s="48"/>
      <c r="I101" s="48"/>
      <c r="J101" s="48"/>
      <c r="K101" s="48"/>
      <c r="L101" s="22">
        <f>L9+L95</f>
        <v>3228165.2600000002</v>
      </c>
      <c r="M101" s="22">
        <f t="shared" ref="M101:N101" si="39">M9+M95</f>
        <v>453056.9</v>
      </c>
      <c r="N101" s="22">
        <f t="shared" si="39"/>
        <v>3804165.2600000002</v>
      </c>
    </row>
    <row r="102" spans="1:14" x14ac:dyDescent="0.25">
      <c r="L102" s="89"/>
      <c r="M102" s="89"/>
      <c r="N102" s="89"/>
    </row>
    <row r="103" spans="1:14" x14ac:dyDescent="0.25">
      <c r="L103" s="89">
        <f>L101-'[1]6.Вед.18 и 19-20'!L104</f>
        <v>0</v>
      </c>
      <c r="M103" s="89"/>
      <c r="N103" s="89">
        <f>N101-'[1]6.Вед.18 и 19-20'!N104</f>
        <v>-252304</v>
      </c>
    </row>
    <row r="104" spans="1:14" x14ac:dyDescent="0.25">
      <c r="L104" s="89"/>
      <c r="M104" s="89"/>
      <c r="N104" s="89"/>
    </row>
    <row r="105" spans="1:14" x14ac:dyDescent="0.25">
      <c r="L105" s="89"/>
      <c r="M105" s="89"/>
      <c r="N105" s="89"/>
    </row>
    <row r="106" spans="1:14" x14ac:dyDescent="0.25">
      <c r="L106" s="89"/>
      <c r="M106" s="89"/>
      <c r="N106" s="89"/>
    </row>
    <row r="107" spans="1:14" x14ac:dyDescent="0.25">
      <c r="L107" s="89"/>
      <c r="M107" s="89"/>
      <c r="N107" s="89"/>
    </row>
    <row r="108" spans="1:14" x14ac:dyDescent="0.25">
      <c r="L108" s="89"/>
      <c r="M108" s="89"/>
      <c r="N108" s="89"/>
    </row>
    <row r="109" spans="1:14" x14ac:dyDescent="0.25">
      <c r="L109" s="89"/>
      <c r="M109" s="89"/>
      <c r="N109" s="89"/>
    </row>
    <row r="110" spans="1:14" x14ac:dyDescent="0.25">
      <c r="L110" s="89"/>
      <c r="M110" s="89"/>
      <c r="N110" s="89"/>
    </row>
    <row r="111" spans="1:14" x14ac:dyDescent="0.25">
      <c r="L111" s="89"/>
      <c r="M111" s="89"/>
      <c r="N111" s="89"/>
    </row>
  </sheetData>
  <mergeCells count="13">
    <mergeCell ref="C2:M2"/>
    <mergeCell ref="C4:M4"/>
    <mergeCell ref="B6:M6"/>
    <mergeCell ref="A8:B8"/>
    <mergeCell ref="A15:B15"/>
    <mergeCell ref="A98:B98"/>
    <mergeCell ref="C3:M3"/>
    <mergeCell ref="A34:B34"/>
    <mergeCell ref="A55:B55"/>
    <mergeCell ref="A62:B62"/>
    <mergeCell ref="A65:B65"/>
    <mergeCell ref="A87:B87"/>
    <mergeCell ref="A97:B97"/>
  </mergeCells>
  <pageMargins left="0.70866141732283472" right="0.31496062992125984" top="0.15748031496062992" bottom="0.15748031496062992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Дох.</vt:lpstr>
      <vt:lpstr>ВС</vt:lpstr>
      <vt:lpstr>ПС</vt:lpstr>
      <vt:lpstr>Лист3</vt:lpstr>
      <vt:lpstr>ВС!Заголовки_для_печати</vt:lpstr>
      <vt:lpstr>ПС!Заголовки_для_печати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2018-08-30T06:36:34Z</dcterms:modified>
</cp:coreProperties>
</file>