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7560" tabRatio="899" activeTab="1"/>
  </bookViews>
  <sheets>
    <sheet name="1. Дох.2018" sheetId="1" r:id="rId1"/>
    <sheet name="6Вед.18" sheetId="2" r:id="rId2"/>
    <sheet name="7МП" sheetId="3" r:id="rId3"/>
    <sheet name="9.Ист18" sheetId="4" r:id="rId4"/>
  </sheets>
  <definedNames>
    <definedName name="_xlnm.Print_Titles" localSheetId="0">'1. Дох.2018'!$10:$11</definedName>
    <definedName name="_xlnm.Print_Titles" localSheetId="1">'6Вед.18'!$10:$10</definedName>
    <definedName name="_xlnm.Print_Titles" localSheetId="2">'7МП'!$9:$9</definedName>
  </definedNames>
  <calcPr fullCalcOnLoad="1"/>
</workbook>
</file>

<file path=xl/sharedStrings.xml><?xml version="1.0" encoding="utf-8"?>
<sst xmlns="http://schemas.openxmlformats.org/spreadsheetml/2006/main" count="841" uniqueCount="286">
  <si>
    <t>2018 год</t>
  </si>
  <si>
    <t>Приложение 9</t>
  </si>
  <si>
    <t>2 02 15000 00 0000 151</t>
  </si>
  <si>
    <t>2 02 35000 00 0000 151</t>
  </si>
  <si>
    <t>2 02 40000 00 0000 151</t>
  </si>
  <si>
    <t>1 01 02010 01 0000 110</t>
  </si>
  <si>
    <t>НАЛОГОВЫЕ И НЕНАЛОГОВЫЕ ДОХОДЫ</t>
  </si>
  <si>
    <t>1 05 00000 00 0000 000</t>
  </si>
  <si>
    <t>1 05 03000 01 0000 110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</si>
  <si>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</si>
  <si>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</si>
  <si>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</si>
  <si>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</si>
  <si>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</si>
  <si>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</si>
  <si>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</si>
  <si>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</si>
  <si>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</si>
  <si>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</si>
  <si>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Субвенции бюджетам  поселений на осуществление  первичного воинского учета на  территориях, где отсутствуют военные комиссариаты</t>
  </si>
  <si>
    <t>2 02 03024 10 0000 151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</si>
  <si>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</si>
  <si>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</si>
  <si>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</si>
  <si>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</si>
  <si>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</si>
  <si>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</si>
  <si>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</si>
  <si>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</si>
  <si>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</si>
  <si>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</si>
  <si>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</si>
  <si>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100</t>
  </si>
  <si>
    <t>120</t>
  </si>
  <si>
    <t>200</t>
  </si>
  <si>
    <t>240</t>
  </si>
  <si>
    <t>Иные бюджетные ассигнования</t>
  </si>
  <si>
    <t>800</t>
  </si>
  <si>
    <t>06</t>
  </si>
  <si>
    <t>Резервные средства</t>
  </si>
  <si>
    <t>870</t>
  </si>
  <si>
    <t>540</t>
  </si>
  <si>
    <t>600</t>
  </si>
  <si>
    <t>ВСЕГО РАСХОДОВ</t>
  </si>
  <si>
    <t>Условно утвержденные расходы</t>
  </si>
  <si>
    <t>99</t>
  </si>
  <si>
    <t>999</t>
  </si>
  <si>
    <t xml:space="preserve"> - субвенция на предоставление мер социальной поддержки по оплате жилья и коммунальных услуг отдельным категориям граждан, работающим и проживающим в сельской местности и поселках городского типа на территории Брянской области</t>
  </si>
  <si>
    <t>Всего доходов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</si>
  <si>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</si>
  <si>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</si>
  <si>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</si>
  <si>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</si>
  <si>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</si>
  <si>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</si>
  <si>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</si>
  <si>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</si>
  <si>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500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</si>
  <si>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</si>
  <si>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</si>
  <si>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</si>
  <si>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</si>
  <si>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</si>
  <si>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</si>
  <si>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</si>
  <si>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</si>
  <si>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НАЛОГИ НА ПРИБЫЛЬ, ДОХОДЫ</t>
  </si>
  <si>
    <t>ДОХОДЫ ОТ ИСПОЛЬЗОВАНИЯ  ИМУЩЕСТВА,  НАХОДЯЩЕГОСЯ В ГОСУДАРСТВЕННОЙ И  МУНИЦИПАЛЬНОЙ СОБСТВЕННОСТИ</t>
  </si>
  <si>
    <t>Физическая культура и спорт</t>
  </si>
  <si>
    <t>10</t>
  </si>
  <si>
    <t>Межбюджетные трансферты</t>
  </si>
  <si>
    <t>11</t>
  </si>
  <si>
    <t>13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</si>
  <si>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</si>
  <si>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</si>
  <si>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</si>
  <si>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бюджетных и автономных учреждений, а  также  имущества государственных  и муниципальных  унитарных  предприятий, в том числе казенных)  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</si>
  <si>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</si>
  <si>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</si>
  <si>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Обеспечение пожарной безопасности</t>
  </si>
  <si>
    <t>Жилищное хозяйство</t>
  </si>
  <si>
    <t>Благоустройство</t>
  </si>
  <si>
    <t>Иные межбюджетные трансферты</t>
  </si>
  <si>
    <t xml:space="preserve"> </t>
  </si>
  <si>
    <t xml:space="preserve">КБК </t>
  </si>
  <si>
    <t>1 00 00000 00 0000 000</t>
  </si>
  <si>
    <t xml:space="preserve"> 1 01 00000 00 0000 000</t>
  </si>
  <si>
    <t>1 01 02000 01 0000 110</t>
  </si>
  <si>
    <t>Налог на доходы физических лиц</t>
  </si>
  <si>
    <t>НАЛОГИ НА СОВОКУПНЫЙ ДОХОД</t>
  </si>
  <si>
    <t>Единый сельскохозяйственный налог</t>
  </si>
  <si>
    <t xml:space="preserve"> 1 11 00000 00 0000 000</t>
  </si>
  <si>
    <t>1 11 05000 00 0000 120</t>
  </si>
  <si>
    <t>1 11 05030 00 0000 120</t>
  </si>
  <si>
    <t xml:space="preserve"> Приложение 1</t>
  </si>
  <si>
    <t xml:space="preserve"> Приложение 2</t>
  </si>
  <si>
    <t>КБК</t>
  </si>
  <si>
    <t>НАИМЕНОВАНИЕ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</si>
  <si>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</si>
  <si>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</si>
  <si>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</si>
  <si>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</si>
  <si>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</si>
  <si>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</si>
  <si>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</si>
  <si>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внутреннего финансирования дефицита</t>
  </si>
  <si>
    <t>ГП</t>
  </si>
  <si>
    <t>ППГП</t>
  </si>
  <si>
    <t>Гл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</si>
  <si>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</si>
  <si>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Обеспечение деятельности главы исполнительно-распорядительного органа муниципального образования </t>
  </si>
  <si>
    <t/>
  </si>
  <si>
    <t xml:space="preserve">Расходы на выплаты персоналу государственных (муниципальных) органов </t>
  </si>
  <si>
    <t>Руководство и управление в сфере установленных функций органов местного самоуправления</t>
  </si>
  <si>
    <t>Обеспечение деятельности финансовых, налоговых и таможенных органов и органов финансового (финансово - бюджетного надзора)</t>
  </si>
  <si>
    <t>Осуществление части полномочий по решешению вопросов местного значения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</si>
  <si>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</si>
  <si>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Мероприятия в сфере пожарной безопасности</t>
  </si>
  <si>
    <t>Организация и содержание мест захоронения (кладбищ)</t>
  </si>
  <si>
    <t>70 0 1014</t>
  </si>
  <si>
    <t>1 13 02995 10 0000 130</t>
  </si>
  <si>
    <t>Массовый спорт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</si>
  <si>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</si>
  <si>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компенсации затрат бюджетов сельских поселений</t>
  </si>
  <si>
    <t xml:space="preserve">Доходы от сдачи  в аренду  имущества, находящегося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 за исключением  имущества  автономных учреждений) </t>
  </si>
  <si>
    <t>к Решению Лутенского сельского Совета народных депутатов № 4-5 от 19.03.2015г. "О внесению изменений в решение Лутенского сельского Совета народных депутатов "О бюджете Лутенского сельского поселения Клетнянского района Брянской области на 2015 год и на плановый период 2016 и 2017 годов"</t>
  </si>
  <si>
    <t xml:space="preserve">Налог на  имущество  физических  лиц, взимаемый по ставкам,  применяемым  к объектам налогообложения, расположенным в границах сельских поселений
</t>
  </si>
  <si>
    <t>1 06 06033 10 0000 110</t>
  </si>
  <si>
    <t>1 06 06043 10 0000 110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</si>
  <si>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</si>
  <si>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</si>
  <si>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</si>
  <si>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</si>
  <si>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</si>
  <si>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</si>
  <si>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</si>
  <si>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выполнение передаваемых полномочий субъектов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</si>
  <si>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</si>
  <si>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Приложение 1</t>
  </si>
  <si>
    <t xml:space="preserve"> Приложение 8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</si>
  <si>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</si>
  <si>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</si>
  <si>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Национальная экономика</t>
  </si>
  <si>
    <t>Дорожное хозяйство (дорожные фонды)</t>
  </si>
  <si>
    <t>09</t>
  </si>
  <si>
    <t>1 01 02030 01 0000 110</t>
  </si>
  <si>
    <t xml:space="preserve">Налог  на  доходы  физических  лиц  с   доходов,  полученных физическими лицами в соответствии  со  статьей  228   Налогового   кодекса   Российской  Федерации  </t>
  </si>
  <si>
    <t>к Решению Лутенского сельского Совета народных депутатов № 6-4 от 30.10.2015г. "О внесению изменений в решение Лутенского сельского Совета народных депутатов "О бюджете Лутенского сельского поселения Клетнянского района Брянской области на 2015 год и на плановый период 2016 и 2017 годов"</t>
  </si>
  <si>
    <t>Пенсионное обеспечение</t>
  </si>
  <si>
    <t>300</t>
  </si>
  <si>
    <t xml:space="preserve">Социальное обеспечение и иные выплаты населению </t>
  </si>
  <si>
    <t xml:space="preserve">Социальная политика </t>
  </si>
  <si>
    <t xml:space="preserve"> 1 08 00000 00 0000 000</t>
  </si>
  <si>
    <t>ГОСУДАРСТВЕННАЯ ПОШЛИНА</t>
  </si>
  <si>
    <t xml:space="preserve"> 1 08 04000 10 0000 110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</si>
  <si>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</si>
  <si>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1 08 04020 01 0000 110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</si>
  <si>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</si>
  <si>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</si>
  <si>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</si>
  <si>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  компенсации затрат  государства</t>
  </si>
  <si>
    <t>1 13 02990 00 0000 130</t>
  </si>
  <si>
    <t>Прочие  доходы от   компенсации затрат  государства</t>
  </si>
  <si>
    <t>Надвинская сельская администрация</t>
  </si>
  <si>
    <t>66 0 12 51180</t>
  </si>
  <si>
    <t>Озеленение территории</t>
  </si>
  <si>
    <t>Оценка имущества, признание прав и регулирование отношений муниципальной собственности</t>
  </si>
  <si>
    <t>610</t>
  </si>
  <si>
    <t>00 0 00 17680</t>
  </si>
  <si>
    <t>866 01 05 00 00 00 0000 000</t>
  </si>
  <si>
    <t>866 01 05 00 00 00 0000 500</t>
  </si>
  <si>
    <t>866 01 05 02 00 00 0000 500</t>
  </si>
  <si>
    <t>866 01 05 02 01 00 0000 510</t>
  </si>
  <si>
    <t>866 01 05 02 10 10 0000 510</t>
  </si>
  <si>
    <t>866 01 05 00 00 00 0000 600</t>
  </si>
  <si>
    <t>866 01 05 02 00 00 0000 600</t>
  </si>
  <si>
    <t>866 01 05 02 01 00 0000 610</t>
  </si>
  <si>
    <t>866 01 05 02 01 10 0000 610</t>
  </si>
  <si>
    <t>Закупка товаров, работ и услуг для обеспечения государственных (муниципальных) нужд</t>
  </si>
  <si>
    <t xml:space="preserve">Иные закупки товаров, работ и услуг для обеспечения государственных (муниципальных) нужд
</t>
  </si>
  <si>
    <t>850</t>
  </si>
  <si>
    <t>Утверждено на 2018 год</t>
  </si>
  <si>
    <t xml:space="preserve">Ведомственная структура расходов бюджета Надвинского сельского поселения Клетнянского района Брянской области                        на 2018 год  </t>
  </si>
  <si>
    <t>Обеспечение деятельности главы муниципального образования</t>
  </si>
  <si>
    <t>66 0 11 80010</t>
  </si>
  <si>
    <t>66 0 11 80040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</si>
  <si>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</si>
  <si>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66 0 11 84200</t>
  </si>
  <si>
    <t>70 0 11 83030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</si>
  <si>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</si>
  <si>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66 0 11 84220</t>
  </si>
  <si>
    <t>66 0 11 80900</t>
  </si>
  <si>
    <t>Эксплуатация и содержание имущества казны муниципального образования</t>
  </si>
  <si>
    <t>66 0 13 81140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</si>
  <si>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</si>
  <si>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66 0 14 83740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</si>
  <si>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</si>
  <si>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66 0 15 83760</t>
  </si>
  <si>
    <t>Мероприятия по благоустройству</t>
  </si>
  <si>
    <t>66 0 15 81690</t>
  </si>
  <si>
    <t>66 0 15 81700</t>
  </si>
  <si>
    <t>66 0 15 81710</t>
  </si>
  <si>
    <t>66 0 15 81730</t>
  </si>
  <si>
    <t>Выплата муниципальных пенсий (доплат к государственным пенсиям)</t>
  </si>
  <si>
    <t>66 0 17 82450</t>
  </si>
  <si>
    <t>Уплата налогов</t>
  </si>
  <si>
    <t xml:space="preserve"> Приложение 3</t>
  </si>
  <si>
    <t>ППМП</t>
  </si>
  <si>
    <t>00</t>
  </si>
  <si>
    <t xml:space="preserve"> 80010</t>
  </si>
  <si>
    <t>80010</t>
  </si>
  <si>
    <t xml:space="preserve"> 80040</t>
  </si>
  <si>
    <t>84200</t>
  </si>
  <si>
    <t xml:space="preserve"> 83030</t>
  </si>
  <si>
    <t xml:space="preserve"> 84220</t>
  </si>
  <si>
    <t>80900</t>
  </si>
  <si>
    <t>51180</t>
  </si>
  <si>
    <t xml:space="preserve"> 81140</t>
  </si>
  <si>
    <t>83740</t>
  </si>
  <si>
    <t>83760</t>
  </si>
  <si>
    <t>81690</t>
  </si>
  <si>
    <t>81700</t>
  </si>
  <si>
    <t xml:space="preserve"> 81710</t>
  </si>
  <si>
    <t xml:space="preserve"> 81730</t>
  </si>
  <si>
    <t xml:space="preserve"> 82450</t>
  </si>
  <si>
    <t>83300</t>
  </si>
  <si>
    <t xml:space="preserve">Обеспечение реализации полномочий муниципального образования «Надвинское сельское поселение»  на 2018-2020 годы 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</si>
  <si>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</si>
  <si>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ЦС</t>
  </si>
  <si>
    <t>ОМ</t>
  </si>
  <si>
    <t>Непрограмная деятельность</t>
  </si>
  <si>
    <t>17</t>
  </si>
  <si>
    <t>Осуществление мер улучшению положения отдельных категорий граждан</t>
  </si>
  <si>
    <t>Социальные выплаты гражданам, кроме публичных нормативных социальных выплат</t>
  </si>
  <si>
    <t>320</t>
  </si>
  <si>
    <t>Развитие физической культуры и спорта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</si>
  <si>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</si>
  <si>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84290</t>
  </si>
  <si>
    <t>Развитие и модернизация сети автомобильных дорог общего пользования местного значения</t>
  </si>
  <si>
    <t>Содействие реформированию жилищно-коммунального хозяйства; создание благоприятных условий проживания граждан</t>
  </si>
  <si>
    <t>Организация и обеспечение освещения улиц</t>
  </si>
  <si>
    <t xml:space="preserve">Повышение защиты населения и территории поселения от чрезвычайных ситуаций природного и техногенного характера </t>
  </si>
  <si>
    <t>Обеспечение первичного воинского учета на территориях, где отсутствуют военные комиссариаты</t>
  </si>
  <si>
    <t>Повышение безопасности и надежности гидротехнических сооружений, в том числе юезхозяйственных, путем приведения к безопасному техническому состоянию</t>
  </si>
  <si>
    <t>Резервный фонд местной администрации</t>
  </si>
  <si>
    <t>Осуществление первичного воинского учета на территориях, где отсутствуют военные комиссариаты</t>
  </si>
  <si>
    <t>Социальные выплаты гражданам, кроме публичных нормативных обязательств</t>
  </si>
  <si>
    <t>рублей</t>
  </si>
  <si>
    <t>Содержание, текущий и капитальный ремонт и обеспечение безопасности гидротехнических сооружений</t>
  </si>
  <si>
    <t>Членские взносы некоммерческим организациям</t>
  </si>
  <si>
    <t>Уплата налогов, сборов и иных платежей</t>
  </si>
  <si>
    <t>66 0 11 81410</t>
  </si>
  <si>
    <t>81410</t>
  </si>
  <si>
    <t>66 0 16 83300</t>
  </si>
  <si>
    <t>66 0 11 80920</t>
  </si>
  <si>
    <t>66 0 18 84290</t>
  </si>
  <si>
    <t>2 02 15001 10 0000 151</t>
  </si>
  <si>
    <t>2 02 15002 10 0000 151</t>
  </si>
  <si>
    <t>2 02 40014 10 0000 151</t>
  </si>
  <si>
    <t>2 02 35118 10 0000 151</t>
  </si>
  <si>
    <t>1 06 06030 10 0000 110</t>
  </si>
  <si>
    <t>Решение</t>
  </si>
  <si>
    <t>Приложение 2</t>
  </si>
  <si>
    <t>Приложение 3</t>
  </si>
  <si>
    <t>Приложение 4</t>
  </si>
  <si>
    <t>к Решению Надвинского сельского Совета народных депутатов  "О внесении изменений в Решение Надвинского сельского Совета народных депутатов "О бюджете муниципального образования «Надвинское сельское поселение» на 2018 год и на плановый период 2019 и 2020 годов"</t>
  </si>
  <si>
    <t>Приложение 1.1</t>
  </si>
  <si>
    <t xml:space="preserve">к  Решению Надвинского сельского Совета народных депутатов  "О бюджете муниципального образования «Надвинское сельское поселение» на 2018 год и плановый период 2019 и 2020 годов" </t>
  </si>
  <si>
    <t>Изменение прогнозируемых доходов бюджета Надвинского сельского поселения Клетнянского района Брянской области на 2018 год и плановый период 2019 и 2020 гг</t>
  </si>
  <si>
    <t>Приложение 6.1</t>
  </si>
  <si>
    <t>Изменение распределения бюджетных ассигнований по ведомственной структуре расходов бюджета муниципального образованияНадвинского "Надвинское сельского поселение"  на 2018 год  и плановый период 2019 и 2020 годов</t>
  </si>
  <si>
    <t>Изменение распределения расходов бюджета муниципального образования "Надвинское сельского поселение" по целевым статьям (муниципальным программам и непрограммным направлениям деятельности), группам видов расходов на 2018 год и плановый период 2019 и 2020 годов</t>
  </si>
  <si>
    <t>66 0 11 80070</t>
  </si>
  <si>
    <t>Информационное обеспечение деятельности органов местного самоуправления</t>
  </si>
  <si>
    <t>80070</t>
  </si>
  <si>
    <t>Приложение 7.1</t>
  </si>
  <si>
    <t>к Решению Надвинского сельского Совета народных депутатов "О бюджете муниципального образования «Надвинское сельское поселение» на 2018 год и на плановый период 2019 и 2020 годов"</t>
  </si>
  <si>
    <t>Источники внутреннего финансирования дефицита бюджета муниципального образования "Надвинское сельского поселение" на 2018 год и плановый период 2019 и 2020 годов</t>
  </si>
  <si>
    <t xml:space="preserve">Реализация полномочий муниципального образования "Надвинское сельское поселение»  на 2018 и плановый период 2018и 2020 годы </t>
  </si>
  <si>
    <t>Эксплуатация и содержание имущества, находящегося в муниципальной собственности, арендованного недвижимого имущества</t>
  </si>
  <si>
    <t xml:space="preserve"> 80920</t>
  </si>
  <si>
    <t>84220</t>
  </si>
  <si>
    <t>80930</t>
  </si>
  <si>
    <t>80920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</si>
  <si>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</si>
  <si>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66 0 11 80930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</si>
</sst>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0.000"/>
    <numFmt numFmtId="176" formatCode="#,##0.000"/>
    <numFmt numFmtId="177" formatCode="#,##0.0000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name val="Book Antiqua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u val="single"/>
      <sz val="10"/>
      <name val="Arial"/>
      <family val="2"/>
    </font>
    <font>
      <u val="single"/>
      <sz val="9"/>
      <name val="Arial"/>
      <family val="2"/>
    </font>
    <font>
      <sz val="9"/>
      <name val="Book Antiqua"/>
      <family val="1"/>
    </font>
    <font>
      <sz val="11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top" wrapText="1"/>
    </xf>
    <xf numFmtId="175" fontId="0" fillId="0" borderId="0" xfId="0" applyNumberFormat="1" applyFont="1" applyFill="1" applyBorder="1" applyAlignment="1">
      <alignment vertical="top"/>
    </xf>
    <xf numFmtId="175" fontId="0" fillId="0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0" fillId="0" borderId="1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175" fontId="2" fillId="0" borderId="0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 vertical="top"/>
    </xf>
    <xf numFmtId="0" fontId="0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0" xfId="57" applyFont="1" applyFill="1" applyAlignment="1">
      <alignment vertical="top"/>
      <protection/>
    </xf>
    <xf numFmtId="0" fontId="0" fillId="0" borderId="0" xfId="57" applyFont="1" applyFill="1" applyAlignment="1">
      <alignment vertical="top" wrapText="1"/>
      <protection/>
    </xf>
    <xf numFmtId="0" fontId="0" fillId="0" borderId="13" xfId="57" applyFont="1" applyFill="1" applyBorder="1" applyAlignment="1">
      <alignment vertical="top"/>
      <protection/>
    </xf>
    <xf numFmtId="0" fontId="5" fillId="0" borderId="0" xfId="57" applyFont="1" applyFill="1" applyAlignment="1">
      <alignment vertical="top"/>
      <protection/>
    </xf>
    <xf numFmtId="0" fontId="2" fillId="0" borderId="0" xfId="57" applyFont="1" applyFill="1" applyAlignment="1">
      <alignment vertical="top"/>
      <protection/>
    </xf>
    <xf numFmtId="0" fontId="0" fillId="0" borderId="0" xfId="57" applyFont="1" applyFill="1" applyBorder="1" applyAlignment="1">
      <alignment vertical="top"/>
      <protection/>
    </xf>
    <xf numFmtId="0" fontId="2" fillId="0" borderId="0" xfId="57" applyFont="1" applyFill="1" applyBorder="1" applyAlignment="1">
      <alignment vertical="top"/>
      <protection/>
    </xf>
    <xf numFmtId="0" fontId="2" fillId="0" borderId="0" xfId="57" applyFont="1" applyFill="1" applyAlignment="1">
      <alignment horizontal="left" vertical="top"/>
      <protection/>
    </xf>
    <xf numFmtId="49" fontId="9" fillId="0" borderId="0" xfId="57" applyNumberFormat="1" applyFont="1" applyFill="1" applyAlignment="1">
      <alignment horizontal="center" vertical="top"/>
      <protection/>
    </xf>
    <xf numFmtId="0" fontId="12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49" fontId="4" fillId="0" borderId="0" xfId="57" applyNumberFormat="1" applyFont="1" applyFill="1" applyAlignment="1">
      <alignment horizontal="left" vertical="top" wrapText="1"/>
      <protection/>
    </xf>
    <xf numFmtId="0" fontId="4" fillId="0" borderId="10" xfId="57" applyFont="1" applyFill="1" applyBorder="1" applyAlignment="1">
      <alignment horizontal="center" vertical="top" wrapText="1"/>
      <protection/>
    </xf>
    <xf numFmtId="0" fontId="4" fillId="0" borderId="0" xfId="57" applyFont="1" applyFill="1" applyAlignment="1">
      <alignment vertical="top"/>
      <protection/>
    </xf>
    <xf numFmtId="0" fontId="13" fillId="0" borderId="10" xfId="57" applyFont="1" applyFill="1" applyBorder="1" applyAlignment="1">
      <alignment horizontal="left" vertical="top" wrapText="1"/>
      <protection/>
    </xf>
    <xf numFmtId="176" fontId="2" fillId="0" borderId="10" xfId="57" applyNumberFormat="1" applyFont="1" applyFill="1" applyBorder="1" applyAlignment="1">
      <alignment horizontal="right" vertical="top" wrapText="1"/>
      <protection/>
    </xf>
    <xf numFmtId="0" fontId="12" fillId="0" borderId="10" xfId="59" applyFont="1" applyFill="1" applyBorder="1" applyAlignment="1">
      <alignment vertical="top" wrapText="1"/>
      <protection/>
    </xf>
    <xf numFmtId="0" fontId="2" fillId="0" borderId="0" xfId="59" applyFont="1" applyFill="1" applyAlignment="1">
      <alignment vertical="top"/>
      <protection/>
    </xf>
    <xf numFmtId="0" fontId="0" fillId="0" borderId="0" xfId="59" applyFont="1" applyFill="1" applyBorder="1" applyAlignment="1">
      <alignment vertical="top"/>
      <protection/>
    </xf>
    <xf numFmtId="0" fontId="12" fillId="0" borderId="10" xfId="57" applyFont="1" applyFill="1" applyBorder="1" applyAlignment="1">
      <alignment horizontal="center" vertical="top" wrapText="1"/>
      <protection/>
    </xf>
    <xf numFmtId="0" fontId="14" fillId="0" borderId="10" xfId="57" applyFont="1" applyFill="1" applyBorder="1" applyAlignment="1">
      <alignment horizontal="left" vertical="top" wrapText="1"/>
      <protection/>
    </xf>
    <xf numFmtId="0" fontId="12" fillId="0" borderId="10" xfId="57" applyFont="1" applyFill="1" applyBorder="1" applyAlignment="1">
      <alignment vertical="top"/>
      <protection/>
    </xf>
    <xf numFmtId="0" fontId="12" fillId="0" borderId="10" xfId="57" applyFont="1" applyFill="1" applyBorder="1" applyAlignment="1">
      <alignment vertical="top" wrapText="1"/>
      <protection/>
    </xf>
    <xf numFmtId="0" fontId="12" fillId="0" borderId="11" xfId="57" applyFont="1" applyFill="1" applyBorder="1" applyAlignment="1">
      <alignment vertical="top"/>
      <protection/>
    </xf>
    <xf numFmtId="0" fontId="15" fillId="0" borderId="10" xfId="57" applyFont="1" applyFill="1" applyBorder="1" applyAlignment="1">
      <alignment vertical="top"/>
      <protection/>
    </xf>
    <xf numFmtId="0" fontId="15" fillId="0" borderId="10" xfId="57" applyFont="1" applyFill="1" applyBorder="1" applyAlignment="1">
      <alignment vertical="top" wrapText="1"/>
      <protection/>
    </xf>
    <xf numFmtId="0" fontId="4" fillId="0" borderId="0" xfId="0" applyFont="1" applyFill="1" applyBorder="1" applyAlignment="1">
      <alignment horizontal="center" vertical="top"/>
    </xf>
    <xf numFmtId="0" fontId="12" fillId="0" borderId="10" xfId="59" applyFont="1" applyFill="1" applyBorder="1" applyAlignment="1">
      <alignment horizontal="justify" vertical="top" wrapText="1"/>
      <protection/>
    </xf>
    <xf numFmtId="0" fontId="12" fillId="0" borderId="11" xfId="57" applyFont="1" applyFill="1" applyBorder="1" applyAlignment="1">
      <alignment vertical="top" wrapText="1"/>
      <protection/>
    </xf>
    <xf numFmtId="0" fontId="0" fillId="0" borderId="0" xfId="58" applyFont="1" applyFill="1" applyAlignment="1">
      <alignment vertical="top"/>
      <protection/>
    </xf>
    <xf numFmtId="0" fontId="0" fillId="0" borderId="0" xfId="58" applyFont="1" applyFill="1">
      <alignment/>
      <protection/>
    </xf>
    <xf numFmtId="0" fontId="4" fillId="0" borderId="0" xfId="58" applyFont="1" applyFill="1" applyAlignment="1">
      <alignment vertical="top"/>
      <protection/>
    </xf>
    <xf numFmtId="0" fontId="0" fillId="0" borderId="0" xfId="58" applyFont="1" applyFill="1" applyAlignment="1">
      <alignment vertical="top" wrapText="1"/>
      <protection/>
    </xf>
    <xf numFmtId="0" fontId="2" fillId="0" borderId="0" xfId="58" applyFont="1" applyFill="1" applyAlignment="1">
      <alignment vertical="center"/>
      <protection/>
    </xf>
    <xf numFmtId="175" fontId="0" fillId="0" borderId="0" xfId="58" applyNumberFormat="1" applyFont="1" applyFill="1" applyAlignment="1">
      <alignment vertical="top" wrapText="1"/>
      <protection/>
    </xf>
    <xf numFmtId="0" fontId="6" fillId="0" borderId="0" xfId="58" applyFont="1" applyFill="1" applyAlignment="1">
      <alignment vertical="top" wrapText="1"/>
      <protection/>
    </xf>
    <xf numFmtId="0" fontId="7" fillId="0" borderId="0" xfId="58" applyFont="1" applyFill="1" applyAlignment="1">
      <alignment vertical="top" wrapText="1"/>
      <protection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12" fillId="0" borderId="11" xfId="57" applyFont="1" applyFill="1" applyBorder="1" applyAlignment="1">
      <alignment horizontal="left" vertical="top" wrapText="1"/>
      <protection/>
    </xf>
    <xf numFmtId="0" fontId="12" fillId="0" borderId="14" xfId="57" applyFont="1" applyFill="1" applyBorder="1" applyAlignment="1">
      <alignment vertical="top" wrapText="1"/>
      <protection/>
    </xf>
    <xf numFmtId="0" fontId="15" fillId="0" borderId="14" xfId="57" applyFont="1" applyFill="1" applyBorder="1" applyAlignment="1">
      <alignment vertical="top" wrapText="1"/>
      <protection/>
    </xf>
    <xf numFmtId="49" fontId="4" fillId="0" borderId="0" xfId="59" applyNumberFormat="1" applyFont="1" applyAlignment="1">
      <alignment vertical="top" wrapText="1"/>
      <protection/>
    </xf>
    <xf numFmtId="0" fontId="0" fillId="0" borderId="10" xfId="59" applyFont="1" applyFill="1" applyBorder="1" applyAlignment="1">
      <alignment horizontal="center" vertical="top"/>
      <protection/>
    </xf>
    <xf numFmtId="0" fontId="4" fillId="0" borderId="10" xfId="59" applyFont="1" applyFill="1" applyBorder="1" applyAlignment="1">
      <alignment horizontal="center" vertical="top" wrapText="1"/>
      <protection/>
    </xf>
    <xf numFmtId="176" fontId="15" fillId="0" borderId="0" xfId="57" applyNumberFormat="1" applyFont="1" applyFill="1" applyBorder="1" applyAlignment="1">
      <alignment vertical="top"/>
      <protection/>
    </xf>
    <xf numFmtId="176" fontId="12" fillId="0" borderId="0" xfId="57" applyNumberFormat="1" applyFont="1" applyFill="1" applyBorder="1" applyAlignment="1">
      <alignment vertical="top"/>
      <protection/>
    </xf>
    <xf numFmtId="49" fontId="9" fillId="0" borderId="0" xfId="57" applyNumberFormat="1" applyFont="1" applyFill="1" applyBorder="1" applyAlignment="1">
      <alignment horizontal="center" vertical="top"/>
      <protection/>
    </xf>
    <xf numFmtId="0" fontId="4" fillId="0" borderId="0" xfId="0" applyFont="1" applyFill="1" applyBorder="1" applyAlignment="1">
      <alignment horizontal="right" vertical="top"/>
    </xf>
    <xf numFmtId="0" fontId="12" fillId="33" borderId="10" xfId="59" applyFont="1" applyFill="1" applyBorder="1" applyAlignment="1">
      <alignment horizontal="left" vertical="top" wrapText="1"/>
      <protection/>
    </xf>
    <xf numFmtId="0" fontId="12" fillId="33" borderId="11" xfId="57" applyFont="1" applyFill="1" applyBorder="1" applyAlignment="1">
      <alignment vertical="top" wrapText="1"/>
      <protection/>
    </xf>
    <xf numFmtId="0" fontId="12" fillId="33" borderId="10" xfId="57" applyFont="1" applyFill="1" applyBorder="1" applyAlignment="1">
      <alignment vertical="top"/>
      <protection/>
    </xf>
    <xf numFmtId="0" fontId="12" fillId="33" borderId="10" xfId="59" applyFont="1" applyFill="1" applyBorder="1" applyAlignment="1">
      <alignment vertical="top" wrapText="1"/>
      <protection/>
    </xf>
    <xf numFmtId="0" fontId="16" fillId="33" borderId="10" xfId="57" applyFont="1" applyFill="1" applyBorder="1" applyAlignment="1">
      <alignment vertical="top"/>
      <protection/>
    </xf>
    <xf numFmtId="0" fontId="0" fillId="33" borderId="10" xfId="57" applyFont="1" applyFill="1" applyBorder="1" applyAlignment="1">
      <alignment horizontal="left" vertical="top" wrapText="1"/>
      <protection/>
    </xf>
    <xf numFmtId="0" fontId="12" fillId="33" borderId="11" xfId="57" applyFont="1" applyFill="1" applyBorder="1" applyAlignment="1">
      <alignment vertical="top"/>
      <protection/>
    </xf>
    <xf numFmtId="0" fontId="18" fillId="33" borderId="15" xfId="59" applyFont="1" applyFill="1" applyBorder="1" applyAlignment="1">
      <alignment horizontal="left" vertical="top" wrapText="1"/>
      <protection/>
    </xf>
    <xf numFmtId="0" fontId="12" fillId="33" borderId="10" xfId="59" applyFont="1" applyFill="1" applyBorder="1" applyAlignment="1">
      <alignment horizontal="justify" vertical="top" wrapText="1"/>
      <protection/>
    </xf>
    <xf numFmtId="0" fontId="12" fillId="33" borderId="10" xfId="57" applyFont="1" applyFill="1" applyBorder="1" applyAlignment="1">
      <alignment vertical="top" wrapText="1"/>
      <protection/>
    </xf>
    <xf numFmtId="0" fontId="12" fillId="33" borderId="10" xfId="57" applyFont="1" applyFill="1" applyBorder="1" applyAlignment="1">
      <alignment horizontal="left" vertical="top" wrapText="1"/>
      <protection/>
    </xf>
    <xf numFmtId="0" fontId="2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2" fontId="15" fillId="0" borderId="10" xfId="57" applyNumberFormat="1" applyFont="1" applyFill="1" applyBorder="1" applyAlignment="1">
      <alignment horizontal="right" vertical="top" wrapText="1"/>
      <protection/>
    </xf>
    <xf numFmtId="2" fontId="15" fillId="0" borderId="10" xfId="57" applyNumberFormat="1" applyFont="1" applyFill="1" applyBorder="1" applyAlignment="1">
      <alignment vertical="top"/>
      <protection/>
    </xf>
    <xf numFmtId="2" fontId="12" fillId="0" borderId="10" xfId="57" applyNumberFormat="1" applyFont="1" applyFill="1" applyBorder="1" applyAlignment="1">
      <alignment vertical="top"/>
      <protection/>
    </xf>
    <xf numFmtId="2" fontId="2" fillId="0" borderId="10" xfId="57" applyNumberFormat="1" applyFont="1" applyFill="1" applyBorder="1" applyAlignment="1">
      <alignment vertical="top"/>
      <protection/>
    </xf>
    <xf numFmtId="2" fontId="0" fillId="0" borderId="10" xfId="57" applyNumberFormat="1" applyFont="1" applyFill="1" applyBorder="1" applyAlignment="1">
      <alignment vertical="top"/>
      <protection/>
    </xf>
    <xf numFmtId="2" fontId="15" fillId="0" borderId="10" xfId="59" applyNumberFormat="1" applyFont="1" applyFill="1" applyBorder="1" applyAlignment="1">
      <alignment vertical="top"/>
      <protection/>
    </xf>
    <xf numFmtId="2" fontId="12" fillId="0" borderId="10" xfId="59" applyNumberFormat="1" applyFont="1" applyFill="1" applyBorder="1" applyAlignment="1">
      <alignment vertical="top"/>
      <protection/>
    </xf>
    <xf numFmtId="2" fontId="15" fillId="0" borderId="10" xfId="57" applyNumberFormat="1" applyFont="1" applyFill="1" applyBorder="1" applyAlignment="1">
      <alignment horizontal="left" vertical="top"/>
      <protection/>
    </xf>
    <xf numFmtId="176" fontId="12" fillId="0" borderId="16" xfId="57" applyNumberFormat="1" applyFont="1" applyFill="1" applyBorder="1" applyAlignment="1">
      <alignment vertical="top"/>
      <protection/>
    </xf>
    <xf numFmtId="49" fontId="9" fillId="0" borderId="16" xfId="57" applyNumberFormat="1" applyFont="1" applyFill="1" applyBorder="1" applyAlignment="1">
      <alignment horizontal="center" vertical="top"/>
      <protection/>
    </xf>
    <xf numFmtId="2" fontId="9" fillId="0" borderId="0" xfId="57" applyNumberFormat="1" applyFont="1" applyFill="1" applyBorder="1" applyAlignment="1">
      <alignment horizontal="center" vertical="top"/>
      <protection/>
    </xf>
    <xf numFmtId="0" fontId="0" fillId="0" borderId="0" xfId="0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vertical="top"/>
    </xf>
    <xf numFmtId="2" fontId="0" fillId="0" borderId="0" xfId="0" applyNumberFormat="1" applyFont="1" applyFill="1" applyBorder="1" applyAlignment="1">
      <alignment vertical="top"/>
    </xf>
    <xf numFmtId="2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2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2" fontId="2" fillId="0" borderId="0" xfId="0" applyNumberFormat="1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 vertical="top" wrapText="1"/>
    </xf>
    <xf numFmtId="0" fontId="15" fillId="0" borderId="10" xfId="57" applyFont="1" applyFill="1" applyBorder="1" applyAlignment="1">
      <alignment horizontal="center" vertical="top" wrapText="1"/>
      <protection/>
    </xf>
    <xf numFmtId="0" fontId="12" fillId="33" borderId="10" xfId="57" applyFont="1" applyFill="1" applyBorder="1" applyAlignment="1">
      <alignment horizontal="center" vertical="top" wrapText="1"/>
      <protection/>
    </xf>
    <xf numFmtId="49" fontId="15" fillId="0" borderId="10" xfId="57" applyNumberFormat="1" applyFont="1" applyFill="1" applyBorder="1" applyAlignment="1">
      <alignment horizontal="center" vertical="top" wrapText="1"/>
      <protection/>
    </xf>
    <xf numFmtId="49" fontId="12" fillId="0" borderId="10" xfId="57" applyNumberFormat="1" applyFont="1" applyFill="1" applyBorder="1" applyAlignment="1">
      <alignment horizontal="center" vertical="top" wrapText="1"/>
      <protection/>
    </xf>
    <xf numFmtId="0" fontId="0" fillId="0" borderId="0" xfId="57" applyFont="1" applyFill="1" applyBorder="1" applyAlignment="1">
      <alignment vertical="top" wrapText="1"/>
      <protection/>
    </xf>
    <xf numFmtId="0" fontId="0" fillId="0" borderId="14" xfId="57" applyFont="1" applyFill="1" applyBorder="1" applyAlignment="1">
      <alignment vertical="top" wrapText="1"/>
      <protection/>
    </xf>
    <xf numFmtId="0" fontId="0" fillId="0" borderId="15" xfId="57" applyFont="1" applyFill="1" applyBorder="1" applyAlignment="1">
      <alignment vertical="top" wrapText="1"/>
      <protection/>
    </xf>
    <xf numFmtId="0" fontId="0" fillId="0" borderId="17" xfId="57" applyFont="1" applyFill="1" applyBorder="1" applyAlignment="1">
      <alignment vertical="top" wrapText="1"/>
      <protection/>
    </xf>
    <xf numFmtId="0" fontId="0" fillId="0" borderId="10" xfId="57" applyFont="1" applyFill="1" applyBorder="1" applyAlignment="1">
      <alignment vertical="top" wrapText="1"/>
      <protection/>
    </xf>
    <xf numFmtId="0" fontId="15" fillId="0" borderId="11" xfId="57" applyFont="1" applyFill="1" applyBorder="1" applyAlignment="1">
      <alignment horizontal="left" vertical="top" wrapText="1"/>
      <protection/>
    </xf>
    <xf numFmtId="0" fontId="14" fillId="33" borderId="10" xfId="57" applyFont="1" applyFill="1" applyBorder="1" applyAlignment="1">
      <alignment horizontal="center" vertical="top" wrapText="1"/>
      <protection/>
    </xf>
    <xf numFmtId="2" fontId="2" fillId="0" borderId="10" xfId="57" applyNumberFormat="1" applyFont="1" applyFill="1" applyBorder="1" applyAlignment="1">
      <alignment horizontal="right" vertical="top" wrapText="1"/>
      <protection/>
    </xf>
    <xf numFmtId="0" fontId="15" fillId="0" borderId="10" xfId="0" applyFont="1" applyFill="1" applyBorder="1" applyAlignment="1">
      <alignment vertical="top" wrapText="1"/>
    </xf>
    <xf numFmtId="49" fontId="12" fillId="33" borderId="10" xfId="57" applyNumberFormat="1" applyFont="1" applyFill="1" applyBorder="1" applyAlignment="1">
      <alignment horizontal="center" vertical="top" wrapText="1"/>
      <protection/>
    </xf>
    <xf numFmtId="2" fontId="14" fillId="0" borderId="10" xfId="57" applyNumberFormat="1" applyFont="1" applyFill="1" applyBorder="1" applyAlignment="1">
      <alignment vertical="top"/>
      <protection/>
    </xf>
    <xf numFmtId="0" fontId="19" fillId="0" borderId="14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0" fontId="15" fillId="0" borderId="11" xfId="57" applyFont="1" applyFill="1" applyBorder="1" applyAlignment="1">
      <alignment vertical="top" wrapText="1"/>
      <protection/>
    </xf>
    <xf numFmtId="0" fontId="0" fillId="33" borderId="10" xfId="59" applyFont="1" applyFill="1" applyBorder="1" applyAlignment="1">
      <alignment horizontal="center" vertical="top"/>
      <protection/>
    </xf>
    <xf numFmtId="0" fontId="2" fillId="33" borderId="11" xfId="57" applyFont="1" applyFill="1" applyBorder="1" applyAlignment="1">
      <alignment horizontal="left" vertical="top" wrapText="1"/>
      <protection/>
    </xf>
    <xf numFmtId="0" fontId="12" fillId="33" borderId="11" xfId="57" applyFont="1" applyFill="1" applyBorder="1" applyAlignment="1">
      <alignment horizontal="left" vertical="top" wrapText="1"/>
      <protection/>
    </xf>
    <xf numFmtId="0" fontId="15" fillId="0" borderId="11" xfId="59" applyFont="1" applyFill="1" applyBorder="1" applyAlignment="1">
      <alignment horizontal="left" vertical="top" wrapText="1"/>
      <protection/>
    </xf>
    <xf numFmtId="0" fontId="0" fillId="33" borderId="11" xfId="57" applyFont="1" applyFill="1" applyBorder="1" applyAlignment="1">
      <alignment horizontal="left" vertical="top" wrapText="1"/>
      <protection/>
    </xf>
    <xf numFmtId="0" fontId="12" fillId="0" borderId="11" xfId="59" applyFont="1" applyFill="1" applyBorder="1" applyAlignment="1">
      <alignment horizontal="left" vertical="top" wrapText="1"/>
      <protection/>
    </xf>
    <xf numFmtId="0" fontId="12" fillId="0" borderId="15" xfId="59" applyFont="1" applyFill="1" applyBorder="1" applyAlignment="1">
      <alignment horizontal="left" vertical="top" wrapText="1"/>
      <protection/>
    </xf>
    <xf numFmtId="0" fontId="14" fillId="33" borderId="11" xfId="57" applyFont="1" applyFill="1" applyBorder="1" applyAlignment="1">
      <alignment horizontal="left" vertical="top" wrapText="1"/>
      <protection/>
    </xf>
    <xf numFmtId="0" fontId="0" fillId="0" borderId="0" xfId="59" applyFont="1" applyFill="1" applyAlignment="1">
      <alignment horizontal="center" vertical="top" wrapText="1"/>
      <protection/>
    </xf>
    <xf numFmtId="0" fontId="0" fillId="0" borderId="0" xfId="59" applyAlignment="1">
      <alignment horizontal="center" vertical="top"/>
      <protection/>
    </xf>
    <xf numFmtId="49" fontId="4" fillId="0" borderId="10" xfId="57" applyNumberFormat="1" applyFont="1" applyFill="1" applyBorder="1" applyAlignment="1">
      <alignment horizontal="center" vertical="top"/>
      <protection/>
    </xf>
    <xf numFmtId="0" fontId="15" fillId="0" borderId="10" xfId="59" applyFont="1" applyFill="1" applyBorder="1" applyAlignment="1">
      <alignment horizontal="center" vertical="top" wrapText="1"/>
      <protection/>
    </xf>
    <xf numFmtId="49" fontId="12" fillId="0" borderId="10" xfId="57" applyNumberFormat="1" applyFont="1" applyFill="1" applyBorder="1" applyAlignment="1">
      <alignment horizontal="center" vertical="top"/>
      <protection/>
    </xf>
    <xf numFmtId="0" fontId="15" fillId="0" borderId="10" xfId="59" applyFont="1" applyBorder="1" applyAlignment="1">
      <alignment horizontal="center" vertical="top"/>
      <protection/>
    </xf>
    <xf numFmtId="49" fontId="15" fillId="0" borderId="10" xfId="57" applyNumberFormat="1" applyFont="1" applyFill="1" applyBorder="1" applyAlignment="1">
      <alignment horizontal="center" vertical="top"/>
      <protection/>
    </xf>
    <xf numFmtId="49" fontId="14" fillId="0" borderId="10" xfId="57" applyNumberFormat="1" applyFont="1" applyFill="1" applyBorder="1" applyAlignment="1">
      <alignment horizontal="center" vertical="top"/>
      <protection/>
    </xf>
    <xf numFmtId="49" fontId="15" fillId="0" borderId="10" xfId="59" applyNumberFormat="1" applyFont="1" applyFill="1" applyBorder="1" applyAlignment="1">
      <alignment horizontal="center" vertical="top"/>
      <protection/>
    </xf>
    <xf numFmtId="49" fontId="18" fillId="0" borderId="10" xfId="45" applyNumberFormat="1" applyFont="1" applyFill="1" applyBorder="1" applyAlignment="1">
      <alignment horizontal="center" vertical="top" wrapText="1"/>
    </xf>
    <xf numFmtId="0" fontId="12" fillId="0" borderId="10" xfId="59" applyFont="1" applyBorder="1" applyAlignment="1">
      <alignment horizontal="center" vertical="top"/>
      <protection/>
    </xf>
    <xf numFmtId="49" fontId="12" fillId="0" borderId="10" xfId="59" applyNumberFormat="1" applyFont="1" applyFill="1" applyBorder="1" applyAlignment="1">
      <alignment horizontal="center" vertical="top"/>
      <protection/>
    </xf>
    <xf numFmtId="49" fontId="18" fillId="0" borderId="10" xfId="59" applyNumberFormat="1" applyFont="1" applyFill="1" applyBorder="1" applyAlignment="1">
      <alignment vertical="top" wrapText="1"/>
      <protection/>
    </xf>
    <xf numFmtId="49" fontId="12" fillId="33" borderId="10" xfId="57" applyNumberFormat="1" applyFont="1" applyFill="1" applyBorder="1" applyAlignment="1">
      <alignment horizontal="center" vertical="top"/>
      <protection/>
    </xf>
    <xf numFmtId="0" fontId="18" fillId="33" borderId="10" xfId="59" applyFont="1" applyFill="1" applyBorder="1" applyAlignment="1">
      <alignment horizontal="justify" vertical="top" wrapText="1"/>
      <protection/>
    </xf>
    <xf numFmtId="0" fontId="19" fillId="33" borderId="10" xfId="59" applyFont="1" applyFill="1" applyBorder="1" applyAlignment="1">
      <alignment horizontal="justify" vertical="top" wrapText="1"/>
      <protection/>
    </xf>
    <xf numFmtId="49" fontId="18" fillId="33" borderId="10" xfId="45" applyNumberFormat="1" applyFont="1" applyFill="1" applyBorder="1" applyAlignment="1">
      <alignment horizontal="center" vertical="top" wrapText="1"/>
    </xf>
    <xf numFmtId="0" fontId="15" fillId="0" borderId="10" xfId="59" applyFont="1" applyFill="1" applyBorder="1" applyAlignment="1">
      <alignment horizontal="center" vertical="top"/>
      <protection/>
    </xf>
    <xf numFmtId="0" fontId="12" fillId="0" borderId="10" xfId="59" applyFont="1" applyFill="1" applyBorder="1" applyAlignment="1">
      <alignment horizontal="center" vertical="top"/>
      <protection/>
    </xf>
    <xf numFmtId="2" fontId="12" fillId="0" borderId="10" xfId="57" applyNumberFormat="1" applyFont="1" applyFill="1" applyBorder="1" applyAlignment="1">
      <alignment horizontal="right" vertical="top"/>
      <protection/>
    </xf>
    <xf numFmtId="0" fontId="19" fillId="33" borderId="10" xfId="47" applyNumberFormat="1" applyFont="1" applyFill="1" applyBorder="1" applyAlignment="1">
      <alignment horizontal="justify" vertical="top" wrapText="1"/>
    </xf>
    <xf numFmtId="0" fontId="12" fillId="0" borderId="10" xfId="59" applyFont="1" applyFill="1" applyBorder="1" applyAlignment="1">
      <alignment horizontal="center" vertical="top" wrapText="1"/>
      <protection/>
    </xf>
    <xf numFmtId="0" fontId="15" fillId="0" borderId="10" xfId="60" applyFont="1" applyFill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0" xfId="59" applyFont="1" applyBorder="1" applyAlignment="1">
      <alignment horizontal="center" vertical="top"/>
      <protection/>
    </xf>
    <xf numFmtId="49" fontId="2" fillId="0" borderId="10" xfId="57" applyNumberFormat="1" applyFont="1" applyFill="1" applyBorder="1" applyAlignment="1">
      <alignment horizontal="center" vertical="top"/>
      <protection/>
    </xf>
    <xf numFmtId="49" fontId="5" fillId="0" borderId="10" xfId="57" applyNumberFormat="1" applyFont="1" applyFill="1" applyBorder="1" applyAlignment="1">
      <alignment horizontal="center" vertical="top"/>
      <protection/>
    </xf>
    <xf numFmtId="0" fontId="0" fillId="0" borderId="10" xfId="59" applyFont="1" applyBorder="1" applyAlignment="1">
      <alignment horizontal="center" vertical="top"/>
      <protection/>
    </xf>
    <xf numFmtId="49" fontId="0" fillId="0" borderId="10" xfId="57" applyNumberFormat="1" applyFont="1" applyFill="1" applyBorder="1" applyAlignment="1">
      <alignment horizontal="center" vertical="top"/>
      <protection/>
    </xf>
    <xf numFmtId="0" fontId="2" fillId="0" borderId="10" xfId="59" applyFont="1" applyFill="1" applyBorder="1" applyAlignment="1">
      <alignment horizontal="center" vertical="top"/>
      <protection/>
    </xf>
    <xf numFmtId="0" fontId="0" fillId="33" borderId="10" xfId="57" applyFont="1" applyFill="1" applyBorder="1" applyAlignment="1">
      <alignment horizontal="center" vertical="top" wrapText="1"/>
      <protection/>
    </xf>
    <xf numFmtId="49" fontId="0" fillId="33" borderId="10" xfId="57" applyNumberFormat="1" applyFont="1" applyFill="1" applyBorder="1" applyAlignment="1">
      <alignment horizontal="center" vertical="top"/>
      <protection/>
    </xf>
    <xf numFmtId="49" fontId="11" fillId="33" borderId="10" xfId="45" applyNumberFormat="1" applyFont="1" applyFill="1" applyBorder="1" applyAlignment="1">
      <alignment horizontal="center" vertical="top" wrapText="1"/>
    </xf>
    <xf numFmtId="49" fontId="17" fillId="0" borderId="10" xfId="59" applyNumberFormat="1" applyFont="1" applyFill="1" applyBorder="1" applyAlignment="1">
      <alignment horizontal="center" vertical="top"/>
      <protection/>
    </xf>
    <xf numFmtId="2" fontId="12" fillId="0" borderId="10" xfId="59" applyNumberFormat="1" applyFont="1" applyFill="1" applyBorder="1" applyAlignment="1">
      <alignment horizontal="right" vertical="top"/>
      <protection/>
    </xf>
    <xf numFmtId="49" fontId="15" fillId="0" borderId="10" xfId="57" applyNumberFormat="1" applyFont="1" applyFill="1" applyBorder="1" applyAlignment="1">
      <alignment horizontal="left" vertical="top"/>
      <protection/>
    </xf>
    <xf numFmtId="0" fontId="12" fillId="0" borderId="10" xfId="57" applyFont="1" applyFill="1" applyBorder="1" applyAlignment="1">
      <alignment horizontal="center" vertical="top"/>
      <protection/>
    </xf>
    <xf numFmtId="0" fontId="18" fillId="0" borderId="18" xfId="59" applyFont="1" applyFill="1" applyBorder="1" applyAlignment="1">
      <alignment horizontal="center" vertical="top" wrapText="1"/>
      <protection/>
    </xf>
    <xf numFmtId="49" fontId="10" fillId="0" borderId="0" xfId="57" applyNumberFormat="1" applyFont="1" applyFill="1" applyAlignment="1">
      <alignment horizontal="center" vertical="top"/>
      <protection/>
    </xf>
    <xf numFmtId="49" fontId="2" fillId="0" borderId="10" xfId="59" applyNumberFormat="1" applyFont="1" applyFill="1" applyBorder="1" applyAlignment="1">
      <alignment horizontal="center" vertical="top"/>
      <protection/>
    </xf>
    <xf numFmtId="2" fontId="2" fillId="0" borderId="10" xfId="59" applyNumberFormat="1" applyFont="1" applyFill="1" applyBorder="1" applyAlignment="1">
      <alignment vertical="top"/>
      <protection/>
    </xf>
    <xf numFmtId="0" fontId="0" fillId="0" borderId="10" xfId="57" applyFont="1" applyFill="1" applyBorder="1" applyAlignment="1">
      <alignment horizontal="center" vertical="top" wrapText="1"/>
      <protection/>
    </xf>
    <xf numFmtId="49" fontId="0" fillId="0" borderId="10" xfId="59" applyNumberFormat="1" applyFont="1" applyFill="1" applyBorder="1" applyAlignment="1">
      <alignment horizontal="center" vertical="top"/>
      <protection/>
    </xf>
    <xf numFmtId="2" fontId="0" fillId="0" borderId="10" xfId="59" applyNumberFormat="1" applyFont="1" applyFill="1" applyBorder="1" applyAlignment="1">
      <alignment vertical="top"/>
      <protection/>
    </xf>
    <xf numFmtId="0" fontId="0" fillId="33" borderId="10" xfId="57" applyFont="1" applyFill="1" applyBorder="1" applyAlignment="1">
      <alignment vertical="top"/>
      <protection/>
    </xf>
    <xf numFmtId="0" fontId="0" fillId="33" borderId="10" xfId="59" applyFont="1" applyFill="1" applyBorder="1" applyAlignment="1">
      <alignment horizontal="left" vertical="top" wrapText="1"/>
      <protection/>
    </xf>
    <xf numFmtId="0" fontId="0" fillId="33" borderId="11" xfId="57" applyFont="1" applyFill="1" applyBorder="1" applyAlignment="1">
      <alignment vertical="top"/>
      <protection/>
    </xf>
    <xf numFmtId="0" fontId="11" fillId="33" borderId="15" xfId="59" applyFont="1" applyFill="1" applyBorder="1" applyAlignment="1">
      <alignment horizontal="left" vertical="top" wrapText="1"/>
      <protection/>
    </xf>
    <xf numFmtId="0" fontId="2" fillId="33" borderId="14" xfId="57" applyFont="1" applyFill="1" applyBorder="1" applyAlignment="1">
      <alignment vertical="top" wrapText="1"/>
      <protection/>
    </xf>
    <xf numFmtId="49" fontId="21" fillId="0" borderId="10" xfId="57" applyNumberFormat="1" applyFont="1" applyFill="1" applyBorder="1" applyAlignment="1">
      <alignment horizontal="center" vertical="top"/>
      <protection/>
    </xf>
    <xf numFmtId="0" fontId="18" fillId="0" borderId="10" xfId="59" applyFont="1" applyFill="1" applyBorder="1" applyAlignment="1">
      <alignment horizontal="justify" vertical="top" wrapText="1"/>
      <protection/>
    </xf>
    <xf numFmtId="0" fontId="12" fillId="0" borderId="10" xfId="0" applyFont="1" applyFill="1" applyBorder="1" applyAlignment="1">
      <alignment horizontal="left" vertical="top" wrapText="1"/>
    </xf>
    <xf numFmtId="0" fontId="4" fillId="0" borderId="0" xfId="57" applyFont="1" applyFill="1" applyAlignment="1">
      <alignment vertical="top" wrapText="1"/>
      <protection/>
    </xf>
    <xf numFmtId="0" fontId="12" fillId="0" borderId="12" xfId="59" applyFont="1" applyBorder="1" applyAlignment="1">
      <alignment horizontal="center" vertical="top"/>
      <protection/>
    </xf>
    <xf numFmtId="0" fontId="0" fillId="0" borderId="0" xfId="59" applyFont="1" applyAlignment="1">
      <alignment horizontal="center" vertical="top"/>
      <protection/>
    </xf>
    <xf numFmtId="0" fontId="22" fillId="0" borderId="10" xfId="57" applyFont="1" applyFill="1" applyBorder="1" applyAlignment="1">
      <alignment horizontal="center" vertical="top" wrapText="1"/>
      <protection/>
    </xf>
    <xf numFmtId="49" fontId="22" fillId="0" borderId="10" xfId="57" applyNumberFormat="1" applyFont="1" applyFill="1" applyBorder="1" applyAlignment="1">
      <alignment horizontal="center" vertical="top"/>
      <protection/>
    </xf>
    <xf numFmtId="0" fontId="12" fillId="0" borderId="10" xfId="60" applyFont="1" applyFill="1" applyBorder="1" applyAlignment="1">
      <alignment horizontal="center" vertical="top" wrapText="1"/>
      <protection/>
    </xf>
    <xf numFmtId="49" fontId="23" fillId="0" borderId="10" xfId="59" applyNumberFormat="1" applyFont="1" applyFill="1" applyBorder="1" applyAlignment="1">
      <alignment horizontal="center" vertical="top"/>
      <protection/>
    </xf>
    <xf numFmtId="0" fontId="22" fillId="0" borderId="10" xfId="0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2" fillId="0" borderId="15" xfId="57" applyFont="1" applyFill="1" applyBorder="1" applyAlignment="1">
      <alignment horizontal="center" vertical="top" wrapText="1"/>
      <protection/>
    </xf>
    <xf numFmtId="0" fontId="24" fillId="0" borderId="0" xfId="58" applyFont="1" applyFill="1" applyAlignment="1">
      <alignment horizontal="center" vertical="top"/>
      <protection/>
    </xf>
    <xf numFmtId="0" fontId="24" fillId="0" borderId="0" xfId="58" applyFont="1" applyFill="1" applyAlignment="1">
      <alignment vertical="top"/>
      <protection/>
    </xf>
    <xf numFmtId="0" fontId="24" fillId="0" borderId="0" xfId="58" applyFont="1" applyFill="1" applyAlignment="1">
      <alignment horizontal="center"/>
      <protection/>
    </xf>
    <xf numFmtId="0" fontId="24" fillId="0" borderId="0" xfId="58" applyFont="1" applyFill="1">
      <alignment/>
      <protection/>
    </xf>
    <xf numFmtId="0" fontId="0" fillId="0" borderId="10" xfId="58" applyFont="1" applyFill="1" applyBorder="1" applyAlignment="1">
      <alignment horizontal="center" vertical="top" wrapText="1"/>
      <protection/>
    </xf>
    <xf numFmtId="49" fontId="0" fillId="0" borderId="10" xfId="58" applyNumberFormat="1" applyFont="1" applyFill="1" applyBorder="1" applyAlignment="1">
      <alignment horizontal="center" vertical="top" wrapText="1"/>
      <protection/>
    </xf>
    <xf numFmtId="4" fontId="0" fillId="0" borderId="10" xfId="58" applyNumberFormat="1" applyFont="1" applyFill="1" applyBorder="1" applyAlignment="1">
      <alignment horizontal="center" vertical="top" wrapText="1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4" fontId="2" fillId="0" borderId="10" xfId="58" applyNumberFormat="1" applyFont="1" applyFill="1" applyBorder="1" applyAlignment="1">
      <alignment horizontal="center" vertical="center" wrapText="1"/>
      <protection/>
    </xf>
    <xf numFmtId="4" fontId="2" fillId="0" borderId="10" xfId="0" applyNumberFormat="1" applyFont="1" applyFill="1" applyBorder="1" applyAlignment="1">
      <alignment vertical="top"/>
    </xf>
    <xf numFmtId="4" fontId="0" fillId="0" borderId="10" xfId="0" applyNumberFormat="1" applyFont="1" applyFill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4" fontId="2" fillId="0" borderId="10" xfId="0" applyNumberFormat="1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58" applyFont="1" applyFill="1" applyBorder="1">
      <alignment/>
      <protection/>
    </xf>
    <xf numFmtId="0" fontId="0" fillId="0" borderId="0" xfId="58" applyFont="1" applyFill="1" applyBorder="1" applyAlignment="1">
      <alignment horizontal="center" vertical="top" wrapText="1"/>
      <protection/>
    </xf>
    <xf numFmtId="0" fontId="0" fillId="0" borderId="0" xfId="58" applyFont="1" applyFill="1" applyBorder="1" applyAlignment="1">
      <alignment vertical="top"/>
      <protection/>
    </xf>
    <xf numFmtId="4" fontId="0" fillId="0" borderId="0" xfId="58" applyNumberFormat="1" applyFont="1" applyFill="1" applyBorder="1" applyAlignment="1">
      <alignment horizontal="center" vertical="top" wrapText="1"/>
      <protection/>
    </xf>
    <xf numFmtId="0" fontId="0" fillId="0" borderId="0" xfId="58" applyFont="1" applyFill="1" applyBorder="1" applyAlignment="1">
      <alignment vertical="top" wrapText="1"/>
      <protection/>
    </xf>
    <xf numFmtId="4" fontId="2" fillId="0" borderId="0" xfId="58" applyNumberFormat="1" applyFont="1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>
      <alignment vertical="center"/>
      <protection/>
    </xf>
    <xf numFmtId="0" fontId="4" fillId="0" borderId="0" xfId="0" applyNumberFormat="1" applyFont="1" applyFill="1" applyBorder="1" applyAlignment="1">
      <alignment vertical="top" wrapText="1"/>
    </xf>
    <xf numFmtId="49" fontId="4" fillId="0" borderId="0" xfId="58" applyNumberFormat="1" applyFont="1" applyAlignment="1">
      <alignment vertical="top" wrapText="1"/>
      <protection/>
    </xf>
    <xf numFmtId="0" fontId="2" fillId="0" borderId="0" xfId="58" applyFont="1" applyFill="1" applyAlignment="1">
      <alignment vertical="center" wrapText="1"/>
      <protection/>
    </xf>
    <xf numFmtId="0" fontId="18" fillId="0" borderId="10" xfId="59" applyFont="1" applyFill="1" applyBorder="1" applyAlignment="1">
      <alignment horizontal="justify" vertical="top" wrapText="1"/>
      <protection/>
    </xf>
    <xf numFmtId="0" fontId="59" fillId="0" borderId="0" xfId="58" applyFont="1" applyFill="1" applyAlignment="1">
      <alignment vertical="top"/>
      <protection/>
    </xf>
    <xf numFmtId="0" fontId="2" fillId="33" borderId="15" xfId="57" applyFont="1" applyFill="1" applyBorder="1" applyAlignment="1">
      <alignment horizontal="left" vertical="top" wrapText="1"/>
      <protection/>
    </xf>
    <xf numFmtId="0" fontId="15" fillId="0" borderId="15" xfId="57" applyFont="1" applyFill="1" applyBorder="1" applyAlignment="1">
      <alignment horizontal="left" vertical="top" wrapText="1"/>
      <protection/>
    </xf>
    <xf numFmtId="0" fontId="15" fillId="33" borderId="11" xfId="57" applyFont="1" applyFill="1" applyBorder="1" applyAlignment="1">
      <alignment horizontal="left" vertical="top" wrapText="1"/>
      <protection/>
    </xf>
    <xf numFmtId="0" fontId="15" fillId="33" borderId="15" xfId="57" applyFont="1" applyFill="1" applyBorder="1" applyAlignment="1">
      <alignment horizontal="left" vertical="top" wrapText="1"/>
      <protection/>
    </xf>
    <xf numFmtId="0" fontId="4" fillId="0" borderId="11" xfId="57" applyFont="1" applyFill="1" applyBorder="1" applyAlignment="1">
      <alignment horizontal="center" vertical="top" wrapText="1"/>
      <protection/>
    </xf>
    <xf numFmtId="0" fontId="4" fillId="0" borderId="15" xfId="57" applyFont="1" applyFill="1" applyBorder="1" applyAlignment="1">
      <alignment horizontal="center" vertical="top" wrapText="1"/>
      <protection/>
    </xf>
    <xf numFmtId="0" fontId="12" fillId="0" borderId="15" xfId="57" applyFont="1" applyFill="1" applyBorder="1" applyAlignment="1">
      <alignment horizontal="left" vertical="top" wrapText="1"/>
      <protection/>
    </xf>
    <xf numFmtId="0" fontId="2" fillId="0" borderId="0" xfId="57" applyFont="1" applyFill="1" applyAlignment="1">
      <alignment horizontal="center" vertical="top" wrapText="1"/>
      <protection/>
    </xf>
    <xf numFmtId="0" fontId="12" fillId="33" borderId="11" xfId="59" applyFont="1" applyFill="1" applyBorder="1" applyAlignment="1">
      <alignment horizontal="left" vertical="top" wrapText="1"/>
      <protection/>
    </xf>
    <xf numFmtId="0" fontId="12" fillId="33" borderId="15" xfId="59" applyFont="1" applyFill="1" applyBorder="1" applyAlignment="1">
      <alignment horizontal="left" vertical="top" wrapText="1"/>
      <protection/>
    </xf>
    <xf numFmtId="0" fontId="2" fillId="33" borderId="10" xfId="57" applyFont="1" applyFill="1" applyBorder="1" applyAlignment="1">
      <alignment horizontal="left" vertical="top" wrapText="1"/>
      <protection/>
    </xf>
    <xf numFmtId="0" fontId="12" fillId="33" borderId="11" xfId="59" applyFont="1" applyFill="1" applyBorder="1" applyAlignment="1">
      <alignment horizontal="justify" vertical="top" wrapText="1"/>
      <protection/>
    </xf>
    <xf numFmtId="0" fontId="12" fillId="33" borderId="15" xfId="59" applyFont="1" applyFill="1" applyBorder="1" applyAlignment="1">
      <alignment horizontal="justify" vertical="top" wrapText="1"/>
      <protection/>
    </xf>
    <xf numFmtId="0" fontId="2" fillId="33" borderId="11" xfId="59" applyFont="1" applyFill="1" applyBorder="1" applyAlignment="1">
      <alignment horizontal="left" vertical="top" wrapText="1"/>
      <protection/>
    </xf>
    <xf numFmtId="0" fontId="12" fillId="0" borderId="11" xfId="57" applyFont="1" applyFill="1" applyBorder="1" applyAlignment="1">
      <alignment horizontal="left" vertical="top"/>
      <protection/>
    </xf>
    <xf numFmtId="0" fontId="12" fillId="0" borderId="15" xfId="57" applyFont="1" applyFill="1" applyBorder="1" applyAlignment="1">
      <alignment horizontal="left" vertical="top"/>
      <protection/>
    </xf>
    <xf numFmtId="0" fontId="15" fillId="0" borderId="15" xfId="59" applyFont="1" applyFill="1" applyBorder="1" applyAlignment="1">
      <alignment horizontal="left" vertical="top" wrapText="1"/>
      <protection/>
    </xf>
    <xf numFmtId="0" fontId="15" fillId="0" borderId="11" xfId="57" applyFont="1" applyFill="1" applyBorder="1" applyAlignment="1">
      <alignment horizontal="left" vertical="top"/>
      <protection/>
    </xf>
    <xf numFmtId="0" fontId="15" fillId="0" borderId="15" xfId="57" applyFont="1" applyFill="1" applyBorder="1" applyAlignment="1">
      <alignment horizontal="left" vertical="top"/>
      <protection/>
    </xf>
    <xf numFmtId="0" fontId="0" fillId="33" borderId="11" xfId="59" applyFont="1" applyFill="1" applyBorder="1" applyAlignment="1">
      <alignment horizontal="left" vertical="top" wrapText="1"/>
      <protection/>
    </xf>
    <xf numFmtId="0" fontId="0" fillId="33" borderId="15" xfId="59" applyFont="1" applyFill="1" applyBorder="1" applyAlignment="1">
      <alignment horizontal="left" vertical="top" wrapText="1"/>
      <protection/>
    </xf>
    <xf numFmtId="0" fontId="15" fillId="33" borderId="11" xfId="59" applyFont="1" applyFill="1" applyBorder="1" applyAlignment="1">
      <alignment horizontal="left" vertical="top" wrapText="1"/>
      <protection/>
    </xf>
    <xf numFmtId="0" fontId="0" fillId="33" borderId="15" xfId="57" applyFont="1" applyFill="1" applyBorder="1" applyAlignment="1">
      <alignment horizontal="left" vertical="top" wrapText="1"/>
      <protection/>
    </xf>
    <xf numFmtId="0" fontId="4" fillId="0" borderId="0" xfId="57" applyFont="1" applyFill="1" applyAlignment="1">
      <alignment horizontal="center" vertical="top" wrapText="1"/>
      <protection/>
    </xf>
    <xf numFmtId="0" fontId="4" fillId="33" borderId="10" xfId="59" applyFont="1" applyFill="1" applyBorder="1" applyAlignment="1">
      <alignment horizontal="left" vertical="top" wrapText="1"/>
      <protection/>
    </xf>
    <xf numFmtId="0" fontId="4" fillId="33" borderId="11" xfId="59" applyFont="1" applyFill="1" applyBorder="1" applyAlignment="1">
      <alignment horizontal="left" vertical="top" wrapText="1"/>
      <protection/>
    </xf>
    <xf numFmtId="0" fontId="4" fillId="33" borderId="15" xfId="59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25" fillId="33" borderId="10" xfId="59" applyFont="1" applyFill="1" applyBorder="1" applyAlignment="1">
      <alignment horizontal="justify" vertical="top" wrapText="1"/>
      <protection/>
    </xf>
    <xf numFmtId="0" fontId="0" fillId="0" borderId="0" xfId="59" applyFont="1" applyFill="1" applyBorder="1" applyAlignment="1">
      <alignment horizontal="left" vertical="top" wrapText="1"/>
      <protection/>
    </xf>
    <xf numFmtId="0" fontId="12" fillId="33" borderId="15" xfId="57" applyFont="1" applyFill="1" applyBorder="1" applyAlignment="1">
      <alignment horizontal="left" vertical="top" wrapText="1"/>
      <protection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59" applyNumberFormat="1" applyFont="1" applyAlignment="1">
      <alignment horizontal="center" vertical="top" wrapText="1"/>
      <protection/>
    </xf>
    <xf numFmtId="0" fontId="4" fillId="0" borderId="0" xfId="57" applyFont="1" applyFill="1" applyAlignment="1">
      <alignment horizontal="center" vertical="top" wrapText="1"/>
      <protection/>
    </xf>
    <xf numFmtId="0" fontId="2" fillId="0" borderId="0" xfId="58" applyFont="1" applyFill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top" wrapText="1"/>
    </xf>
    <xf numFmtId="0" fontId="0" fillId="0" borderId="10" xfId="58" applyFont="1" applyFill="1" applyBorder="1" applyAlignment="1">
      <alignment vertical="top" wrapText="1"/>
      <protection/>
    </xf>
    <xf numFmtId="0" fontId="0" fillId="0" borderId="10" xfId="58" applyFont="1" applyFill="1" applyBorder="1" applyAlignment="1">
      <alignment horizontal="center" vertical="top" wrapText="1"/>
      <protection/>
    </xf>
    <xf numFmtId="0" fontId="2" fillId="0" borderId="10" xfId="58" applyFont="1" applyFill="1" applyBorder="1" applyAlignment="1">
      <alignment vertical="center" wrapText="1"/>
      <protection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[0] 2" xfId="45"/>
    <cellStyle name="Денежный [0] 3" xfId="46"/>
    <cellStyle name="Денежный 2" xfId="47"/>
    <cellStyle name="Денежный 3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Обычный_Расходы Надва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Финансовый 2" xfId="70"/>
    <cellStyle name="Финансовый 3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183"/>
  <sheetViews>
    <sheetView zoomScalePageLayoutView="0" workbookViewId="0" topLeftCell="A3">
      <selection activeCell="G11" sqref="G11"/>
    </sheetView>
  </sheetViews>
  <sheetFormatPr defaultColWidth="9.140625" defaultRowHeight="12.75"/>
  <cols>
    <col min="1" max="1" width="21.8515625" style="10" customWidth="1"/>
    <col min="2" max="2" width="53.7109375" style="1" customWidth="1"/>
    <col min="3" max="3" width="12.140625" style="1" hidden="1" customWidth="1"/>
    <col min="4" max="4" width="13.7109375" style="1" customWidth="1"/>
    <col min="5" max="5" width="12.140625" style="1" hidden="1" customWidth="1"/>
    <col min="6" max="7" width="13.00390625" style="1" customWidth="1"/>
    <col min="8" max="18" width="9.140625" style="1" customWidth="1"/>
    <col min="19" max="19" width="10.7109375" style="1" customWidth="1"/>
    <col min="20" max="16384" width="9.140625" style="1" customWidth="1"/>
  </cols>
  <sheetData>
    <row r="1" ht="12.75" hidden="1">
      <c r="B1" s="56" t="s">
        <v>94</v>
      </c>
    </row>
    <row r="2" spans="2:3" ht="33" customHeight="1" hidden="1">
      <c r="B2" s="260" t="s">
        <v>147</v>
      </c>
      <c r="C2" s="260"/>
    </row>
    <row r="3" spans="2:5" ht="18.75" customHeight="1">
      <c r="B3" s="215"/>
      <c r="C3" s="262" t="s">
        <v>138</v>
      </c>
      <c r="D3" s="262"/>
      <c r="E3" s="262"/>
    </row>
    <row r="4" spans="2:5" ht="48" customHeight="1">
      <c r="B4" s="263" t="s">
        <v>265</v>
      </c>
      <c r="C4" s="263"/>
      <c r="D4" s="263"/>
      <c r="E4" s="263"/>
    </row>
    <row r="5" spans="1:7" ht="16.5" customHeight="1">
      <c r="A5" s="18"/>
      <c r="C5" s="262" t="s">
        <v>266</v>
      </c>
      <c r="D5" s="262"/>
      <c r="E5" s="262"/>
      <c r="F5" s="68"/>
      <c r="G5" s="68"/>
    </row>
    <row r="6" spans="1:7" ht="36.75" customHeight="1">
      <c r="A6" s="18"/>
      <c r="B6" s="264" t="s">
        <v>267</v>
      </c>
      <c r="C6" s="264"/>
      <c r="D6" s="264"/>
      <c r="E6" s="264"/>
      <c r="F6" s="68"/>
      <c r="G6" s="68"/>
    </row>
    <row r="7" spans="1:5" ht="26.25" customHeight="1">
      <c r="A7" s="261" t="s">
        <v>268</v>
      </c>
      <c r="B7" s="261"/>
      <c r="C7" s="261"/>
      <c r="D7" s="261"/>
      <c r="E7" s="261"/>
    </row>
    <row r="8" spans="1:7" ht="12.75">
      <c r="A8" s="18"/>
      <c r="B8" s="3"/>
      <c r="C8" s="22"/>
      <c r="D8" s="22"/>
      <c r="E8" s="22" t="s">
        <v>247</v>
      </c>
      <c r="F8" s="22"/>
      <c r="G8" s="22"/>
    </row>
    <row r="9" spans="1:2" ht="12.75" hidden="1">
      <c r="A9" s="10" t="s">
        <v>83</v>
      </c>
      <c r="B9" s="14" t="s">
        <v>83</v>
      </c>
    </row>
    <row r="10" spans="1:8" s="10" customFormat="1" ht="27.75" customHeight="1">
      <c r="A10" s="28" t="s">
        <v>84</v>
      </c>
      <c r="B10" s="28" t="s">
        <v>49</v>
      </c>
      <c r="C10" s="5" t="s">
        <v>0</v>
      </c>
      <c r="D10" s="5" t="s">
        <v>0</v>
      </c>
      <c r="E10" s="5" t="s">
        <v>261</v>
      </c>
      <c r="F10" s="103"/>
      <c r="G10" s="103"/>
      <c r="H10" s="18"/>
    </row>
    <row r="11" spans="1:8" ht="12.75">
      <c r="A11" s="9">
        <v>1</v>
      </c>
      <c r="B11" s="9">
        <v>2</v>
      </c>
      <c r="C11" s="9">
        <v>3</v>
      </c>
      <c r="D11" s="9"/>
      <c r="E11" s="9"/>
      <c r="F11" s="18"/>
      <c r="G11" s="18"/>
      <c r="H11" s="3"/>
    </row>
    <row r="12" spans="1:8" s="2" customFormat="1" ht="12.75">
      <c r="A12" s="19" t="s">
        <v>85</v>
      </c>
      <c r="B12" s="16" t="s">
        <v>6</v>
      </c>
      <c r="C12" s="209">
        <f>C13+C17+C28+C31+C20+C35</f>
        <v>340800</v>
      </c>
      <c r="D12" s="209">
        <f>D13+D17+D28+D31+D20+D35</f>
        <v>130000</v>
      </c>
      <c r="E12" s="209">
        <f>E13+E17+E28+E31+E20+E35</f>
        <v>470800</v>
      </c>
      <c r="F12" s="104"/>
      <c r="G12" s="104"/>
      <c r="H12" s="4"/>
    </row>
    <row r="13" spans="1:8" s="2" customFormat="1" ht="16.5" customHeight="1" hidden="1">
      <c r="A13" s="19" t="s">
        <v>86</v>
      </c>
      <c r="B13" s="13" t="s">
        <v>66</v>
      </c>
      <c r="C13" s="209">
        <f>C14</f>
        <v>23000</v>
      </c>
      <c r="D13" s="209">
        <f>D14</f>
        <v>0</v>
      </c>
      <c r="E13" s="209">
        <f>E14</f>
        <v>23000</v>
      </c>
      <c r="F13" s="104"/>
      <c r="G13" s="104"/>
      <c r="H13" s="4"/>
    </row>
    <row r="14" spans="1:8" ht="12.75" hidden="1">
      <c r="A14" s="9" t="s">
        <v>87</v>
      </c>
      <c r="B14" s="15" t="s">
        <v>88</v>
      </c>
      <c r="C14" s="210">
        <f>C15+C16</f>
        <v>23000</v>
      </c>
      <c r="D14" s="210">
        <f>D15+D16</f>
        <v>0</v>
      </c>
      <c r="E14" s="210">
        <f>E15+E16</f>
        <v>23000</v>
      </c>
      <c r="F14" s="105"/>
      <c r="G14" s="105"/>
      <c r="H14" s="3"/>
    </row>
    <row r="15" spans="1:8" ht="65.25" customHeight="1" hidden="1">
      <c r="A15" s="9" t="s">
        <v>5</v>
      </c>
      <c r="B15" s="17" t="s">
        <v>137</v>
      </c>
      <c r="C15" s="210">
        <v>23000</v>
      </c>
      <c r="D15" s="210">
        <v>0</v>
      </c>
      <c r="E15" s="210">
        <f>C15+D15</f>
        <v>23000</v>
      </c>
      <c r="F15" s="105"/>
      <c r="G15" s="105"/>
      <c r="H15" s="3"/>
    </row>
    <row r="16" spans="1:8" ht="32.25" customHeight="1" hidden="1">
      <c r="A16" s="9" t="s">
        <v>145</v>
      </c>
      <c r="B16" s="17" t="s">
        <v>146</v>
      </c>
      <c r="C16" s="210">
        <v>0</v>
      </c>
      <c r="D16" s="210"/>
      <c r="E16" s="210"/>
      <c r="F16" s="105"/>
      <c r="G16" s="105"/>
      <c r="H16" s="3"/>
    </row>
    <row r="17" spans="1:8" s="2" customFormat="1" ht="15" customHeight="1" hidden="1">
      <c r="A17" s="19" t="s">
        <v>7</v>
      </c>
      <c r="B17" s="13" t="s">
        <v>89</v>
      </c>
      <c r="C17" s="209">
        <f aca="true" t="shared" si="0" ref="C17:E18">C18</f>
        <v>800</v>
      </c>
      <c r="D17" s="209">
        <f t="shared" si="0"/>
        <v>0</v>
      </c>
      <c r="E17" s="209">
        <f t="shared" si="0"/>
        <v>800</v>
      </c>
      <c r="F17" s="104"/>
      <c r="G17" s="104"/>
      <c r="H17" s="4"/>
    </row>
    <row r="18" spans="1:8" ht="15" customHeight="1" hidden="1">
      <c r="A18" s="9" t="s">
        <v>8</v>
      </c>
      <c r="B18" s="12" t="s">
        <v>90</v>
      </c>
      <c r="C18" s="210">
        <f t="shared" si="0"/>
        <v>800</v>
      </c>
      <c r="D18" s="210">
        <f t="shared" si="0"/>
        <v>0</v>
      </c>
      <c r="E18" s="210">
        <f t="shared" si="0"/>
        <v>800</v>
      </c>
      <c r="F18" s="105"/>
      <c r="G18" s="105"/>
      <c r="H18" s="3"/>
    </row>
    <row r="19" spans="1:8" ht="15" customHeight="1" hidden="1">
      <c r="A19" s="9" t="s">
        <v>9</v>
      </c>
      <c r="B19" s="12" t="s">
        <v>90</v>
      </c>
      <c r="C19" s="210">
        <v>800</v>
      </c>
      <c r="D19" s="210">
        <v>0</v>
      </c>
      <c r="E19" s="210">
        <f>C19+D19</f>
        <v>800</v>
      </c>
      <c r="F19" s="105"/>
      <c r="G19" s="105"/>
      <c r="H19" s="3"/>
    </row>
    <row r="20" spans="1:8" s="26" customFormat="1" ht="15" customHeight="1">
      <c r="A20" s="24" t="s">
        <v>10</v>
      </c>
      <c r="B20" s="25" t="s">
        <v>11</v>
      </c>
      <c r="C20" s="211">
        <f>C21+C23</f>
        <v>218100</v>
      </c>
      <c r="D20" s="211">
        <f>D21+D23</f>
        <v>130000</v>
      </c>
      <c r="E20" s="211">
        <f>E21+E23</f>
        <v>348100</v>
      </c>
      <c r="F20" s="106"/>
      <c r="G20" s="106"/>
      <c r="H20" s="107"/>
    </row>
    <row r="21" spans="1:8" s="8" customFormat="1" ht="15" customHeight="1" hidden="1">
      <c r="A21" s="23" t="s">
        <v>12</v>
      </c>
      <c r="B21" s="27" t="s">
        <v>13</v>
      </c>
      <c r="C21" s="212">
        <f>C22</f>
        <v>16400</v>
      </c>
      <c r="D21" s="212">
        <f>D22</f>
        <v>0</v>
      </c>
      <c r="E21" s="212">
        <f>E22</f>
        <v>16400</v>
      </c>
      <c r="F21" s="108"/>
      <c r="G21" s="108"/>
      <c r="H21" s="109"/>
    </row>
    <row r="22" spans="1:8" s="8" customFormat="1" ht="42" customHeight="1" hidden="1">
      <c r="A22" s="23" t="s">
        <v>14</v>
      </c>
      <c r="B22" s="27" t="s">
        <v>126</v>
      </c>
      <c r="C22" s="212">
        <v>16400</v>
      </c>
      <c r="D22" s="212">
        <v>0</v>
      </c>
      <c r="E22" s="212">
        <f>C22+D22</f>
        <v>16400</v>
      </c>
      <c r="F22" s="108"/>
      <c r="G22" s="108"/>
      <c r="H22" s="109"/>
    </row>
    <row r="23" spans="1:8" s="8" customFormat="1" ht="18.75" customHeight="1">
      <c r="A23" s="23" t="s">
        <v>15</v>
      </c>
      <c r="B23" s="27" t="s">
        <v>16</v>
      </c>
      <c r="C23" s="212">
        <f>C26+C24</f>
        <v>201700</v>
      </c>
      <c r="D23" s="212">
        <f>D26+D24</f>
        <v>130000</v>
      </c>
      <c r="E23" s="212">
        <f>E26+E24</f>
        <v>331700</v>
      </c>
      <c r="F23" s="108"/>
      <c r="G23" s="108"/>
      <c r="H23" s="109"/>
    </row>
    <row r="24" spans="1:8" s="8" customFormat="1" ht="16.5" customHeight="1" hidden="1">
      <c r="A24" s="21" t="s">
        <v>260</v>
      </c>
      <c r="B24" s="27" t="s">
        <v>129</v>
      </c>
      <c r="C24" s="212">
        <f>C25</f>
        <v>105800</v>
      </c>
      <c r="D24" s="212">
        <f>D25</f>
        <v>0</v>
      </c>
      <c r="E24" s="212">
        <f>E25</f>
        <v>105800</v>
      </c>
      <c r="F24" s="108"/>
      <c r="G24" s="108"/>
      <c r="H24" s="109"/>
    </row>
    <row r="25" spans="1:8" s="8" customFormat="1" ht="26.25" customHeight="1" hidden="1">
      <c r="A25" s="21" t="s">
        <v>127</v>
      </c>
      <c r="B25" s="27" t="s">
        <v>130</v>
      </c>
      <c r="C25" s="212">
        <v>105800</v>
      </c>
      <c r="D25" s="212">
        <v>0</v>
      </c>
      <c r="E25" s="212">
        <f>C25+D25</f>
        <v>105800</v>
      </c>
      <c r="F25" s="108"/>
      <c r="G25" s="108"/>
      <c r="H25" s="109"/>
    </row>
    <row r="26" spans="1:8" s="8" customFormat="1" ht="15.75" customHeight="1">
      <c r="A26" s="21" t="s">
        <v>132</v>
      </c>
      <c r="B26" s="27" t="s">
        <v>131</v>
      </c>
      <c r="C26" s="212">
        <f>C27</f>
        <v>95900</v>
      </c>
      <c r="D26" s="212">
        <f>D27</f>
        <v>130000</v>
      </c>
      <c r="E26" s="212">
        <f>E27</f>
        <v>225900</v>
      </c>
      <c r="F26" s="108"/>
      <c r="G26" s="108"/>
      <c r="H26" s="109"/>
    </row>
    <row r="27" spans="1:8" s="8" customFormat="1" ht="40.5" customHeight="1">
      <c r="A27" s="21" t="s">
        <v>128</v>
      </c>
      <c r="B27" s="27" t="s">
        <v>133</v>
      </c>
      <c r="C27" s="212">
        <v>95900</v>
      </c>
      <c r="D27" s="212">
        <v>130000</v>
      </c>
      <c r="E27" s="212">
        <f>C27+D27</f>
        <v>225900</v>
      </c>
      <c r="F27" s="108"/>
      <c r="G27" s="108"/>
      <c r="H27" s="109"/>
    </row>
    <row r="28" spans="1:8" s="8" customFormat="1" ht="15.75" customHeight="1" hidden="1">
      <c r="A28" s="19" t="s">
        <v>152</v>
      </c>
      <c r="B28" s="13" t="s">
        <v>153</v>
      </c>
      <c r="C28" s="211">
        <f aca="true" t="shared" si="1" ref="C28:E29">C29</f>
        <v>5000</v>
      </c>
      <c r="D28" s="211">
        <f t="shared" si="1"/>
        <v>0</v>
      </c>
      <c r="E28" s="211">
        <f t="shared" si="1"/>
        <v>5000</v>
      </c>
      <c r="F28" s="106"/>
      <c r="G28" s="106"/>
      <c r="H28" s="109"/>
    </row>
    <row r="29" spans="1:8" s="8" customFormat="1" ht="41.25" customHeight="1" hidden="1">
      <c r="A29" s="9" t="s">
        <v>154</v>
      </c>
      <c r="B29" s="29" t="s">
        <v>155</v>
      </c>
      <c r="C29" s="212">
        <f t="shared" si="1"/>
        <v>5000</v>
      </c>
      <c r="D29" s="212">
        <f t="shared" si="1"/>
        <v>0</v>
      </c>
      <c r="E29" s="212">
        <f t="shared" si="1"/>
        <v>5000</v>
      </c>
      <c r="F29" s="108"/>
      <c r="G29" s="108"/>
      <c r="H29" s="109"/>
    </row>
    <row r="30" spans="1:8" s="8" customFormat="1" ht="66" customHeight="1" hidden="1">
      <c r="A30" s="9" t="s">
        <v>156</v>
      </c>
      <c r="B30" s="17" t="s">
        <v>17</v>
      </c>
      <c r="C30" s="212">
        <v>5000</v>
      </c>
      <c r="D30" s="212">
        <v>0</v>
      </c>
      <c r="E30" s="212">
        <f>C30+D30</f>
        <v>5000</v>
      </c>
      <c r="F30" s="108"/>
      <c r="G30" s="108"/>
      <c r="H30" s="109"/>
    </row>
    <row r="31" spans="1:8" s="2" customFormat="1" ht="39" customHeight="1" hidden="1">
      <c r="A31" s="19" t="s">
        <v>91</v>
      </c>
      <c r="B31" s="13" t="s">
        <v>67</v>
      </c>
      <c r="C31" s="213">
        <f aca="true" t="shared" si="2" ref="C31:E33">C32</f>
        <v>72000</v>
      </c>
      <c r="D31" s="213">
        <f t="shared" si="2"/>
        <v>0</v>
      </c>
      <c r="E31" s="213">
        <f t="shared" si="2"/>
        <v>72000</v>
      </c>
      <c r="F31" s="110"/>
      <c r="G31" s="110"/>
      <c r="H31" s="4"/>
    </row>
    <row r="32" spans="1:8" ht="79.5" customHeight="1" hidden="1">
      <c r="A32" s="9" t="s">
        <v>92</v>
      </c>
      <c r="B32" s="29" t="s">
        <v>76</v>
      </c>
      <c r="C32" s="214">
        <f t="shared" si="2"/>
        <v>72000</v>
      </c>
      <c r="D32" s="214">
        <f t="shared" si="2"/>
        <v>0</v>
      </c>
      <c r="E32" s="214">
        <f t="shared" si="2"/>
        <v>72000</v>
      </c>
      <c r="F32" s="111"/>
      <c r="G32" s="111"/>
      <c r="H32" s="3"/>
    </row>
    <row r="33" spans="1:8" ht="66.75" customHeight="1" hidden="1">
      <c r="A33" s="9" t="s">
        <v>93</v>
      </c>
      <c r="B33" s="17" t="s">
        <v>124</v>
      </c>
      <c r="C33" s="214">
        <f t="shared" si="2"/>
        <v>72000</v>
      </c>
      <c r="D33" s="214">
        <f t="shared" si="2"/>
        <v>0</v>
      </c>
      <c r="E33" s="214">
        <f t="shared" si="2"/>
        <v>72000</v>
      </c>
      <c r="F33" s="111"/>
      <c r="G33" s="111"/>
      <c r="H33" s="3"/>
    </row>
    <row r="34" spans="1:8" ht="66.75" customHeight="1" hidden="1">
      <c r="A34" s="9" t="s">
        <v>18</v>
      </c>
      <c r="B34" s="12" t="s">
        <v>122</v>
      </c>
      <c r="C34" s="210">
        <v>72000</v>
      </c>
      <c r="D34" s="210">
        <v>0</v>
      </c>
      <c r="E34" s="210">
        <f>C34+D34</f>
        <v>72000</v>
      </c>
      <c r="F34" s="105"/>
      <c r="G34" s="105"/>
      <c r="H34" s="3"/>
    </row>
    <row r="35" spans="1:8" ht="27" customHeight="1" hidden="1">
      <c r="A35" s="13" t="s">
        <v>157</v>
      </c>
      <c r="B35" s="13" t="s">
        <v>158</v>
      </c>
      <c r="C35" s="209">
        <f aca="true" t="shared" si="3" ref="C35:E37">C36</f>
        <v>21900</v>
      </c>
      <c r="D35" s="209">
        <f t="shared" si="3"/>
        <v>0</v>
      </c>
      <c r="E35" s="209">
        <f t="shared" si="3"/>
        <v>21900</v>
      </c>
      <c r="F35" s="104"/>
      <c r="G35" s="104"/>
      <c r="H35" s="3"/>
    </row>
    <row r="36" spans="1:8" ht="16.5" customHeight="1" hidden="1">
      <c r="A36" s="9" t="s">
        <v>159</v>
      </c>
      <c r="B36" s="17" t="s">
        <v>160</v>
      </c>
      <c r="C36" s="210">
        <f t="shared" si="3"/>
        <v>21900</v>
      </c>
      <c r="D36" s="210">
        <f t="shared" si="3"/>
        <v>0</v>
      </c>
      <c r="E36" s="210">
        <f t="shared" si="3"/>
        <v>21900</v>
      </c>
      <c r="F36" s="105"/>
      <c r="G36" s="105"/>
      <c r="H36" s="3"/>
    </row>
    <row r="37" spans="1:8" ht="16.5" customHeight="1" hidden="1">
      <c r="A37" s="9" t="s">
        <v>161</v>
      </c>
      <c r="B37" s="17" t="s">
        <v>162</v>
      </c>
      <c r="C37" s="210">
        <f t="shared" si="3"/>
        <v>21900</v>
      </c>
      <c r="D37" s="210">
        <f t="shared" si="3"/>
        <v>0</v>
      </c>
      <c r="E37" s="210">
        <f t="shared" si="3"/>
        <v>21900</v>
      </c>
      <c r="F37" s="105"/>
      <c r="G37" s="105"/>
      <c r="H37" s="3"/>
    </row>
    <row r="38" spans="1:8" ht="26.25" customHeight="1" hidden="1">
      <c r="A38" s="9" t="s">
        <v>120</v>
      </c>
      <c r="B38" s="17" t="s">
        <v>123</v>
      </c>
      <c r="C38" s="210">
        <v>21900</v>
      </c>
      <c r="D38" s="210">
        <v>0</v>
      </c>
      <c r="E38" s="210">
        <f>C38+D38</f>
        <v>21900</v>
      </c>
      <c r="F38" s="105"/>
      <c r="G38" s="105"/>
      <c r="H38" s="3"/>
    </row>
    <row r="39" spans="1:12" s="4" customFormat="1" ht="17.25" customHeight="1">
      <c r="A39" s="11" t="s">
        <v>21</v>
      </c>
      <c r="B39" s="13" t="s">
        <v>22</v>
      </c>
      <c r="C39" s="213">
        <f>C40</f>
        <v>2396502.23</v>
      </c>
      <c r="D39" s="213">
        <f>D40</f>
        <v>303352.95</v>
      </c>
      <c r="E39" s="213">
        <f>E40</f>
        <v>2699855.1799999997</v>
      </c>
      <c r="F39" s="110"/>
      <c r="G39" s="110"/>
      <c r="H39" s="20"/>
      <c r="I39" s="20"/>
      <c r="J39" s="20"/>
      <c r="K39" s="20"/>
      <c r="L39" s="20"/>
    </row>
    <row r="40" spans="1:12" s="3" customFormat="1" ht="28.5" customHeight="1">
      <c r="A40" s="5" t="s">
        <v>23</v>
      </c>
      <c r="B40" s="12" t="s">
        <v>24</v>
      </c>
      <c r="C40" s="214">
        <f>C41+C46+C52</f>
        <v>2396502.23</v>
      </c>
      <c r="D40" s="214">
        <f>D41+D46+D52</f>
        <v>303352.95</v>
      </c>
      <c r="E40" s="214">
        <f>E41+E46+E52</f>
        <v>2699855.1799999997</v>
      </c>
      <c r="F40" s="111"/>
      <c r="G40" s="111"/>
      <c r="H40" s="7"/>
      <c r="I40" s="7"/>
      <c r="J40" s="7"/>
      <c r="K40" s="7"/>
      <c r="L40" s="7"/>
    </row>
    <row r="41" spans="1:12" s="4" customFormat="1" ht="31.5" customHeight="1" hidden="1">
      <c r="A41" s="11" t="s">
        <v>2</v>
      </c>
      <c r="B41" s="13" t="s">
        <v>25</v>
      </c>
      <c r="C41" s="213">
        <f>C42+C44</f>
        <v>927700</v>
      </c>
      <c r="D41" s="213">
        <f>D42+D44</f>
        <v>0</v>
      </c>
      <c r="E41" s="213">
        <f>E42+E44</f>
        <v>927700</v>
      </c>
      <c r="F41" s="110"/>
      <c r="G41" s="110"/>
      <c r="H41" s="20"/>
      <c r="I41" s="20"/>
      <c r="J41" s="20"/>
      <c r="K41" s="20"/>
      <c r="L41" s="20"/>
    </row>
    <row r="42" spans="1:12" s="3" customFormat="1" ht="16.5" customHeight="1" hidden="1">
      <c r="A42" s="5" t="s">
        <v>256</v>
      </c>
      <c r="B42" s="12" t="s">
        <v>26</v>
      </c>
      <c r="C42" s="214">
        <f>C43</f>
        <v>98400</v>
      </c>
      <c r="D42" s="214">
        <f>D43</f>
        <v>0</v>
      </c>
      <c r="E42" s="214">
        <f>E43</f>
        <v>98400</v>
      </c>
      <c r="F42" s="111"/>
      <c r="G42" s="111"/>
      <c r="H42" s="7"/>
      <c r="I42" s="7"/>
      <c r="J42" s="7"/>
      <c r="K42" s="7"/>
      <c r="L42" s="7"/>
    </row>
    <row r="43" spans="1:9" s="3" customFormat="1" ht="29.25" customHeight="1" hidden="1">
      <c r="A43" s="5" t="s">
        <v>256</v>
      </c>
      <c r="B43" s="12" t="s">
        <v>134</v>
      </c>
      <c r="C43" s="214">
        <v>98400</v>
      </c>
      <c r="D43" s="214">
        <v>0</v>
      </c>
      <c r="E43" s="214">
        <f>C43+D43</f>
        <v>98400</v>
      </c>
      <c r="F43" s="111"/>
      <c r="G43" s="111"/>
      <c r="H43" s="6"/>
      <c r="I43" s="6"/>
    </row>
    <row r="44" spans="1:11" s="3" customFormat="1" ht="28.5" customHeight="1" hidden="1">
      <c r="A44" s="5" t="s">
        <v>257</v>
      </c>
      <c r="B44" s="12" t="s">
        <v>27</v>
      </c>
      <c r="C44" s="214">
        <f>C45</f>
        <v>829300</v>
      </c>
      <c r="D44" s="214">
        <f>D45</f>
        <v>0</v>
      </c>
      <c r="E44" s="214">
        <f>E45</f>
        <v>829300</v>
      </c>
      <c r="F44" s="111"/>
      <c r="G44" s="111"/>
      <c r="H44" s="7"/>
      <c r="I44" s="7"/>
      <c r="J44" s="7"/>
      <c r="K44" s="7"/>
    </row>
    <row r="45" spans="1:9" s="3" customFormat="1" ht="25.5" customHeight="1" hidden="1">
      <c r="A45" s="5" t="s">
        <v>257</v>
      </c>
      <c r="B45" s="12" t="s">
        <v>135</v>
      </c>
      <c r="C45" s="214">
        <v>829300</v>
      </c>
      <c r="D45" s="214">
        <v>0</v>
      </c>
      <c r="E45" s="214">
        <f>C45+D45</f>
        <v>829300</v>
      </c>
      <c r="F45" s="111"/>
      <c r="G45" s="111"/>
      <c r="H45" s="6"/>
      <c r="I45" s="6"/>
    </row>
    <row r="46" spans="1:10" s="4" customFormat="1" ht="30" customHeight="1" hidden="1">
      <c r="A46" s="11" t="s">
        <v>3</v>
      </c>
      <c r="B46" s="13" t="s">
        <v>28</v>
      </c>
      <c r="C46" s="213">
        <f>C47+C49</f>
        <v>63999</v>
      </c>
      <c r="D46" s="213">
        <f>D47+D49</f>
        <v>0</v>
      </c>
      <c r="E46" s="213">
        <f>E47+E49</f>
        <v>63999</v>
      </c>
      <c r="F46" s="110"/>
      <c r="G46" s="110"/>
      <c r="H46" s="20"/>
      <c r="I46" s="20"/>
      <c r="J46" s="20"/>
    </row>
    <row r="47" spans="1:11" s="3" customFormat="1" ht="40.5" customHeight="1" hidden="1">
      <c r="A47" s="5" t="s">
        <v>259</v>
      </c>
      <c r="B47" s="12" t="s">
        <v>29</v>
      </c>
      <c r="C47" s="214">
        <f>C48</f>
        <v>63999</v>
      </c>
      <c r="D47" s="214">
        <f>D48</f>
        <v>0</v>
      </c>
      <c r="E47" s="214">
        <f>E48</f>
        <v>63999</v>
      </c>
      <c r="F47" s="111"/>
      <c r="G47" s="111"/>
      <c r="H47" s="7"/>
      <c r="I47" s="7"/>
      <c r="J47" s="7"/>
      <c r="K47" s="7"/>
    </row>
    <row r="48" spans="1:9" s="3" customFormat="1" ht="39" customHeight="1" hidden="1">
      <c r="A48" s="5" t="s">
        <v>259</v>
      </c>
      <c r="B48" s="12" t="s">
        <v>19</v>
      </c>
      <c r="C48" s="214">
        <v>63999</v>
      </c>
      <c r="D48" s="214">
        <v>0</v>
      </c>
      <c r="E48" s="214">
        <f>C48+D48</f>
        <v>63999</v>
      </c>
      <c r="F48" s="111"/>
      <c r="G48" s="111"/>
      <c r="I48" s="6"/>
    </row>
    <row r="49" spans="1:11" s="3" customFormat="1" ht="27" customHeight="1" hidden="1">
      <c r="A49" s="5" t="s">
        <v>30</v>
      </c>
      <c r="B49" s="12" t="s">
        <v>31</v>
      </c>
      <c r="C49" s="214">
        <f>C50</f>
        <v>0</v>
      </c>
      <c r="D49" s="214"/>
      <c r="E49" s="214"/>
      <c r="F49" s="111"/>
      <c r="G49" s="111"/>
      <c r="H49" s="7"/>
      <c r="I49" s="7"/>
      <c r="J49" s="7"/>
      <c r="K49" s="7"/>
    </row>
    <row r="50" spans="1:11" s="3" customFormat="1" ht="26.25" customHeight="1" hidden="1">
      <c r="A50" s="5" t="s">
        <v>20</v>
      </c>
      <c r="B50" s="12" t="s">
        <v>136</v>
      </c>
      <c r="C50" s="214">
        <f>C51</f>
        <v>0</v>
      </c>
      <c r="D50" s="214"/>
      <c r="E50" s="214"/>
      <c r="F50" s="111"/>
      <c r="G50" s="111"/>
      <c r="H50" s="7"/>
      <c r="I50" s="7"/>
      <c r="J50" s="7"/>
      <c r="K50" s="7"/>
    </row>
    <row r="51" spans="1:9" s="3" customFormat="1" ht="39" customHeight="1" hidden="1">
      <c r="A51" s="5"/>
      <c r="B51" s="12" t="s">
        <v>47</v>
      </c>
      <c r="C51" s="214">
        <v>0</v>
      </c>
      <c r="D51" s="214"/>
      <c r="E51" s="214"/>
      <c r="F51" s="111"/>
      <c r="G51" s="111"/>
      <c r="I51" s="6"/>
    </row>
    <row r="52" spans="1:10" s="4" customFormat="1" ht="16.5" customHeight="1">
      <c r="A52" s="11" t="s">
        <v>4</v>
      </c>
      <c r="B52" s="13" t="s">
        <v>82</v>
      </c>
      <c r="C52" s="213">
        <f aca="true" t="shared" si="4" ref="C52:E53">C53</f>
        <v>1404803.23</v>
      </c>
      <c r="D52" s="213">
        <f t="shared" si="4"/>
        <v>303352.95</v>
      </c>
      <c r="E52" s="213">
        <f t="shared" si="4"/>
        <v>1708156.18</v>
      </c>
      <c r="F52" s="110"/>
      <c r="G52" s="110"/>
      <c r="H52" s="20"/>
      <c r="I52" s="20"/>
      <c r="J52" s="20"/>
    </row>
    <row r="53" spans="1:10" s="4" customFormat="1" ht="54.75" customHeight="1">
      <c r="A53" s="5" t="s">
        <v>258</v>
      </c>
      <c r="B53" s="12" t="s">
        <v>140</v>
      </c>
      <c r="C53" s="214">
        <f>C54</f>
        <v>1404803.23</v>
      </c>
      <c r="D53" s="214">
        <f t="shared" si="4"/>
        <v>303352.95</v>
      </c>
      <c r="E53" s="214">
        <f t="shared" si="4"/>
        <v>1708156.18</v>
      </c>
      <c r="F53" s="111"/>
      <c r="G53" s="111"/>
      <c r="H53" s="20"/>
      <c r="I53" s="20"/>
      <c r="J53" s="20"/>
    </row>
    <row r="54" spans="1:9" s="3" customFormat="1" ht="65.25" customHeight="1">
      <c r="A54" s="5" t="s">
        <v>258</v>
      </c>
      <c r="B54" s="12" t="s">
        <v>141</v>
      </c>
      <c r="C54" s="214">
        <v>1404803.23</v>
      </c>
      <c r="D54" s="214">
        <v>303352.95</v>
      </c>
      <c r="E54" s="214">
        <f>C54+D54</f>
        <v>1708156.18</v>
      </c>
      <c r="F54" s="111"/>
      <c r="G54" s="111"/>
      <c r="I54" s="6"/>
    </row>
    <row r="55" spans="1:10" s="4" customFormat="1" ht="17.25" customHeight="1">
      <c r="A55" s="11"/>
      <c r="B55" s="13" t="s">
        <v>48</v>
      </c>
      <c r="C55" s="213">
        <f>C12+C39</f>
        <v>2737302.23</v>
      </c>
      <c r="D55" s="213">
        <f>D12+D39</f>
        <v>433352.95</v>
      </c>
      <c r="E55" s="213">
        <f>E12+E39</f>
        <v>3170655.1799999997</v>
      </c>
      <c r="F55" s="110"/>
      <c r="G55" s="110"/>
      <c r="H55" s="20"/>
      <c r="I55" s="20"/>
      <c r="J55" s="20"/>
    </row>
    <row r="56" spans="6:8" ht="12.75">
      <c r="F56" s="3"/>
      <c r="G56" s="3"/>
      <c r="H56" s="3"/>
    </row>
    <row r="57" spans="6:8" ht="12.75">
      <c r="F57" s="3"/>
      <c r="G57" s="3"/>
      <c r="H57" s="3"/>
    </row>
    <row r="58" spans="6:8" ht="12.75">
      <c r="F58" s="3"/>
      <c r="G58" s="3"/>
      <c r="H58" s="3"/>
    </row>
    <row r="59" spans="6:8" ht="12.75">
      <c r="F59" s="3"/>
      <c r="G59" s="3"/>
      <c r="H59" s="3"/>
    </row>
    <row r="60" spans="6:8" ht="12.75">
      <c r="F60" s="3"/>
      <c r="G60" s="3"/>
      <c r="H60" s="3"/>
    </row>
    <row r="61" spans="6:8" ht="12.75">
      <c r="F61" s="3"/>
      <c r="G61" s="3"/>
      <c r="H61" s="3"/>
    </row>
    <row r="62" spans="6:8" ht="12.75">
      <c r="F62" s="3"/>
      <c r="G62" s="3"/>
      <c r="H62" s="3"/>
    </row>
    <row r="63" spans="6:8" ht="12.75">
      <c r="F63" s="3"/>
      <c r="G63" s="3"/>
      <c r="H63" s="3"/>
    </row>
    <row r="64" spans="6:8" ht="12.75">
      <c r="F64" s="3"/>
      <c r="G64" s="3"/>
      <c r="H64" s="3"/>
    </row>
    <row r="65" spans="6:8" ht="12.75">
      <c r="F65" s="3"/>
      <c r="G65" s="3"/>
      <c r="H65" s="3"/>
    </row>
    <row r="66" spans="6:8" ht="12.75">
      <c r="F66" s="3"/>
      <c r="G66" s="3"/>
      <c r="H66" s="3"/>
    </row>
    <row r="67" spans="6:8" ht="12.75">
      <c r="F67" s="3"/>
      <c r="G67" s="3"/>
      <c r="H67" s="3"/>
    </row>
    <row r="68" spans="6:8" ht="12.75">
      <c r="F68" s="3"/>
      <c r="G68" s="3"/>
      <c r="H68" s="3"/>
    </row>
    <row r="69" spans="6:8" ht="12.75">
      <c r="F69" s="3"/>
      <c r="G69" s="3"/>
      <c r="H69" s="3"/>
    </row>
    <row r="70" spans="6:8" ht="12.75">
      <c r="F70" s="3"/>
      <c r="G70" s="3"/>
      <c r="H70" s="3"/>
    </row>
    <row r="71" spans="6:8" ht="12.75">
      <c r="F71" s="3"/>
      <c r="G71" s="3"/>
      <c r="H71" s="3"/>
    </row>
    <row r="72" spans="6:8" ht="12.75">
      <c r="F72" s="3"/>
      <c r="G72" s="3"/>
      <c r="H72" s="3"/>
    </row>
    <row r="73" spans="6:8" ht="12.75">
      <c r="F73" s="3"/>
      <c r="G73" s="3"/>
      <c r="H73" s="3"/>
    </row>
    <row r="74" spans="6:8" ht="12.75">
      <c r="F74" s="3"/>
      <c r="G74" s="3"/>
      <c r="H74" s="3"/>
    </row>
    <row r="75" spans="6:8" ht="12.75">
      <c r="F75" s="3"/>
      <c r="G75" s="3"/>
      <c r="H75" s="3"/>
    </row>
    <row r="76" spans="6:8" ht="12.75">
      <c r="F76" s="3"/>
      <c r="G76" s="3"/>
      <c r="H76" s="3"/>
    </row>
    <row r="77" spans="6:8" ht="12.75">
      <c r="F77" s="3"/>
      <c r="G77" s="3"/>
      <c r="H77" s="3"/>
    </row>
    <row r="78" spans="6:8" ht="12.75">
      <c r="F78" s="3"/>
      <c r="G78" s="3"/>
      <c r="H78" s="3"/>
    </row>
    <row r="79" spans="6:8" ht="12.75">
      <c r="F79" s="3"/>
      <c r="G79" s="3"/>
      <c r="H79" s="3"/>
    </row>
    <row r="80" spans="6:8" ht="12.75">
      <c r="F80" s="3"/>
      <c r="G80" s="3"/>
      <c r="H80" s="3"/>
    </row>
    <row r="81" spans="6:8" ht="12.75">
      <c r="F81" s="3"/>
      <c r="G81" s="3"/>
      <c r="H81" s="3"/>
    </row>
    <row r="82" spans="6:8" ht="12.75">
      <c r="F82" s="3"/>
      <c r="G82" s="3"/>
      <c r="H82" s="3"/>
    </row>
    <row r="83" spans="6:8" ht="12.75">
      <c r="F83" s="3"/>
      <c r="G83" s="3"/>
      <c r="H83" s="3"/>
    </row>
    <row r="84" spans="6:8" ht="12.75">
      <c r="F84" s="3"/>
      <c r="G84" s="3"/>
      <c r="H84" s="3"/>
    </row>
    <row r="85" spans="6:8" ht="12.75">
      <c r="F85" s="3"/>
      <c r="G85" s="3"/>
      <c r="H85" s="3"/>
    </row>
    <row r="86" spans="6:8" ht="12.75">
      <c r="F86" s="3"/>
      <c r="G86" s="3"/>
      <c r="H86" s="3"/>
    </row>
    <row r="87" spans="6:8" ht="12.75">
      <c r="F87" s="3"/>
      <c r="G87" s="3"/>
      <c r="H87" s="3"/>
    </row>
    <row r="88" spans="6:8" ht="12.75">
      <c r="F88" s="3"/>
      <c r="G88" s="3"/>
      <c r="H88" s="3"/>
    </row>
    <row r="89" spans="6:8" ht="12.75">
      <c r="F89" s="3"/>
      <c r="G89" s="3"/>
      <c r="H89" s="3"/>
    </row>
    <row r="90" spans="6:8" ht="12.75">
      <c r="F90" s="3"/>
      <c r="G90" s="3"/>
      <c r="H90" s="3"/>
    </row>
    <row r="91" spans="6:8" ht="12.75">
      <c r="F91" s="3"/>
      <c r="G91" s="3"/>
      <c r="H91" s="3"/>
    </row>
    <row r="92" spans="6:8" ht="12.75">
      <c r="F92" s="3"/>
      <c r="G92" s="3"/>
      <c r="H92" s="3"/>
    </row>
    <row r="93" spans="6:8" ht="12.75">
      <c r="F93" s="3"/>
      <c r="G93" s="3"/>
      <c r="H93" s="3"/>
    </row>
    <row r="94" spans="6:8" ht="12.75">
      <c r="F94" s="3"/>
      <c r="G94" s="3"/>
      <c r="H94" s="3"/>
    </row>
    <row r="95" spans="6:8" ht="12.75">
      <c r="F95" s="3"/>
      <c r="G95" s="3"/>
      <c r="H95" s="3"/>
    </row>
    <row r="96" spans="6:8" ht="12.75">
      <c r="F96" s="3"/>
      <c r="G96" s="3"/>
      <c r="H96" s="3"/>
    </row>
    <row r="97" spans="6:8" ht="12.75">
      <c r="F97" s="3"/>
      <c r="G97" s="3"/>
      <c r="H97" s="3"/>
    </row>
    <row r="98" spans="6:8" ht="12.75">
      <c r="F98" s="3"/>
      <c r="G98" s="3"/>
      <c r="H98" s="3"/>
    </row>
    <row r="99" spans="6:8" ht="12.75">
      <c r="F99" s="3"/>
      <c r="G99" s="3"/>
      <c r="H99" s="3"/>
    </row>
    <row r="100" spans="6:8" ht="12.75">
      <c r="F100" s="3"/>
      <c r="G100" s="3"/>
      <c r="H100" s="3"/>
    </row>
    <row r="101" spans="6:8" ht="12.75">
      <c r="F101" s="3"/>
      <c r="G101" s="3"/>
      <c r="H101" s="3"/>
    </row>
    <row r="102" spans="6:8" ht="12.75">
      <c r="F102" s="3"/>
      <c r="G102" s="3"/>
      <c r="H102" s="3"/>
    </row>
    <row r="103" spans="6:8" ht="12.75">
      <c r="F103" s="3"/>
      <c r="G103" s="3"/>
      <c r="H103" s="3"/>
    </row>
    <row r="104" spans="6:8" ht="12.75">
      <c r="F104" s="3"/>
      <c r="G104" s="3"/>
      <c r="H104" s="3"/>
    </row>
    <row r="105" spans="6:8" ht="12.75">
      <c r="F105" s="3"/>
      <c r="G105" s="3"/>
      <c r="H105" s="3"/>
    </row>
    <row r="106" spans="6:8" ht="12.75">
      <c r="F106" s="3"/>
      <c r="G106" s="3"/>
      <c r="H106" s="3"/>
    </row>
    <row r="107" spans="6:8" ht="12.75">
      <c r="F107" s="3"/>
      <c r="G107" s="3"/>
      <c r="H107" s="3"/>
    </row>
    <row r="108" spans="6:8" ht="12.75">
      <c r="F108" s="3"/>
      <c r="G108" s="3"/>
      <c r="H108" s="3"/>
    </row>
    <row r="109" spans="6:8" ht="12.75">
      <c r="F109" s="3"/>
      <c r="G109" s="3"/>
      <c r="H109" s="3"/>
    </row>
    <row r="110" spans="6:8" ht="12.75">
      <c r="F110" s="3"/>
      <c r="G110" s="3"/>
      <c r="H110" s="3"/>
    </row>
    <row r="111" spans="6:8" ht="12.75">
      <c r="F111" s="3"/>
      <c r="G111" s="3"/>
      <c r="H111" s="3"/>
    </row>
    <row r="112" spans="6:8" ht="12.75">
      <c r="F112" s="3"/>
      <c r="G112" s="3"/>
      <c r="H112" s="3"/>
    </row>
    <row r="113" spans="6:8" ht="12.75">
      <c r="F113" s="3"/>
      <c r="G113" s="3"/>
      <c r="H113" s="3"/>
    </row>
    <row r="114" spans="6:8" ht="12.75">
      <c r="F114" s="3"/>
      <c r="G114" s="3"/>
      <c r="H114" s="3"/>
    </row>
    <row r="115" spans="6:8" ht="12.75">
      <c r="F115" s="3"/>
      <c r="G115" s="3"/>
      <c r="H115" s="3"/>
    </row>
    <row r="116" spans="6:8" ht="12.75">
      <c r="F116" s="3"/>
      <c r="G116" s="3"/>
      <c r="H116" s="3"/>
    </row>
    <row r="117" spans="6:8" ht="12.75">
      <c r="F117" s="3"/>
      <c r="G117" s="3"/>
      <c r="H117" s="3"/>
    </row>
    <row r="118" spans="6:8" ht="12.75">
      <c r="F118" s="3"/>
      <c r="G118" s="3"/>
      <c r="H118" s="3"/>
    </row>
    <row r="119" spans="6:8" ht="12.75">
      <c r="F119" s="3"/>
      <c r="G119" s="3"/>
      <c r="H119" s="3"/>
    </row>
    <row r="120" spans="6:8" ht="12.75">
      <c r="F120" s="3"/>
      <c r="G120" s="3"/>
      <c r="H120" s="3"/>
    </row>
    <row r="121" spans="6:8" ht="12.75">
      <c r="F121" s="3"/>
      <c r="G121" s="3"/>
      <c r="H121" s="3"/>
    </row>
    <row r="122" spans="6:8" ht="12.75">
      <c r="F122" s="3"/>
      <c r="G122" s="3"/>
      <c r="H122" s="3"/>
    </row>
    <row r="123" spans="6:8" ht="12.75">
      <c r="F123" s="3"/>
      <c r="G123" s="3"/>
      <c r="H123" s="3"/>
    </row>
    <row r="124" spans="6:8" ht="12.75">
      <c r="F124" s="3"/>
      <c r="G124" s="3"/>
      <c r="H124" s="3"/>
    </row>
    <row r="125" spans="6:8" ht="12.75">
      <c r="F125" s="3"/>
      <c r="G125" s="3"/>
      <c r="H125" s="3"/>
    </row>
    <row r="126" spans="6:8" ht="12.75">
      <c r="F126" s="3"/>
      <c r="G126" s="3"/>
      <c r="H126" s="3"/>
    </row>
    <row r="127" spans="6:8" ht="12.75">
      <c r="F127" s="3"/>
      <c r="G127" s="3"/>
      <c r="H127" s="3"/>
    </row>
    <row r="128" spans="6:8" ht="12.75">
      <c r="F128" s="3"/>
      <c r="G128" s="3"/>
      <c r="H128" s="3"/>
    </row>
    <row r="129" spans="6:8" ht="12.75">
      <c r="F129" s="3"/>
      <c r="G129" s="3"/>
      <c r="H129" s="3"/>
    </row>
    <row r="130" spans="6:8" ht="12.75">
      <c r="F130" s="3"/>
      <c r="G130" s="3"/>
      <c r="H130" s="3"/>
    </row>
    <row r="131" spans="6:8" ht="12.75">
      <c r="F131" s="3"/>
      <c r="G131" s="3"/>
      <c r="H131" s="3"/>
    </row>
    <row r="132" spans="6:8" ht="12.75">
      <c r="F132" s="3"/>
      <c r="G132" s="3"/>
      <c r="H132" s="3"/>
    </row>
    <row r="133" spans="6:8" ht="12.75">
      <c r="F133" s="3"/>
      <c r="G133" s="3"/>
      <c r="H133" s="3"/>
    </row>
    <row r="134" spans="6:8" ht="12.75">
      <c r="F134" s="3"/>
      <c r="G134" s="3"/>
      <c r="H134" s="3"/>
    </row>
    <row r="135" spans="6:8" ht="12.75">
      <c r="F135" s="3"/>
      <c r="G135" s="3"/>
      <c r="H135" s="3"/>
    </row>
    <row r="136" spans="6:8" ht="12.75">
      <c r="F136" s="3"/>
      <c r="G136" s="3"/>
      <c r="H136" s="3"/>
    </row>
    <row r="137" spans="6:8" ht="12.75">
      <c r="F137" s="3"/>
      <c r="G137" s="3"/>
      <c r="H137" s="3"/>
    </row>
    <row r="138" spans="6:8" ht="12.75">
      <c r="F138" s="3"/>
      <c r="G138" s="3"/>
      <c r="H138" s="3"/>
    </row>
    <row r="139" spans="6:8" ht="12.75">
      <c r="F139" s="3"/>
      <c r="G139" s="3"/>
      <c r="H139" s="3"/>
    </row>
    <row r="140" spans="6:8" ht="12.75">
      <c r="F140" s="3"/>
      <c r="G140" s="3"/>
      <c r="H140" s="3"/>
    </row>
    <row r="141" spans="6:8" ht="12.75">
      <c r="F141" s="3"/>
      <c r="G141" s="3"/>
      <c r="H141" s="3"/>
    </row>
    <row r="142" spans="6:8" ht="12.75">
      <c r="F142" s="3"/>
      <c r="G142" s="3"/>
      <c r="H142" s="3"/>
    </row>
    <row r="143" spans="6:8" ht="12.75">
      <c r="F143" s="3"/>
      <c r="G143" s="3"/>
      <c r="H143" s="3"/>
    </row>
    <row r="144" spans="6:8" ht="12.75">
      <c r="F144" s="3"/>
      <c r="G144" s="3"/>
      <c r="H144" s="3"/>
    </row>
    <row r="145" spans="6:8" ht="12.75">
      <c r="F145" s="3"/>
      <c r="G145" s="3"/>
      <c r="H145" s="3"/>
    </row>
    <row r="146" spans="6:8" ht="12.75">
      <c r="F146" s="3"/>
      <c r="G146" s="3"/>
      <c r="H146" s="3"/>
    </row>
    <row r="147" spans="6:8" ht="12.75">
      <c r="F147" s="3"/>
      <c r="G147" s="3"/>
      <c r="H147" s="3"/>
    </row>
    <row r="148" spans="6:8" ht="12.75">
      <c r="F148" s="3"/>
      <c r="G148" s="3"/>
      <c r="H148" s="3"/>
    </row>
    <row r="149" spans="6:8" ht="12.75">
      <c r="F149" s="3"/>
      <c r="G149" s="3"/>
      <c r="H149" s="3"/>
    </row>
    <row r="150" spans="6:8" ht="12.75">
      <c r="F150" s="3"/>
      <c r="G150" s="3"/>
      <c r="H150" s="3"/>
    </row>
    <row r="151" spans="6:8" ht="12.75">
      <c r="F151" s="3"/>
      <c r="G151" s="3"/>
      <c r="H151" s="3"/>
    </row>
    <row r="152" spans="6:8" ht="12.75">
      <c r="F152" s="3"/>
      <c r="G152" s="3"/>
      <c r="H152" s="3"/>
    </row>
    <row r="153" spans="6:8" ht="12.75">
      <c r="F153" s="3"/>
      <c r="G153" s="3"/>
      <c r="H153" s="3"/>
    </row>
    <row r="154" spans="6:8" ht="12.75">
      <c r="F154" s="3"/>
      <c r="G154" s="3"/>
      <c r="H154" s="3"/>
    </row>
    <row r="155" spans="6:8" ht="12.75">
      <c r="F155" s="3"/>
      <c r="G155" s="3"/>
      <c r="H155" s="3"/>
    </row>
    <row r="156" spans="6:8" ht="12.75">
      <c r="F156" s="3"/>
      <c r="G156" s="3"/>
      <c r="H156" s="3"/>
    </row>
    <row r="157" spans="6:8" ht="12.75">
      <c r="F157" s="3"/>
      <c r="G157" s="3"/>
      <c r="H157" s="3"/>
    </row>
    <row r="158" spans="6:8" ht="12.75">
      <c r="F158" s="3"/>
      <c r="G158" s="3"/>
      <c r="H158" s="3"/>
    </row>
    <row r="159" spans="6:8" ht="12.75">
      <c r="F159" s="3"/>
      <c r="G159" s="3"/>
      <c r="H159" s="3"/>
    </row>
    <row r="160" spans="6:8" ht="12.75">
      <c r="F160" s="3"/>
      <c r="G160" s="3"/>
      <c r="H160" s="3"/>
    </row>
    <row r="161" spans="6:8" ht="12.75">
      <c r="F161" s="3"/>
      <c r="G161" s="3"/>
      <c r="H161" s="3"/>
    </row>
    <row r="162" spans="6:8" ht="12.75">
      <c r="F162" s="3"/>
      <c r="G162" s="3"/>
      <c r="H162" s="3"/>
    </row>
    <row r="163" spans="6:8" ht="12.75">
      <c r="F163" s="3"/>
      <c r="G163" s="3"/>
      <c r="H163" s="3"/>
    </row>
    <row r="164" spans="6:8" ht="12.75">
      <c r="F164" s="3"/>
      <c r="G164" s="3"/>
      <c r="H164" s="3"/>
    </row>
    <row r="165" spans="6:8" ht="12.75">
      <c r="F165" s="3"/>
      <c r="G165" s="3"/>
      <c r="H165" s="3"/>
    </row>
    <row r="166" spans="6:8" ht="12.75">
      <c r="F166" s="3"/>
      <c r="G166" s="3"/>
      <c r="H166" s="3"/>
    </row>
    <row r="167" spans="6:8" ht="12.75">
      <c r="F167" s="3"/>
      <c r="G167" s="3"/>
      <c r="H167" s="3"/>
    </row>
    <row r="168" spans="6:8" ht="12.75">
      <c r="F168" s="3"/>
      <c r="G168" s="3"/>
      <c r="H168" s="3"/>
    </row>
    <row r="169" spans="6:8" ht="12.75">
      <c r="F169" s="3"/>
      <c r="G169" s="3"/>
      <c r="H169" s="3"/>
    </row>
    <row r="170" spans="6:8" ht="12.75">
      <c r="F170" s="3"/>
      <c r="G170" s="3"/>
      <c r="H170" s="3"/>
    </row>
    <row r="171" spans="6:8" ht="12.75">
      <c r="F171" s="3"/>
      <c r="G171" s="3"/>
      <c r="H171" s="3"/>
    </row>
    <row r="172" spans="6:8" ht="12.75">
      <c r="F172" s="3"/>
      <c r="G172" s="3"/>
      <c r="H172" s="3"/>
    </row>
    <row r="173" spans="6:8" ht="12.75">
      <c r="F173" s="3"/>
      <c r="G173" s="3"/>
      <c r="H173" s="3"/>
    </row>
    <row r="174" spans="6:8" ht="12.75">
      <c r="F174" s="3"/>
      <c r="G174" s="3"/>
      <c r="H174" s="3"/>
    </row>
    <row r="175" spans="6:8" ht="12.75">
      <c r="F175" s="3"/>
      <c r="G175" s="3"/>
      <c r="H175" s="3"/>
    </row>
    <row r="176" spans="6:8" ht="12.75">
      <c r="F176" s="3"/>
      <c r="G176" s="3"/>
      <c r="H176" s="3"/>
    </row>
    <row r="177" spans="6:8" ht="12.75">
      <c r="F177" s="3"/>
      <c r="G177" s="3"/>
      <c r="H177" s="3"/>
    </row>
    <row r="178" spans="6:8" ht="12.75">
      <c r="F178" s="3"/>
      <c r="G178" s="3"/>
      <c r="H178" s="3"/>
    </row>
    <row r="179" spans="6:8" ht="12.75">
      <c r="F179" s="3"/>
      <c r="G179" s="3"/>
      <c r="H179" s="3"/>
    </row>
    <row r="180" spans="6:8" ht="12.75">
      <c r="F180" s="3"/>
      <c r="G180" s="3"/>
      <c r="H180" s="3"/>
    </row>
    <row r="181" spans="6:8" ht="12.75">
      <c r="F181" s="3"/>
      <c r="G181" s="3"/>
      <c r="H181" s="3"/>
    </row>
    <row r="182" spans="6:8" ht="12.75">
      <c r="F182" s="3"/>
      <c r="G182" s="3"/>
      <c r="H182" s="3"/>
    </row>
    <row r="183" spans="6:8" ht="12.75">
      <c r="F183" s="3"/>
      <c r="G183" s="3"/>
      <c r="H183" s="3"/>
    </row>
  </sheetData>
  <sheetProtection/>
  <mergeCells count="6">
    <mergeCell ref="B2:C2"/>
    <mergeCell ref="A7:E7"/>
    <mergeCell ref="C5:E5"/>
    <mergeCell ref="C3:E3"/>
    <mergeCell ref="B4:E4"/>
    <mergeCell ref="B6:E6"/>
  </mergeCells>
  <printOptions/>
  <pageMargins left="0.6692913385826772" right="0.3937007874015748" top="0.35433070866141736" bottom="0.31496062992125984" header="1.141732283464567" footer="0.3937007874015748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L117"/>
  <sheetViews>
    <sheetView tabSelected="1" zoomScalePageLayoutView="0" workbookViewId="0" topLeftCell="B22">
      <selection activeCell="O73" sqref="O73"/>
    </sheetView>
  </sheetViews>
  <sheetFormatPr defaultColWidth="9.140625" defaultRowHeight="12.75"/>
  <cols>
    <col min="1" max="1" width="2.421875" style="30" hidden="1" customWidth="1"/>
    <col min="2" max="2" width="45.00390625" style="31" customWidth="1"/>
    <col min="3" max="3" width="0.13671875" style="31" customWidth="1"/>
    <col min="4" max="4" width="4.7109375" style="139" customWidth="1"/>
    <col min="5" max="5" width="3.57421875" style="176" customWidth="1"/>
    <col min="6" max="6" width="3.7109375" style="176" customWidth="1"/>
    <col min="7" max="7" width="13.7109375" style="176" customWidth="1"/>
    <col min="8" max="8" width="4.421875" style="38" customWidth="1"/>
    <col min="9" max="9" width="13.421875" style="38" hidden="1" customWidth="1"/>
    <col min="10" max="10" width="15.7109375" style="38" customWidth="1"/>
    <col min="11" max="11" width="13.140625" style="38" hidden="1" customWidth="1"/>
    <col min="12" max="16384" width="9.140625" style="30" customWidth="1"/>
  </cols>
  <sheetData>
    <row r="1" spans="4:11" ht="12.75" customHeight="1" hidden="1">
      <c r="D1" s="40" t="s">
        <v>95</v>
      </c>
      <c r="E1" s="3"/>
      <c r="F1" s="3"/>
      <c r="G1" s="3"/>
      <c r="H1" s="3"/>
      <c r="I1" s="3"/>
      <c r="J1" s="3"/>
      <c r="K1" s="3"/>
    </row>
    <row r="2" spans="4:11" ht="55.5" customHeight="1" hidden="1">
      <c r="D2" s="216" t="s">
        <v>147</v>
      </c>
      <c r="E2" s="216"/>
      <c r="F2" s="216"/>
      <c r="G2" s="216"/>
      <c r="H2" s="216"/>
      <c r="I2" s="216"/>
      <c r="J2" s="30"/>
      <c r="K2" s="30"/>
    </row>
    <row r="3" spans="4:11" ht="15" customHeight="1">
      <c r="D3" s="216"/>
      <c r="E3" s="216"/>
      <c r="F3" s="216"/>
      <c r="G3" s="190" t="s">
        <v>262</v>
      </c>
      <c r="H3" s="216"/>
      <c r="J3" s="190"/>
      <c r="K3" s="190"/>
    </row>
    <row r="4" spans="4:11" ht="70.5" customHeight="1">
      <c r="D4" s="216"/>
      <c r="E4" s="265" t="s">
        <v>265</v>
      </c>
      <c r="F4" s="265"/>
      <c r="G4" s="265"/>
      <c r="H4" s="265"/>
      <c r="I4" s="265"/>
      <c r="J4" s="265"/>
      <c r="K4" s="265"/>
    </row>
    <row r="5" spans="5:11" ht="16.5" customHeight="1">
      <c r="E5" s="190"/>
      <c r="F5" s="190"/>
      <c r="G5" s="68" t="s">
        <v>269</v>
      </c>
      <c r="H5" s="190"/>
      <c r="J5" s="68"/>
      <c r="K5" s="68"/>
    </row>
    <row r="6" spans="5:11" ht="54" customHeight="1">
      <c r="E6" s="266" t="s">
        <v>276</v>
      </c>
      <c r="F6" s="266"/>
      <c r="G6" s="266"/>
      <c r="H6" s="266"/>
      <c r="I6" s="266"/>
      <c r="J6" s="266"/>
      <c r="K6" s="266"/>
    </row>
    <row r="7" spans="4:11" ht="9" customHeight="1">
      <c r="D7" s="138"/>
      <c r="E7" s="41"/>
      <c r="F7" s="41"/>
      <c r="G7" s="41"/>
      <c r="H7" s="41"/>
      <c r="I7" s="41"/>
      <c r="J7" s="41"/>
      <c r="K7" s="41"/>
    </row>
    <row r="8" spans="1:11" ht="39" customHeight="1">
      <c r="A8" s="236" t="s">
        <v>270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</row>
    <row r="9" spans="1:11" ht="15" customHeight="1">
      <c r="A9" s="32"/>
      <c r="B9" s="32"/>
      <c r="C9" s="35"/>
      <c r="E9" s="32"/>
      <c r="F9" s="32"/>
      <c r="G9" s="32"/>
      <c r="H9" s="32"/>
      <c r="I9" s="78"/>
      <c r="J9" s="22"/>
      <c r="K9" s="22" t="s">
        <v>247</v>
      </c>
    </row>
    <row r="10" spans="1:11" s="43" customFormat="1" ht="29.25" customHeight="1">
      <c r="A10" s="233" t="s">
        <v>49</v>
      </c>
      <c r="B10" s="234"/>
      <c r="C10" s="42" t="s">
        <v>107</v>
      </c>
      <c r="D10" s="74" t="s">
        <v>108</v>
      </c>
      <c r="E10" s="140" t="s">
        <v>50</v>
      </c>
      <c r="F10" s="140" t="s">
        <v>51</v>
      </c>
      <c r="G10" s="140" t="s">
        <v>52</v>
      </c>
      <c r="H10" s="140" t="s">
        <v>53</v>
      </c>
      <c r="I10" s="42" t="s">
        <v>181</v>
      </c>
      <c r="J10" s="5" t="s">
        <v>0</v>
      </c>
      <c r="K10" s="42" t="s">
        <v>261</v>
      </c>
    </row>
    <row r="11" spans="1:11" s="43" customFormat="1" ht="62.25" customHeight="1">
      <c r="A11" s="42"/>
      <c r="B11" s="44" t="s">
        <v>278</v>
      </c>
      <c r="C11" s="42"/>
      <c r="D11" s="74"/>
      <c r="E11" s="140"/>
      <c r="F11" s="140"/>
      <c r="G11" s="140"/>
      <c r="H11" s="140"/>
      <c r="I11" s="45">
        <f>I12</f>
        <v>2737302.23</v>
      </c>
      <c r="J11" s="45">
        <f>J12</f>
        <v>452564.87</v>
      </c>
      <c r="K11" s="45">
        <f>K12</f>
        <v>3189867.0999999996</v>
      </c>
    </row>
    <row r="12" spans="1:11" s="43" customFormat="1" ht="17.25" customHeight="1">
      <c r="A12" s="49"/>
      <c r="B12" s="50" t="s">
        <v>163</v>
      </c>
      <c r="C12" s="112">
        <v>0</v>
      </c>
      <c r="D12" s="141">
        <v>866</v>
      </c>
      <c r="E12" s="142"/>
      <c r="F12" s="142"/>
      <c r="G12" s="142"/>
      <c r="H12" s="142"/>
      <c r="I12" s="92">
        <f>I110</f>
        <v>2737302.23</v>
      </c>
      <c r="J12" s="92">
        <f>J110</f>
        <v>452564.87</v>
      </c>
      <c r="K12" s="92">
        <f>K110</f>
        <v>3189867.0999999996</v>
      </c>
    </row>
    <row r="13" spans="1:11" s="33" customFormat="1" ht="15.75" customHeight="1">
      <c r="A13" s="121" t="s">
        <v>54</v>
      </c>
      <c r="B13" s="230" t="s">
        <v>54</v>
      </c>
      <c r="C13" s="112">
        <v>0</v>
      </c>
      <c r="D13" s="143">
        <v>866</v>
      </c>
      <c r="E13" s="144" t="s">
        <v>55</v>
      </c>
      <c r="F13" s="145"/>
      <c r="G13" s="145"/>
      <c r="H13" s="145"/>
      <c r="I13" s="93">
        <f>I18+I36+I40+I14+I32</f>
        <v>1135616</v>
      </c>
      <c r="J13" s="93">
        <f>J18+J36+J40+J14+J32</f>
        <v>93485</v>
      </c>
      <c r="K13" s="93">
        <f>K18+K36+K40+K14+K32</f>
        <v>1229101</v>
      </c>
    </row>
    <row r="14" spans="1:11" ht="35.25" customHeight="1" hidden="1">
      <c r="A14" s="133" t="s">
        <v>75</v>
      </c>
      <c r="B14" s="245"/>
      <c r="C14" s="112">
        <v>0</v>
      </c>
      <c r="D14" s="143">
        <v>866</v>
      </c>
      <c r="E14" s="146" t="s">
        <v>55</v>
      </c>
      <c r="F14" s="146" t="s">
        <v>56</v>
      </c>
      <c r="G14" s="147" t="s">
        <v>184</v>
      </c>
      <c r="H14" s="142"/>
      <c r="I14" s="94">
        <f aca="true" t="shared" si="0" ref="I14:K16">I15</f>
        <v>381400</v>
      </c>
      <c r="J14" s="94">
        <f t="shared" si="0"/>
        <v>0</v>
      </c>
      <c r="K14" s="94">
        <f t="shared" si="0"/>
        <v>381400</v>
      </c>
    </row>
    <row r="15" spans="1:11" ht="28.5" customHeight="1" hidden="1">
      <c r="A15" s="57" t="s">
        <v>110</v>
      </c>
      <c r="B15" s="91" t="s">
        <v>183</v>
      </c>
      <c r="C15" s="49">
        <v>0</v>
      </c>
      <c r="D15" s="148">
        <v>866</v>
      </c>
      <c r="E15" s="149" t="s">
        <v>55</v>
      </c>
      <c r="F15" s="149" t="s">
        <v>56</v>
      </c>
      <c r="G15" s="147" t="s">
        <v>184</v>
      </c>
      <c r="H15" s="150" t="s">
        <v>111</v>
      </c>
      <c r="I15" s="94">
        <f>I16</f>
        <v>381400</v>
      </c>
      <c r="J15" s="94">
        <f t="shared" si="0"/>
        <v>0</v>
      </c>
      <c r="K15" s="94">
        <f t="shared" si="0"/>
        <v>381400</v>
      </c>
    </row>
    <row r="16" spans="1:11" ht="62.25" customHeight="1" hidden="1">
      <c r="A16" s="46" t="s">
        <v>109</v>
      </c>
      <c r="B16" s="46" t="s">
        <v>109</v>
      </c>
      <c r="C16" s="49">
        <v>0</v>
      </c>
      <c r="D16" s="148">
        <v>866</v>
      </c>
      <c r="E16" s="149" t="s">
        <v>55</v>
      </c>
      <c r="F16" s="149" t="s">
        <v>56</v>
      </c>
      <c r="G16" s="147" t="s">
        <v>184</v>
      </c>
      <c r="H16" s="147" t="s">
        <v>32</v>
      </c>
      <c r="I16" s="94">
        <f>I17</f>
        <v>381400</v>
      </c>
      <c r="J16" s="94">
        <f t="shared" si="0"/>
        <v>0</v>
      </c>
      <c r="K16" s="94">
        <f t="shared" si="0"/>
        <v>381400</v>
      </c>
    </row>
    <row r="17" spans="1:11" ht="26.25" customHeight="1" hidden="1">
      <c r="A17" s="46" t="s">
        <v>112</v>
      </c>
      <c r="B17" s="46" t="s">
        <v>112</v>
      </c>
      <c r="C17" s="49">
        <v>0</v>
      </c>
      <c r="D17" s="148">
        <v>866</v>
      </c>
      <c r="E17" s="142" t="s">
        <v>55</v>
      </c>
      <c r="F17" s="142" t="s">
        <v>56</v>
      </c>
      <c r="G17" s="147" t="s">
        <v>184</v>
      </c>
      <c r="H17" s="147" t="s">
        <v>33</v>
      </c>
      <c r="I17" s="94">
        <v>381400</v>
      </c>
      <c r="J17" s="94">
        <v>0</v>
      </c>
      <c r="K17" s="94">
        <f>I17+J17</f>
        <v>381400</v>
      </c>
    </row>
    <row r="18" spans="1:11" s="34" customFormat="1" ht="48" customHeight="1">
      <c r="A18" s="121" t="s">
        <v>59</v>
      </c>
      <c r="B18" s="230" t="s">
        <v>59</v>
      </c>
      <c r="C18" s="112">
        <v>0</v>
      </c>
      <c r="D18" s="143">
        <v>866</v>
      </c>
      <c r="E18" s="144" t="s">
        <v>55</v>
      </c>
      <c r="F18" s="144" t="s">
        <v>60</v>
      </c>
      <c r="G18" s="144"/>
      <c r="H18" s="144"/>
      <c r="I18" s="93">
        <f>I19+I26+I29</f>
        <v>718601</v>
      </c>
      <c r="J18" s="93">
        <f>J19+J26+J29</f>
        <v>93485</v>
      </c>
      <c r="K18" s="93">
        <f>K19+K26+K29</f>
        <v>812086</v>
      </c>
    </row>
    <row r="19" spans="1:11" ht="26.25" customHeight="1">
      <c r="A19" s="69" t="s">
        <v>113</v>
      </c>
      <c r="B19" s="235" t="s">
        <v>113</v>
      </c>
      <c r="C19" s="49">
        <v>0</v>
      </c>
      <c r="D19" s="148">
        <v>866</v>
      </c>
      <c r="E19" s="142" t="s">
        <v>55</v>
      </c>
      <c r="F19" s="142" t="s">
        <v>60</v>
      </c>
      <c r="G19" s="147" t="s">
        <v>185</v>
      </c>
      <c r="H19" s="142"/>
      <c r="I19" s="94">
        <f>I20+I22+I24</f>
        <v>715601</v>
      </c>
      <c r="J19" s="94">
        <f>J20+J22+J24</f>
        <v>85485</v>
      </c>
      <c r="K19" s="94">
        <f>K20+K22+K24</f>
        <v>801086</v>
      </c>
    </row>
    <row r="20" spans="1:11" ht="60.75" customHeight="1" hidden="1">
      <c r="A20" s="79"/>
      <c r="B20" s="82" t="s">
        <v>109</v>
      </c>
      <c r="C20" s="49">
        <v>0</v>
      </c>
      <c r="D20" s="148">
        <v>866</v>
      </c>
      <c r="E20" s="149" t="s">
        <v>55</v>
      </c>
      <c r="F20" s="149" t="s">
        <v>60</v>
      </c>
      <c r="G20" s="147" t="s">
        <v>185</v>
      </c>
      <c r="H20" s="142" t="s">
        <v>32</v>
      </c>
      <c r="I20" s="94">
        <f>I21</f>
        <v>542600</v>
      </c>
      <c r="J20" s="94">
        <f>J21</f>
        <v>0</v>
      </c>
      <c r="K20" s="94">
        <f>K21</f>
        <v>542600</v>
      </c>
    </row>
    <row r="21" spans="1:11" ht="27" customHeight="1" hidden="1">
      <c r="A21" s="81"/>
      <c r="B21" s="82" t="s">
        <v>112</v>
      </c>
      <c r="C21" s="49">
        <v>0</v>
      </c>
      <c r="D21" s="148">
        <v>866</v>
      </c>
      <c r="E21" s="142" t="s">
        <v>55</v>
      </c>
      <c r="F21" s="142" t="s">
        <v>60</v>
      </c>
      <c r="G21" s="147" t="s">
        <v>185</v>
      </c>
      <c r="H21" s="142" t="s">
        <v>33</v>
      </c>
      <c r="I21" s="94">
        <v>542600</v>
      </c>
      <c r="J21" s="94">
        <v>0</v>
      </c>
      <c r="K21" s="94">
        <f>I21+J21</f>
        <v>542600</v>
      </c>
    </row>
    <row r="22" spans="1:11" ht="27" customHeight="1">
      <c r="A22" s="81"/>
      <c r="B22" s="79" t="s">
        <v>178</v>
      </c>
      <c r="C22" s="49">
        <v>0</v>
      </c>
      <c r="D22" s="148">
        <v>866</v>
      </c>
      <c r="E22" s="151" t="s">
        <v>55</v>
      </c>
      <c r="F22" s="151" t="s">
        <v>60</v>
      </c>
      <c r="G22" s="147" t="s">
        <v>185</v>
      </c>
      <c r="H22" s="151" t="s">
        <v>34</v>
      </c>
      <c r="I22" s="94">
        <f>I23</f>
        <v>136101</v>
      </c>
      <c r="J22" s="94">
        <f>J23</f>
        <v>85485</v>
      </c>
      <c r="K22" s="94">
        <f>K23</f>
        <v>221586</v>
      </c>
    </row>
    <row r="23" spans="1:11" ht="27" customHeight="1">
      <c r="A23" s="81"/>
      <c r="B23" s="79" t="s">
        <v>179</v>
      </c>
      <c r="C23" s="49">
        <v>0</v>
      </c>
      <c r="D23" s="148">
        <v>866</v>
      </c>
      <c r="E23" s="151" t="s">
        <v>55</v>
      </c>
      <c r="F23" s="151" t="s">
        <v>60</v>
      </c>
      <c r="G23" s="147" t="s">
        <v>185</v>
      </c>
      <c r="H23" s="151" t="s">
        <v>35</v>
      </c>
      <c r="I23" s="94">
        <f>122300-4699+15000+3500</f>
        <v>136101</v>
      </c>
      <c r="J23" s="94">
        <f>93485-8000</f>
        <v>85485</v>
      </c>
      <c r="K23" s="94">
        <f>I23+J23</f>
        <v>221586</v>
      </c>
    </row>
    <row r="24" spans="1:11" ht="15.75" customHeight="1" hidden="1">
      <c r="A24" s="81"/>
      <c r="B24" s="152" t="s">
        <v>36</v>
      </c>
      <c r="C24" s="49">
        <v>0</v>
      </c>
      <c r="D24" s="148">
        <v>866</v>
      </c>
      <c r="E24" s="142" t="s">
        <v>55</v>
      </c>
      <c r="F24" s="142" t="s">
        <v>60</v>
      </c>
      <c r="G24" s="147" t="s">
        <v>185</v>
      </c>
      <c r="H24" s="142" t="s">
        <v>37</v>
      </c>
      <c r="I24" s="94">
        <f>I25</f>
        <v>36900</v>
      </c>
      <c r="J24" s="94">
        <f>J25</f>
        <v>0</v>
      </c>
      <c r="K24" s="94">
        <f>K25</f>
        <v>36900</v>
      </c>
    </row>
    <row r="25" spans="1:11" ht="15.75" customHeight="1" hidden="1">
      <c r="A25" s="81"/>
      <c r="B25" s="79" t="s">
        <v>205</v>
      </c>
      <c r="C25" s="49">
        <v>0</v>
      </c>
      <c r="D25" s="148">
        <v>866</v>
      </c>
      <c r="E25" s="142" t="s">
        <v>55</v>
      </c>
      <c r="F25" s="142" t="s">
        <v>60</v>
      </c>
      <c r="G25" s="147" t="s">
        <v>185</v>
      </c>
      <c r="H25" s="142" t="s">
        <v>180</v>
      </c>
      <c r="I25" s="94">
        <f>39900-3000</f>
        <v>36900</v>
      </c>
      <c r="J25" s="94">
        <v>0</v>
      </c>
      <c r="K25" s="94">
        <f>I25+J25</f>
        <v>36900</v>
      </c>
    </row>
    <row r="26" spans="1:11" ht="28.5" customHeight="1">
      <c r="A26" s="81"/>
      <c r="B26" s="227" t="s">
        <v>273</v>
      </c>
      <c r="C26" s="49"/>
      <c r="D26" s="148">
        <v>866</v>
      </c>
      <c r="E26" s="151" t="s">
        <v>55</v>
      </c>
      <c r="F26" s="151" t="s">
        <v>60</v>
      </c>
      <c r="G26" s="147" t="s">
        <v>272</v>
      </c>
      <c r="H26" s="142"/>
      <c r="I26" s="94">
        <f aca="true" t="shared" si="1" ref="I26:K27">I27</f>
        <v>0</v>
      </c>
      <c r="J26" s="94">
        <f t="shared" si="1"/>
        <v>8000</v>
      </c>
      <c r="K26" s="94">
        <f t="shared" si="1"/>
        <v>8000</v>
      </c>
    </row>
    <row r="27" spans="1:11" ht="30" customHeight="1">
      <c r="A27" s="81"/>
      <c r="B27" s="79" t="s">
        <v>178</v>
      </c>
      <c r="C27" s="49"/>
      <c r="D27" s="148">
        <v>866</v>
      </c>
      <c r="E27" s="142" t="s">
        <v>55</v>
      </c>
      <c r="F27" s="142" t="s">
        <v>60</v>
      </c>
      <c r="G27" s="147" t="s">
        <v>272</v>
      </c>
      <c r="H27" s="142" t="s">
        <v>34</v>
      </c>
      <c r="I27" s="94">
        <f t="shared" si="1"/>
        <v>0</v>
      </c>
      <c r="J27" s="94">
        <f t="shared" si="1"/>
        <v>8000</v>
      </c>
      <c r="K27" s="94">
        <f t="shared" si="1"/>
        <v>8000</v>
      </c>
    </row>
    <row r="28" spans="1:11" ht="30" customHeight="1">
      <c r="A28" s="81"/>
      <c r="B28" s="79" t="s">
        <v>179</v>
      </c>
      <c r="C28" s="49"/>
      <c r="D28" s="148">
        <v>866</v>
      </c>
      <c r="E28" s="142" t="s">
        <v>55</v>
      </c>
      <c r="F28" s="142" t="s">
        <v>60</v>
      </c>
      <c r="G28" s="147" t="s">
        <v>272</v>
      </c>
      <c r="H28" s="142" t="s">
        <v>35</v>
      </c>
      <c r="I28" s="94"/>
      <c r="J28" s="94">
        <v>8000</v>
      </c>
      <c r="K28" s="94">
        <f>I28+J28</f>
        <v>8000</v>
      </c>
    </row>
    <row r="29" spans="1:11" ht="15.75" customHeight="1" hidden="1">
      <c r="A29" s="81"/>
      <c r="B29" s="188" t="s">
        <v>249</v>
      </c>
      <c r="C29" s="49"/>
      <c r="D29" s="148">
        <v>866</v>
      </c>
      <c r="E29" s="151" t="s">
        <v>55</v>
      </c>
      <c r="F29" s="151" t="s">
        <v>60</v>
      </c>
      <c r="G29" s="147" t="s">
        <v>251</v>
      </c>
      <c r="H29" s="142"/>
      <c r="I29" s="94">
        <f aca="true" t="shared" si="2" ref="I29:K30">I30</f>
        <v>3000</v>
      </c>
      <c r="J29" s="94">
        <f t="shared" si="2"/>
        <v>0</v>
      </c>
      <c r="K29" s="94">
        <f t="shared" si="2"/>
        <v>3000</v>
      </c>
    </row>
    <row r="30" spans="1:11" ht="15.75" customHeight="1" hidden="1">
      <c r="A30" s="81"/>
      <c r="B30" s="188" t="s">
        <v>36</v>
      </c>
      <c r="C30" s="49"/>
      <c r="D30" s="148">
        <v>866</v>
      </c>
      <c r="E30" s="142" t="s">
        <v>55</v>
      </c>
      <c r="F30" s="142" t="s">
        <v>60</v>
      </c>
      <c r="G30" s="147" t="s">
        <v>251</v>
      </c>
      <c r="H30" s="142" t="s">
        <v>37</v>
      </c>
      <c r="I30" s="94">
        <f t="shared" si="2"/>
        <v>3000</v>
      </c>
      <c r="J30" s="94">
        <f t="shared" si="2"/>
        <v>0</v>
      </c>
      <c r="K30" s="94">
        <f t="shared" si="2"/>
        <v>3000</v>
      </c>
    </row>
    <row r="31" spans="1:11" ht="15.75" customHeight="1" hidden="1">
      <c r="A31" s="81"/>
      <c r="B31" s="189" t="s">
        <v>250</v>
      </c>
      <c r="C31" s="49"/>
      <c r="D31" s="148">
        <v>866</v>
      </c>
      <c r="E31" s="142" t="s">
        <v>55</v>
      </c>
      <c r="F31" s="142" t="s">
        <v>60</v>
      </c>
      <c r="G31" s="147" t="s">
        <v>251</v>
      </c>
      <c r="H31" s="142" t="s">
        <v>180</v>
      </c>
      <c r="I31" s="94">
        <v>3000</v>
      </c>
      <c r="J31" s="94">
        <v>0</v>
      </c>
      <c r="K31" s="94">
        <f>I31+J31</f>
        <v>3000</v>
      </c>
    </row>
    <row r="32" spans="1:11" s="34" customFormat="1" ht="40.5" customHeight="1" hidden="1">
      <c r="A32" s="153" t="s">
        <v>114</v>
      </c>
      <c r="B32" s="153" t="s">
        <v>114</v>
      </c>
      <c r="C32" s="112">
        <v>0</v>
      </c>
      <c r="D32" s="143">
        <v>866</v>
      </c>
      <c r="E32" s="144" t="s">
        <v>55</v>
      </c>
      <c r="F32" s="144" t="s">
        <v>38</v>
      </c>
      <c r="G32" s="144"/>
      <c r="H32" s="144"/>
      <c r="I32" s="93">
        <f aca="true" t="shared" si="3" ref="I32:K34">I33</f>
        <v>2000</v>
      </c>
      <c r="J32" s="93">
        <f t="shared" si="3"/>
        <v>0</v>
      </c>
      <c r="K32" s="93">
        <f t="shared" si="3"/>
        <v>2000</v>
      </c>
    </row>
    <row r="33" spans="1:11" s="34" customFormat="1" ht="67.5" customHeight="1" hidden="1">
      <c r="A33" s="87" t="s">
        <v>115</v>
      </c>
      <c r="B33" s="91" t="s">
        <v>186</v>
      </c>
      <c r="C33" s="49">
        <v>0</v>
      </c>
      <c r="D33" s="148">
        <v>866</v>
      </c>
      <c r="E33" s="142" t="s">
        <v>55</v>
      </c>
      <c r="F33" s="142" t="s">
        <v>38</v>
      </c>
      <c r="G33" s="154" t="s">
        <v>187</v>
      </c>
      <c r="H33" s="142"/>
      <c r="I33" s="94">
        <f t="shared" si="3"/>
        <v>2000</v>
      </c>
      <c r="J33" s="94">
        <f t="shared" si="3"/>
        <v>0</v>
      </c>
      <c r="K33" s="94">
        <f t="shared" si="3"/>
        <v>2000</v>
      </c>
    </row>
    <row r="34" spans="1:11" ht="14.25" customHeight="1" hidden="1">
      <c r="A34" s="81"/>
      <c r="B34" s="88" t="s">
        <v>70</v>
      </c>
      <c r="C34" s="49">
        <v>0</v>
      </c>
      <c r="D34" s="148">
        <v>866</v>
      </c>
      <c r="E34" s="142" t="s">
        <v>55</v>
      </c>
      <c r="F34" s="115" t="s">
        <v>38</v>
      </c>
      <c r="G34" s="154" t="s">
        <v>187</v>
      </c>
      <c r="H34" s="142" t="s">
        <v>57</v>
      </c>
      <c r="I34" s="94">
        <f t="shared" si="3"/>
        <v>2000</v>
      </c>
      <c r="J34" s="94">
        <f t="shared" si="3"/>
        <v>0</v>
      </c>
      <c r="K34" s="94">
        <f t="shared" si="3"/>
        <v>2000</v>
      </c>
    </row>
    <row r="35" spans="1:11" ht="16.5" customHeight="1" hidden="1">
      <c r="A35" s="81"/>
      <c r="B35" s="80" t="s">
        <v>82</v>
      </c>
      <c r="C35" s="49">
        <v>0</v>
      </c>
      <c r="D35" s="148">
        <v>866</v>
      </c>
      <c r="E35" s="142" t="s">
        <v>55</v>
      </c>
      <c r="F35" s="115" t="s">
        <v>38</v>
      </c>
      <c r="G35" s="154" t="s">
        <v>187</v>
      </c>
      <c r="H35" s="151" t="s">
        <v>41</v>
      </c>
      <c r="I35" s="94">
        <v>2000</v>
      </c>
      <c r="J35" s="94">
        <v>0</v>
      </c>
      <c r="K35" s="94">
        <f>I35+J35</f>
        <v>2000</v>
      </c>
    </row>
    <row r="36" spans="1:11" s="34" customFormat="1" ht="15.75" customHeight="1" hidden="1">
      <c r="A36" s="231" t="s">
        <v>62</v>
      </c>
      <c r="B36" s="232"/>
      <c r="C36" s="112">
        <v>0</v>
      </c>
      <c r="D36" s="155">
        <v>866</v>
      </c>
      <c r="E36" s="144" t="s">
        <v>55</v>
      </c>
      <c r="F36" s="144" t="s">
        <v>71</v>
      </c>
      <c r="G36" s="144"/>
      <c r="H36" s="144"/>
      <c r="I36" s="93">
        <f>I37</f>
        <v>0</v>
      </c>
      <c r="J36" s="93">
        <f aca="true" t="shared" si="4" ref="J36:K38">J37</f>
        <v>0</v>
      </c>
      <c r="K36" s="93">
        <f t="shared" si="4"/>
        <v>0</v>
      </c>
    </row>
    <row r="37" spans="1:11" ht="15.75" customHeight="1" hidden="1">
      <c r="A37" s="237" t="s">
        <v>244</v>
      </c>
      <c r="B37" s="238"/>
      <c r="C37" s="49">
        <v>0</v>
      </c>
      <c r="D37" s="156">
        <v>866</v>
      </c>
      <c r="E37" s="142" t="s">
        <v>55</v>
      </c>
      <c r="F37" s="142" t="s">
        <v>71</v>
      </c>
      <c r="G37" s="147" t="s">
        <v>188</v>
      </c>
      <c r="H37" s="142"/>
      <c r="I37" s="94">
        <f>I38</f>
        <v>0</v>
      </c>
      <c r="J37" s="94">
        <f t="shared" si="4"/>
        <v>0</v>
      </c>
      <c r="K37" s="94">
        <f t="shared" si="4"/>
        <v>0</v>
      </c>
    </row>
    <row r="38" spans="1:11" ht="12.75" customHeight="1" hidden="1">
      <c r="A38" s="81"/>
      <c r="B38" s="89" t="s">
        <v>36</v>
      </c>
      <c r="C38" s="49">
        <v>0</v>
      </c>
      <c r="D38" s="156">
        <v>866</v>
      </c>
      <c r="E38" s="142" t="s">
        <v>55</v>
      </c>
      <c r="F38" s="142" t="s">
        <v>71</v>
      </c>
      <c r="G38" s="147" t="s">
        <v>188</v>
      </c>
      <c r="H38" s="142" t="s">
        <v>37</v>
      </c>
      <c r="I38" s="94">
        <f>I39</f>
        <v>0</v>
      </c>
      <c r="J38" s="94">
        <f t="shared" si="4"/>
        <v>0</v>
      </c>
      <c r="K38" s="94">
        <f t="shared" si="4"/>
        <v>0</v>
      </c>
    </row>
    <row r="39" spans="1:11" ht="15.75" customHeight="1" hidden="1">
      <c r="A39" s="81"/>
      <c r="B39" s="88" t="s">
        <v>39</v>
      </c>
      <c r="C39" s="49">
        <v>0</v>
      </c>
      <c r="D39" s="156">
        <v>866</v>
      </c>
      <c r="E39" s="142" t="s">
        <v>55</v>
      </c>
      <c r="F39" s="142" t="s">
        <v>71</v>
      </c>
      <c r="G39" s="147" t="s">
        <v>188</v>
      </c>
      <c r="H39" s="142" t="s">
        <v>40</v>
      </c>
      <c r="I39" s="94">
        <v>0</v>
      </c>
      <c r="J39" s="94">
        <v>0</v>
      </c>
      <c r="K39" s="94">
        <v>0</v>
      </c>
    </row>
    <row r="40" spans="1:11" ht="16.5" customHeight="1" hidden="1">
      <c r="A40" s="231" t="s">
        <v>63</v>
      </c>
      <c r="B40" s="232"/>
      <c r="C40" s="112">
        <v>0</v>
      </c>
      <c r="D40" s="155">
        <v>866</v>
      </c>
      <c r="E40" s="144" t="s">
        <v>55</v>
      </c>
      <c r="F40" s="144" t="s">
        <v>72</v>
      </c>
      <c r="G40" s="144"/>
      <c r="H40" s="144"/>
      <c r="I40" s="93">
        <f>I52+I41+I44+I49</f>
        <v>33615</v>
      </c>
      <c r="J40" s="93">
        <f>J52+J41+J44+J49</f>
        <v>0</v>
      </c>
      <c r="K40" s="93">
        <f>K52+K41+K44+K49</f>
        <v>33615</v>
      </c>
    </row>
    <row r="41" spans="1:11" ht="27.75" customHeight="1" hidden="1">
      <c r="A41" s="81"/>
      <c r="B41" s="80" t="s">
        <v>166</v>
      </c>
      <c r="C41" s="49"/>
      <c r="D41" s="156">
        <v>866</v>
      </c>
      <c r="E41" s="115" t="s">
        <v>55</v>
      </c>
      <c r="F41" s="115" t="s">
        <v>72</v>
      </c>
      <c r="G41" s="147" t="s">
        <v>191</v>
      </c>
      <c r="H41" s="151"/>
      <c r="I41" s="94">
        <f aca="true" t="shared" si="5" ref="I41:K42">I42</f>
        <v>1915</v>
      </c>
      <c r="J41" s="94">
        <f t="shared" si="5"/>
        <v>0</v>
      </c>
      <c r="K41" s="94">
        <f t="shared" si="5"/>
        <v>1915</v>
      </c>
    </row>
    <row r="42" spans="1:11" ht="24" customHeight="1" hidden="1">
      <c r="A42" s="81"/>
      <c r="B42" s="79" t="s">
        <v>178</v>
      </c>
      <c r="C42" s="49"/>
      <c r="D42" s="156">
        <v>866</v>
      </c>
      <c r="E42" s="115" t="s">
        <v>55</v>
      </c>
      <c r="F42" s="115" t="s">
        <v>72</v>
      </c>
      <c r="G42" s="147" t="s">
        <v>191</v>
      </c>
      <c r="H42" s="151" t="s">
        <v>34</v>
      </c>
      <c r="I42" s="94">
        <f t="shared" si="5"/>
        <v>1915</v>
      </c>
      <c r="J42" s="94">
        <f t="shared" si="5"/>
        <v>0</v>
      </c>
      <c r="K42" s="94">
        <f t="shared" si="5"/>
        <v>1915</v>
      </c>
    </row>
    <row r="43" spans="1:11" ht="25.5" customHeight="1" hidden="1">
      <c r="A43" s="81"/>
      <c r="B43" s="79" t="s">
        <v>179</v>
      </c>
      <c r="C43" s="49"/>
      <c r="D43" s="156">
        <v>866</v>
      </c>
      <c r="E43" s="115" t="s">
        <v>55</v>
      </c>
      <c r="F43" s="115" t="s">
        <v>72</v>
      </c>
      <c r="G43" s="147" t="s">
        <v>191</v>
      </c>
      <c r="H43" s="151" t="s">
        <v>35</v>
      </c>
      <c r="I43" s="94">
        <v>1915</v>
      </c>
      <c r="J43" s="94">
        <v>0</v>
      </c>
      <c r="K43" s="94">
        <f>I43+J43</f>
        <v>1915</v>
      </c>
    </row>
    <row r="44" spans="1:11" s="33" customFormat="1" ht="27.75" customHeight="1">
      <c r="A44" s="81"/>
      <c r="B44" s="91" t="s">
        <v>192</v>
      </c>
      <c r="C44" s="49"/>
      <c r="D44" s="156">
        <v>866</v>
      </c>
      <c r="E44" s="142" t="s">
        <v>55</v>
      </c>
      <c r="F44" s="115" t="s">
        <v>72</v>
      </c>
      <c r="G44" s="147" t="s">
        <v>254</v>
      </c>
      <c r="H44" s="151"/>
      <c r="I44" s="157">
        <f>I45+I47</f>
        <v>31200</v>
      </c>
      <c r="J44" s="157">
        <f>J45+J47</f>
        <v>-15500</v>
      </c>
      <c r="K44" s="157">
        <f>K45+K47</f>
        <v>15700</v>
      </c>
    </row>
    <row r="45" spans="1:11" s="36" customFormat="1" ht="25.5" customHeight="1" hidden="1">
      <c r="A45" s="81"/>
      <c r="B45" s="79" t="s">
        <v>178</v>
      </c>
      <c r="C45" s="49"/>
      <c r="D45" s="156">
        <v>866</v>
      </c>
      <c r="E45" s="142" t="s">
        <v>55</v>
      </c>
      <c r="F45" s="115" t="s">
        <v>72</v>
      </c>
      <c r="G45" s="147" t="s">
        <v>254</v>
      </c>
      <c r="H45" s="151" t="s">
        <v>34</v>
      </c>
      <c r="I45" s="94">
        <f>I46</f>
        <v>15700</v>
      </c>
      <c r="J45" s="94">
        <f>J46</f>
        <v>0</v>
      </c>
      <c r="K45" s="94">
        <f>K46</f>
        <v>15700</v>
      </c>
    </row>
    <row r="46" spans="1:11" s="35" customFormat="1" ht="25.5" customHeight="1" hidden="1">
      <c r="A46" s="81"/>
      <c r="B46" s="79" t="s">
        <v>179</v>
      </c>
      <c r="C46" s="49"/>
      <c r="D46" s="156">
        <v>866</v>
      </c>
      <c r="E46" s="142" t="s">
        <v>55</v>
      </c>
      <c r="F46" s="115" t="s">
        <v>72</v>
      </c>
      <c r="G46" s="147" t="s">
        <v>254</v>
      </c>
      <c r="H46" s="151" t="s">
        <v>35</v>
      </c>
      <c r="I46" s="94">
        <v>15700</v>
      </c>
      <c r="J46" s="94">
        <v>0</v>
      </c>
      <c r="K46" s="94">
        <f>I46+J46</f>
        <v>15700</v>
      </c>
    </row>
    <row r="47" spans="1:11" s="35" customFormat="1" ht="13.5" customHeight="1">
      <c r="A47" s="85"/>
      <c r="B47" s="188" t="s">
        <v>36</v>
      </c>
      <c r="C47" s="49"/>
      <c r="D47" s="156">
        <v>866</v>
      </c>
      <c r="E47" s="142" t="s">
        <v>55</v>
      </c>
      <c r="F47" s="115" t="s">
        <v>72</v>
      </c>
      <c r="G47" s="147" t="s">
        <v>254</v>
      </c>
      <c r="H47" s="151" t="s">
        <v>37</v>
      </c>
      <c r="I47" s="94">
        <f>I48</f>
        <v>15500</v>
      </c>
      <c r="J47" s="94">
        <f>J48</f>
        <v>-15500</v>
      </c>
      <c r="K47" s="94">
        <f>K48</f>
        <v>0</v>
      </c>
    </row>
    <row r="48" spans="1:11" s="35" customFormat="1" ht="13.5" customHeight="1">
      <c r="A48" s="85"/>
      <c r="B48" s="189" t="s">
        <v>250</v>
      </c>
      <c r="C48" s="49"/>
      <c r="D48" s="156">
        <v>866</v>
      </c>
      <c r="E48" s="142" t="s">
        <v>55</v>
      </c>
      <c r="F48" s="115" t="s">
        <v>72</v>
      </c>
      <c r="G48" s="147" t="s">
        <v>254</v>
      </c>
      <c r="H48" s="151" t="s">
        <v>180</v>
      </c>
      <c r="I48" s="94">
        <v>15500</v>
      </c>
      <c r="J48" s="94">
        <v>-15500</v>
      </c>
      <c r="K48" s="94">
        <f>I48+J48</f>
        <v>0</v>
      </c>
    </row>
    <row r="49" spans="1:11" s="35" customFormat="1" ht="36" customHeight="1">
      <c r="A49" s="85"/>
      <c r="B49" s="189" t="s">
        <v>279</v>
      </c>
      <c r="C49" s="49"/>
      <c r="D49" s="156">
        <v>866</v>
      </c>
      <c r="E49" s="142" t="s">
        <v>55</v>
      </c>
      <c r="F49" s="115" t="s">
        <v>72</v>
      </c>
      <c r="G49" s="147" t="s">
        <v>285</v>
      </c>
      <c r="H49" s="151"/>
      <c r="I49" s="94">
        <v>0</v>
      </c>
      <c r="J49" s="94">
        <f>J50</f>
        <v>15500</v>
      </c>
      <c r="K49" s="94">
        <f>K50</f>
        <v>15500</v>
      </c>
    </row>
    <row r="50" spans="1:11" s="35" customFormat="1" ht="13.5" customHeight="1">
      <c r="A50" s="85"/>
      <c r="B50" s="188" t="s">
        <v>36</v>
      </c>
      <c r="C50" s="49"/>
      <c r="D50" s="156">
        <v>866</v>
      </c>
      <c r="E50" s="142" t="s">
        <v>55</v>
      </c>
      <c r="F50" s="115" t="s">
        <v>72</v>
      </c>
      <c r="G50" s="147" t="s">
        <v>285</v>
      </c>
      <c r="H50" s="151" t="s">
        <v>37</v>
      </c>
      <c r="I50" s="94">
        <f>I51</f>
        <v>0</v>
      </c>
      <c r="J50" s="94">
        <f>J51</f>
        <v>15500</v>
      </c>
      <c r="K50" s="94">
        <f>K51</f>
        <v>15500</v>
      </c>
    </row>
    <row r="51" spans="1:11" s="35" customFormat="1" ht="13.5" customHeight="1">
      <c r="A51" s="85"/>
      <c r="B51" s="189" t="s">
        <v>250</v>
      </c>
      <c r="C51" s="49"/>
      <c r="D51" s="156">
        <v>866</v>
      </c>
      <c r="E51" s="142" t="s">
        <v>55</v>
      </c>
      <c r="F51" s="115" t="s">
        <v>72</v>
      </c>
      <c r="G51" s="147" t="s">
        <v>285</v>
      </c>
      <c r="H51" s="151" t="s">
        <v>180</v>
      </c>
      <c r="I51" s="94">
        <v>0</v>
      </c>
      <c r="J51" s="94">
        <v>15500</v>
      </c>
      <c r="K51" s="94">
        <f>I51+J51</f>
        <v>15500</v>
      </c>
    </row>
    <row r="52" spans="1:11" ht="50.25" customHeight="1" hidden="1">
      <c r="A52" s="237" t="s">
        <v>189</v>
      </c>
      <c r="B52" s="238"/>
      <c r="C52" s="49">
        <v>0</v>
      </c>
      <c r="D52" s="156">
        <v>866</v>
      </c>
      <c r="E52" s="115" t="s">
        <v>55</v>
      </c>
      <c r="F52" s="115" t="s">
        <v>72</v>
      </c>
      <c r="G52" s="147" t="s">
        <v>190</v>
      </c>
      <c r="H52" s="115"/>
      <c r="I52" s="94">
        <f aca="true" t="shared" si="6" ref="I52:K53">I53</f>
        <v>500</v>
      </c>
      <c r="J52" s="94">
        <f t="shared" si="6"/>
        <v>0</v>
      </c>
      <c r="K52" s="94">
        <f t="shared" si="6"/>
        <v>500</v>
      </c>
    </row>
    <row r="53" spans="1:11" ht="15.75" customHeight="1" hidden="1">
      <c r="A53" s="81"/>
      <c r="B53" s="88" t="s">
        <v>70</v>
      </c>
      <c r="C53" s="49">
        <v>0</v>
      </c>
      <c r="D53" s="156">
        <v>866</v>
      </c>
      <c r="E53" s="142" t="s">
        <v>55</v>
      </c>
      <c r="F53" s="115" t="s">
        <v>72</v>
      </c>
      <c r="G53" s="147" t="s">
        <v>190</v>
      </c>
      <c r="H53" s="142" t="s">
        <v>57</v>
      </c>
      <c r="I53" s="94">
        <f t="shared" si="6"/>
        <v>500</v>
      </c>
      <c r="J53" s="94">
        <f t="shared" si="6"/>
        <v>0</v>
      </c>
      <c r="K53" s="94">
        <f t="shared" si="6"/>
        <v>500</v>
      </c>
    </row>
    <row r="54" spans="1:11" ht="15.75" customHeight="1" hidden="1">
      <c r="A54" s="81"/>
      <c r="B54" s="80" t="s">
        <v>82</v>
      </c>
      <c r="C54" s="49">
        <v>0</v>
      </c>
      <c r="D54" s="156">
        <v>866</v>
      </c>
      <c r="E54" s="142" t="s">
        <v>55</v>
      </c>
      <c r="F54" s="115" t="s">
        <v>72</v>
      </c>
      <c r="G54" s="147" t="s">
        <v>190</v>
      </c>
      <c r="H54" s="151" t="s">
        <v>41</v>
      </c>
      <c r="I54" s="94">
        <v>500</v>
      </c>
      <c r="J54" s="94">
        <v>0</v>
      </c>
      <c r="K54" s="94">
        <f>I54+J54</f>
        <v>500</v>
      </c>
    </row>
    <row r="55" spans="1:11" ht="15" customHeight="1" hidden="1">
      <c r="A55" s="158" t="s">
        <v>73</v>
      </c>
      <c r="B55" s="158" t="s">
        <v>73</v>
      </c>
      <c r="C55" s="112">
        <v>0</v>
      </c>
      <c r="D55" s="141">
        <v>866</v>
      </c>
      <c r="E55" s="144" t="s">
        <v>56</v>
      </c>
      <c r="F55" s="144"/>
      <c r="G55" s="144"/>
      <c r="H55" s="144"/>
      <c r="I55" s="93">
        <f aca="true" t="shared" si="7" ref="I55:K56">I56</f>
        <v>63999</v>
      </c>
      <c r="J55" s="93">
        <f t="shared" si="7"/>
        <v>0</v>
      </c>
      <c r="K55" s="93">
        <f t="shared" si="7"/>
        <v>63999</v>
      </c>
    </row>
    <row r="56" spans="1:11" ht="14.25" customHeight="1" hidden="1">
      <c r="A56" s="158" t="s">
        <v>74</v>
      </c>
      <c r="B56" s="158" t="s">
        <v>74</v>
      </c>
      <c r="C56" s="112">
        <v>0</v>
      </c>
      <c r="D56" s="141">
        <v>866</v>
      </c>
      <c r="E56" s="144" t="s">
        <v>56</v>
      </c>
      <c r="F56" s="144" t="s">
        <v>58</v>
      </c>
      <c r="G56" s="144"/>
      <c r="H56" s="144"/>
      <c r="I56" s="93">
        <f t="shared" si="7"/>
        <v>63999</v>
      </c>
      <c r="J56" s="93">
        <f t="shared" si="7"/>
        <v>0</v>
      </c>
      <c r="K56" s="93">
        <f t="shared" si="7"/>
        <v>63999</v>
      </c>
    </row>
    <row r="57" spans="1:11" ht="28.5" customHeight="1" hidden="1">
      <c r="A57" s="152" t="s">
        <v>116</v>
      </c>
      <c r="B57" s="152" t="s">
        <v>245</v>
      </c>
      <c r="C57" s="49">
        <v>0</v>
      </c>
      <c r="D57" s="159">
        <v>866</v>
      </c>
      <c r="E57" s="142" t="s">
        <v>56</v>
      </c>
      <c r="F57" s="142" t="s">
        <v>58</v>
      </c>
      <c r="G57" s="147" t="s">
        <v>164</v>
      </c>
      <c r="H57" s="142"/>
      <c r="I57" s="94">
        <f>I58+I60</f>
        <v>63999</v>
      </c>
      <c r="J57" s="94">
        <f>J58+J60</f>
        <v>0</v>
      </c>
      <c r="K57" s="94">
        <f>K58+K60</f>
        <v>63999</v>
      </c>
    </row>
    <row r="58" spans="1:11" ht="61.5" customHeight="1" hidden="1">
      <c r="A58" s="79"/>
      <c r="B58" s="82" t="s">
        <v>109</v>
      </c>
      <c r="C58" s="49">
        <v>0</v>
      </c>
      <c r="D58" s="159">
        <v>866</v>
      </c>
      <c r="E58" s="142" t="s">
        <v>56</v>
      </c>
      <c r="F58" s="142" t="s">
        <v>58</v>
      </c>
      <c r="G58" s="147" t="s">
        <v>164</v>
      </c>
      <c r="H58" s="142" t="s">
        <v>32</v>
      </c>
      <c r="I58" s="94">
        <f>I59</f>
        <v>59300</v>
      </c>
      <c r="J58" s="94">
        <f>J59</f>
        <v>0</v>
      </c>
      <c r="K58" s="94">
        <f>K59</f>
        <v>59300</v>
      </c>
    </row>
    <row r="59" spans="1:11" ht="25.5" customHeight="1" hidden="1">
      <c r="A59" s="81"/>
      <c r="B59" s="82" t="s">
        <v>112</v>
      </c>
      <c r="C59" s="49">
        <v>0</v>
      </c>
      <c r="D59" s="159">
        <v>866</v>
      </c>
      <c r="E59" s="142" t="s">
        <v>56</v>
      </c>
      <c r="F59" s="142" t="s">
        <v>58</v>
      </c>
      <c r="G59" s="147" t="s">
        <v>164</v>
      </c>
      <c r="H59" s="142" t="s">
        <v>33</v>
      </c>
      <c r="I59" s="94">
        <v>59300</v>
      </c>
      <c r="J59" s="94">
        <v>0</v>
      </c>
      <c r="K59" s="94">
        <f>I59+J59</f>
        <v>59300</v>
      </c>
    </row>
    <row r="60" spans="1:11" s="34" customFormat="1" ht="23.25" customHeight="1" hidden="1">
      <c r="A60" s="81"/>
      <c r="B60" s="79" t="s">
        <v>178</v>
      </c>
      <c r="C60" s="49">
        <v>0</v>
      </c>
      <c r="D60" s="156">
        <v>866</v>
      </c>
      <c r="E60" s="142" t="s">
        <v>56</v>
      </c>
      <c r="F60" s="142" t="s">
        <v>58</v>
      </c>
      <c r="G60" s="147" t="s">
        <v>164</v>
      </c>
      <c r="H60" s="142" t="s">
        <v>34</v>
      </c>
      <c r="I60" s="94">
        <f>I61</f>
        <v>4699</v>
      </c>
      <c r="J60" s="94">
        <f>J61</f>
        <v>0</v>
      </c>
      <c r="K60" s="94">
        <f>K61</f>
        <v>4699</v>
      </c>
    </row>
    <row r="61" spans="1:11" ht="23.25" customHeight="1" hidden="1">
      <c r="A61" s="81"/>
      <c r="B61" s="79" t="s">
        <v>179</v>
      </c>
      <c r="C61" s="49">
        <v>0</v>
      </c>
      <c r="D61" s="156">
        <v>866</v>
      </c>
      <c r="E61" s="142" t="s">
        <v>56</v>
      </c>
      <c r="F61" s="142" t="s">
        <v>58</v>
      </c>
      <c r="G61" s="147" t="s">
        <v>164</v>
      </c>
      <c r="H61" s="142" t="s">
        <v>35</v>
      </c>
      <c r="I61" s="94">
        <v>4699</v>
      </c>
      <c r="J61" s="94">
        <v>0</v>
      </c>
      <c r="K61" s="94">
        <f>I61+J61</f>
        <v>4699</v>
      </c>
    </row>
    <row r="62" spans="1:11" ht="27.75" customHeight="1" hidden="1">
      <c r="A62" s="158" t="s">
        <v>64</v>
      </c>
      <c r="B62" s="158" t="s">
        <v>64</v>
      </c>
      <c r="C62" s="112">
        <v>0</v>
      </c>
      <c r="D62" s="141">
        <v>866</v>
      </c>
      <c r="E62" s="144" t="s">
        <v>58</v>
      </c>
      <c r="F62" s="144"/>
      <c r="G62" s="144"/>
      <c r="H62" s="144"/>
      <c r="I62" s="93">
        <f aca="true" t="shared" si="8" ref="I62:K64">I63</f>
        <v>500</v>
      </c>
      <c r="J62" s="93">
        <f t="shared" si="8"/>
        <v>0</v>
      </c>
      <c r="K62" s="93">
        <f t="shared" si="8"/>
        <v>500</v>
      </c>
    </row>
    <row r="63" spans="1:11" ht="15.75" customHeight="1" hidden="1">
      <c r="A63" s="158" t="s">
        <v>79</v>
      </c>
      <c r="B63" s="158" t="s">
        <v>79</v>
      </c>
      <c r="C63" s="112">
        <v>0</v>
      </c>
      <c r="D63" s="160">
        <v>866</v>
      </c>
      <c r="E63" s="144" t="s">
        <v>58</v>
      </c>
      <c r="F63" s="114" t="s">
        <v>69</v>
      </c>
      <c r="G63" s="115"/>
      <c r="H63" s="142"/>
      <c r="I63" s="93">
        <f t="shared" si="8"/>
        <v>500</v>
      </c>
      <c r="J63" s="93">
        <f t="shared" si="8"/>
        <v>0</v>
      </c>
      <c r="K63" s="93">
        <f t="shared" si="8"/>
        <v>500</v>
      </c>
    </row>
    <row r="64" spans="1:11" ht="14.25" customHeight="1" hidden="1">
      <c r="A64" s="152" t="s">
        <v>117</v>
      </c>
      <c r="B64" s="152" t="s">
        <v>117</v>
      </c>
      <c r="C64" s="49">
        <v>0</v>
      </c>
      <c r="D64" s="148">
        <v>866</v>
      </c>
      <c r="E64" s="142" t="s">
        <v>58</v>
      </c>
      <c r="F64" s="142" t="s">
        <v>69</v>
      </c>
      <c r="G64" s="147" t="s">
        <v>193</v>
      </c>
      <c r="H64" s="142"/>
      <c r="I64" s="94">
        <f>I65</f>
        <v>500</v>
      </c>
      <c r="J64" s="94">
        <f t="shared" si="8"/>
        <v>0</v>
      </c>
      <c r="K64" s="94">
        <f t="shared" si="8"/>
        <v>500</v>
      </c>
    </row>
    <row r="65" spans="1:11" s="34" customFormat="1" ht="25.5" customHeight="1" hidden="1">
      <c r="A65" s="83"/>
      <c r="B65" s="79" t="s">
        <v>178</v>
      </c>
      <c r="C65" s="49">
        <v>0</v>
      </c>
      <c r="D65" s="148">
        <v>866</v>
      </c>
      <c r="E65" s="142" t="s">
        <v>58</v>
      </c>
      <c r="F65" s="115" t="s">
        <v>69</v>
      </c>
      <c r="G65" s="147" t="s">
        <v>193</v>
      </c>
      <c r="H65" s="142" t="s">
        <v>34</v>
      </c>
      <c r="I65" s="94">
        <f>I66</f>
        <v>500</v>
      </c>
      <c r="J65" s="94">
        <f>J66</f>
        <v>0</v>
      </c>
      <c r="K65" s="94">
        <f>K66</f>
        <v>500</v>
      </c>
    </row>
    <row r="66" spans="1:11" ht="27" customHeight="1" hidden="1">
      <c r="A66" s="83"/>
      <c r="B66" s="79" t="s">
        <v>179</v>
      </c>
      <c r="C66" s="49">
        <v>0</v>
      </c>
      <c r="D66" s="148">
        <v>866</v>
      </c>
      <c r="E66" s="142" t="s">
        <v>58</v>
      </c>
      <c r="F66" s="115" t="s">
        <v>69</v>
      </c>
      <c r="G66" s="147" t="s">
        <v>193</v>
      </c>
      <c r="H66" s="142" t="s">
        <v>35</v>
      </c>
      <c r="I66" s="94">
        <v>500</v>
      </c>
      <c r="J66" s="94">
        <v>0</v>
      </c>
      <c r="K66" s="94">
        <f>I66+J66</f>
        <v>500</v>
      </c>
    </row>
    <row r="67" spans="1:11" ht="27.75" customHeight="1">
      <c r="A67" s="239" t="s">
        <v>142</v>
      </c>
      <c r="B67" s="259" t="s">
        <v>238</v>
      </c>
      <c r="C67" s="161">
        <v>0</v>
      </c>
      <c r="D67" s="162">
        <v>866</v>
      </c>
      <c r="E67" s="163" t="s">
        <v>60</v>
      </c>
      <c r="F67" s="164"/>
      <c r="G67" s="164"/>
      <c r="H67" s="164"/>
      <c r="I67" s="95">
        <f>I72+I68</f>
        <v>1404503.23</v>
      </c>
      <c r="J67" s="95">
        <f>J72+J68</f>
        <v>303352.95</v>
      </c>
      <c r="K67" s="95">
        <f>K72+K68</f>
        <v>1707856.18</v>
      </c>
    </row>
    <row r="68" spans="1:11" ht="15.75" customHeight="1" hidden="1">
      <c r="A68" s="131"/>
      <c r="B68" s="121" t="s">
        <v>163</v>
      </c>
      <c r="C68" s="161"/>
      <c r="D68" s="162">
        <v>866</v>
      </c>
      <c r="E68" s="163" t="s">
        <v>60</v>
      </c>
      <c r="F68" s="163" t="s">
        <v>38</v>
      </c>
      <c r="G68" s="164"/>
      <c r="H68" s="164"/>
      <c r="I68" s="95">
        <f>I70</f>
        <v>0</v>
      </c>
      <c r="J68" s="95">
        <f>J70</f>
        <v>0</v>
      </c>
      <c r="K68" s="95">
        <f>K70</f>
        <v>0</v>
      </c>
    </row>
    <row r="69" spans="1:11" ht="41.25" customHeight="1" hidden="1">
      <c r="A69" s="134"/>
      <c r="B69" s="229" t="s">
        <v>238</v>
      </c>
      <c r="C69" s="179"/>
      <c r="D69" s="165">
        <v>866</v>
      </c>
      <c r="E69" s="166" t="s">
        <v>60</v>
      </c>
      <c r="F69" s="166" t="s">
        <v>38</v>
      </c>
      <c r="G69" s="166" t="s">
        <v>253</v>
      </c>
      <c r="H69" s="187"/>
      <c r="I69" s="96">
        <f aca="true" t="shared" si="9" ref="I69:K70">I70</f>
        <v>0</v>
      </c>
      <c r="J69" s="96">
        <f t="shared" si="9"/>
        <v>0</v>
      </c>
      <c r="K69" s="96">
        <f t="shared" si="9"/>
        <v>0</v>
      </c>
    </row>
    <row r="70" spans="1:11" s="47" customFormat="1" ht="26.25" customHeight="1" hidden="1">
      <c r="A70" s="131"/>
      <c r="B70" s="121" t="s">
        <v>163</v>
      </c>
      <c r="C70" s="161"/>
      <c r="D70" s="165">
        <v>866</v>
      </c>
      <c r="E70" s="166" t="s">
        <v>60</v>
      </c>
      <c r="F70" s="166" t="s">
        <v>38</v>
      </c>
      <c r="G70" s="166" t="s">
        <v>253</v>
      </c>
      <c r="H70" s="166" t="s">
        <v>34</v>
      </c>
      <c r="I70" s="96">
        <f t="shared" si="9"/>
        <v>0</v>
      </c>
      <c r="J70" s="96">
        <f t="shared" si="9"/>
        <v>0</v>
      </c>
      <c r="K70" s="96">
        <f t="shared" si="9"/>
        <v>0</v>
      </c>
    </row>
    <row r="71" spans="1:11" s="47" customFormat="1" ht="25.5" customHeight="1" hidden="1">
      <c r="A71" s="131"/>
      <c r="B71" s="229" t="s">
        <v>238</v>
      </c>
      <c r="C71" s="161"/>
      <c r="D71" s="165">
        <v>866</v>
      </c>
      <c r="E71" s="166" t="s">
        <v>60</v>
      </c>
      <c r="F71" s="166" t="s">
        <v>38</v>
      </c>
      <c r="G71" s="166" t="s">
        <v>253</v>
      </c>
      <c r="H71" s="166" t="s">
        <v>35</v>
      </c>
      <c r="I71" s="96">
        <v>0</v>
      </c>
      <c r="J71" s="96">
        <v>0</v>
      </c>
      <c r="K71" s="96">
        <f>I71+J71</f>
        <v>0</v>
      </c>
    </row>
    <row r="72" spans="1:11" s="48" customFormat="1" ht="16.5" customHeight="1">
      <c r="A72" s="131" t="s">
        <v>143</v>
      </c>
      <c r="B72" s="121" t="s">
        <v>163</v>
      </c>
      <c r="C72" s="161">
        <v>0</v>
      </c>
      <c r="D72" s="167">
        <v>866</v>
      </c>
      <c r="E72" s="163" t="s">
        <v>60</v>
      </c>
      <c r="F72" s="163" t="s">
        <v>144</v>
      </c>
      <c r="G72" s="163"/>
      <c r="H72" s="163"/>
      <c r="I72" s="95">
        <f aca="true" t="shared" si="10" ref="I72:K74">I73</f>
        <v>1404503.23</v>
      </c>
      <c r="J72" s="95">
        <f t="shared" si="10"/>
        <v>303352.95</v>
      </c>
      <c r="K72" s="95">
        <f t="shared" si="10"/>
        <v>1707856.18</v>
      </c>
    </row>
    <row r="73" spans="1:11" s="48" customFormat="1" ht="205.5" customHeight="1">
      <c r="A73" s="134" t="s">
        <v>194</v>
      </c>
      <c r="B73" s="251" t="s">
        <v>284</v>
      </c>
      <c r="C73" s="168">
        <v>0</v>
      </c>
      <c r="D73" s="130">
        <v>866</v>
      </c>
      <c r="E73" s="169" t="s">
        <v>60</v>
      </c>
      <c r="F73" s="169" t="s">
        <v>144</v>
      </c>
      <c r="G73" s="170" t="s">
        <v>195</v>
      </c>
      <c r="H73" s="166"/>
      <c r="I73" s="96">
        <f t="shared" si="10"/>
        <v>1404503.23</v>
      </c>
      <c r="J73" s="96">
        <f t="shared" si="10"/>
        <v>303352.95</v>
      </c>
      <c r="K73" s="96">
        <f t="shared" si="10"/>
        <v>1707856.18</v>
      </c>
    </row>
    <row r="74" spans="1:11" s="48" customFormat="1" ht="25.5" customHeight="1">
      <c r="A74" s="84"/>
      <c r="B74" s="79" t="s">
        <v>178</v>
      </c>
      <c r="C74" s="168">
        <v>0</v>
      </c>
      <c r="D74" s="130">
        <v>866</v>
      </c>
      <c r="E74" s="169" t="s">
        <v>60</v>
      </c>
      <c r="F74" s="169" t="s">
        <v>144</v>
      </c>
      <c r="G74" s="170" t="s">
        <v>195</v>
      </c>
      <c r="H74" s="166" t="s">
        <v>34</v>
      </c>
      <c r="I74" s="96">
        <f t="shared" si="10"/>
        <v>1404503.23</v>
      </c>
      <c r="J74" s="96">
        <f t="shared" si="10"/>
        <v>303352.95</v>
      </c>
      <c r="K74" s="96">
        <f t="shared" si="10"/>
        <v>1707856.18</v>
      </c>
    </row>
    <row r="75" spans="1:11" s="48" customFormat="1" ht="27" customHeight="1">
      <c r="A75" s="84"/>
      <c r="B75" s="79" t="s">
        <v>179</v>
      </c>
      <c r="C75" s="168">
        <v>0</v>
      </c>
      <c r="D75" s="130">
        <v>866</v>
      </c>
      <c r="E75" s="169" t="s">
        <v>60</v>
      </c>
      <c r="F75" s="169" t="s">
        <v>144</v>
      </c>
      <c r="G75" s="170" t="s">
        <v>195</v>
      </c>
      <c r="H75" s="166" t="s">
        <v>35</v>
      </c>
      <c r="I75" s="96">
        <v>1404503.23</v>
      </c>
      <c r="J75" s="96">
        <v>303352.95</v>
      </c>
      <c r="K75" s="96">
        <f>I75+J75</f>
        <v>1707856.18</v>
      </c>
    </row>
    <row r="76" spans="1:11" s="48" customFormat="1" ht="15" customHeight="1">
      <c r="A76" s="250" t="s">
        <v>65</v>
      </c>
      <c r="B76" s="258" t="s">
        <v>239</v>
      </c>
      <c r="C76" s="112">
        <v>0</v>
      </c>
      <c r="D76" s="141">
        <v>866</v>
      </c>
      <c r="E76" s="146" t="s">
        <v>61</v>
      </c>
      <c r="F76" s="146"/>
      <c r="G76" s="146"/>
      <c r="H76" s="146"/>
      <c r="I76" s="97">
        <f>I77+I81</f>
        <v>52784</v>
      </c>
      <c r="J76" s="97">
        <f>J77+J81</f>
        <v>24211.92</v>
      </c>
      <c r="K76" s="97">
        <f>K77+K81</f>
        <v>76995.92</v>
      </c>
    </row>
    <row r="77" spans="1:11" s="48" customFormat="1" ht="15.75" customHeight="1" hidden="1">
      <c r="A77" s="250" t="s">
        <v>80</v>
      </c>
      <c r="B77" s="121" t="s">
        <v>163</v>
      </c>
      <c r="C77" s="112">
        <v>0</v>
      </c>
      <c r="D77" s="141">
        <v>866</v>
      </c>
      <c r="E77" s="146" t="s">
        <v>61</v>
      </c>
      <c r="F77" s="146" t="s">
        <v>55</v>
      </c>
      <c r="G77" s="90"/>
      <c r="H77" s="171"/>
      <c r="I77" s="97">
        <f>I78</f>
        <v>300</v>
      </c>
      <c r="J77" s="97">
        <f>J78</f>
        <v>0</v>
      </c>
      <c r="K77" s="97">
        <f>K78</f>
        <v>300</v>
      </c>
    </row>
    <row r="78" spans="1:11" s="48" customFormat="1" ht="99" customHeight="1" hidden="1">
      <c r="A78" s="240" t="s">
        <v>196</v>
      </c>
      <c r="B78" s="136" t="s">
        <v>240</v>
      </c>
      <c r="C78" s="49">
        <v>0</v>
      </c>
      <c r="D78" s="148">
        <v>866</v>
      </c>
      <c r="E78" s="149" t="s">
        <v>61</v>
      </c>
      <c r="F78" s="149" t="s">
        <v>55</v>
      </c>
      <c r="G78" s="149" t="s">
        <v>197</v>
      </c>
      <c r="H78" s="149"/>
      <c r="I78" s="172">
        <f aca="true" t="shared" si="11" ref="I78:K79">I79</f>
        <v>300</v>
      </c>
      <c r="J78" s="172">
        <f t="shared" si="11"/>
        <v>0</v>
      </c>
      <c r="K78" s="172">
        <f t="shared" si="11"/>
        <v>300</v>
      </c>
    </row>
    <row r="79" spans="1:11" s="48" customFormat="1" ht="24.75" customHeight="1" hidden="1">
      <c r="A79" s="82"/>
      <c r="B79" s="79" t="s">
        <v>178</v>
      </c>
      <c r="C79" s="49">
        <v>0</v>
      </c>
      <c r="D79" s="156">
        <v>866</v>
      </c>
      <c r="E79" s="149" t="s">
        <v>61</v>
      </c>
      <c r="F79" s="149" t="s">
        <v>55</v>
      </c>
      <c r="G79" s="149" t="s">
        <v>197</v>
      </c>
      <c r="H79" s="149" t="s">
        <v>34</v>
      </c>
      <c r="I79" s="98">
        <f t="shared" si="11"/>
        <v>300</v>
      </c>
      <c r="J79" s="98">
        <f t="shared" si="11"/>
        <v>0</v>
      </c>
      <c r="K79" s="98">
        <f t="shared" si="11"/>
        <v>300</v>
      </c>
    </row>
    <row r="80" spans="1:11" s="48" customFormat="1" ht="24" customHeight="1" hidden="1">
      <c r="A80" s="82"/>
      <c r="B80" s="79" t="s">
        <v>179</v>
      </c>
      <c r="C80" s="49">
        <v>0</v>
      </c>
      <c r="D80" s="156">
        <v>866</v>
      </c>
      <c r="E80" s="149" t="s">
        <v>61</v>
      </c>
      <c r="F80" s="149" t="s">
        <v>55</v>
      </c>
      <c r="G80" s="149" t="s">
        <v>197</v>
      </c>
      <c r="H80" s="149" t="s">
        <v>35</v>
      </c>
      <c r="I80" s="98">
        <v>300</v>
      </c>
      <c r="J80" s="98">
        <v>0</v>
      </c>
      <c r="K80" s="98">
        <f>I80+J80</f>
        <v>300</v>
      </c>
    </row>
    <row r="81" spans="1:11" s="48" customFormat="1" ht="15.75" customHeight="1">
      <c r="A81" s="242" t="s">
        <v>81</v>
      </c>
      <c r="B81" s="121" t="s">
        <v>163</v>
      </c>
      <c r="C81" s="161">
        <v>0</v>
      </c>
      <c r="D81" s="162">
        <v>866</v>
      </c>
      <c r="E81" s="177" t="s">
        <v>61</v>
      </c>
      <c r="F81" s="177" t="s">
        <v>58</v>
      </c>
      <c r="G81" s="177"/>
      <c r="H81" s="177"/>
      <c r="I81" s="178">
        <f>I82+I85+I88+I91</f>
        <v>52484</v>
      </c>
      <c r="J81" s="178">
        <f>J82+J85+J88+J91</f>
        <v>24211.92</v>
      </c>
      <c r="K81" s="178">
        <f>K82+K85+K88+K91</f>
        <v>76695.92</v>
      </c>
    </row>
    <row r="82" spans="1:11" s="48" customFormat="1" ht="15.75" customHeight="1">
      <c r="A82" s="248" t="s">
        <v>240</v>
      </c>
      <c r="B82" s="136" t="s">
        <v>240</v>
      </c>
      <c r="C82" s="179">
        <v>0</v>
      </c>
      <c r="D82" s="165">
        <v>866</v>
      </c>
      <c r="E82" s="180" t="s">
        <v>61</v>
      </c>
      <c r="F82" s="180" t="s">
        <v>58</v>
      </c>
      <c r="G82" s="180" t="s">
        <v>199</v>
      </c>
      <c r="H82" s="180"/>
      <c r="I82" s="181">
        <f aca="true" t="shared" si="12" ref="I82:K83">I83</f>
        <v>37484</v>
      </c>
      <c r="J82" s="181">
        <f t="shared" si="12"/>
        <v>5000</v>
      </c>
      <c r="K82" s="181">
        <f t="shared" si="12"/>
        <v>42484</v>
      </c>
    </row>
    <row r="83" spans="1:11" s="48" customFormat="1" ht="26.25" customHeight="1">
      <c r="A83" s="182"/>
      <c r="B83" s="183" t="s">
        <v>178</v>
      </c>
      <c r="C83" s="179">
        <v>0</v>
      </c>
      <c r="D83" s="165">
        <v>866</v>
      </c>
      <c r="E83" s="180" t="s">
        <v>61</v>
      </c>
      <c r="F83" s="180" t="s">
        <v>58</v>
      </c>
      <c r="G83" s="180" t="s">
        <v>199</v>
      </c>
      <c r="H83" s="180" t="s">
        <v>34</v>
      </c>
      <c r="I83" s="181">
        <f t="shared" si="12"/>
        <v>37484</v>
      </c>
      <c r="J83" s="181">
        <f t="shared" si="12"/>
        <v>5000</v>
      </c>
      <c r="K83" s="181">
        <f t="shared" si="12"/>
        <v>42484</v>
      </c>
    </row>
    <row r="84" spans="1:11" ht="26.25" customHeight="1">
      <c r="A84" s="182"/>
      <c r="B84" s="183" t="s">
        <v>179</v>
      </c>
      <c r="C84" s="179">
        <v>0</v>
      </c>
      <c r="D84" s="165">
        <v>866</v>
      </c>
      <c r="E84" s="180" t="s">
        <v>61</v>
      </c>
      <c r="F84" s="180" t="s">
        <v>58</v>
      </c>
      <c r="G84" s="180" t="s">
        <v>199</v>
      </c>
      <c r="H84" s="180" t="s">
        <v>35</v>
      </c>
      <c r="I84" s="181">
        <f>33285+8400+4699-15000+6100</f>
        <v>37484</v>
      </c>
      <c r="J84" s="181">
        <v>5000</v>
      </c>
      <c r="K84" s="181">
        <f>I84+J84</f>
        <v>42484</v>
      </c>
    </row>
    <row r="85" spans="1:11" ht="14.25" customHeight="1" hidden="1">
      <c r="A85" s="184"/>
      <c r="B85" s="185" t="s">
        <v>165</v>
      </c>
      <c r="C85" s="179"/>
      <c r="D85" s="165">
        <v>866</v>
      </c>
      <c r="E85" s="180" t="s">
        <v>61</v>
      </c>
      <c r="F85" s="180" t="s">
        <v>58</v>
      </c>
      <c r="G85" s="180" t="s">
        <v>200</v>
      </c>
      <c r="H85" s="180"/>
      <c r="I85" s="181">
        <f aca="true" t="shared" si="13" ref="I85:K86">I86</f>
        <v>5000</v>
      </c>
      <c r="J85" s="181">
        <f t="shared" si="13"/>
        <v>0</v>
      </c>
      <c r="K85" s="181">
        <f t="shared" si="13"/>
        <v>5000</v>
      </c>
    </row>
    <row r="86" spans="1:11" ht="28.5" customHeight="1" hidden="1">
      <c r="A86" s="184"/>
      <c r="B86" s="183" t="s">
        <v>178</v>
      </c>
      <c r="C86" s="179"/>
      <c r="D86" s="165">
        <v>866</v>
      </c>
      <c r="E86" s="180" t="s">
        <v>61</v>
      </c>
      <c r="F86" s="180" t="s">
        <v>58</v>
      </c>
      <c r="G86" s="180" t="s">
        <v>200</v>
      </c>
      <c r="H86" s="180" t="s">
        <v>34</v>
      </c>
      <c r="I86" s="181">
        <f t="shared" si="13"/>
        <v>5000</v>
      </c>
      <c r="J86" s="181">
        <f t="shared" si="13"/>
        <v>0</v>
      </c>
      <c r="K86" s="181">
        <f t="shared" si="13"/>
        <v>5000</v>
      </c>
    </row>
    <row r="87" spans="1:11" ht="28.5" customHeight="1" hidden="1">
      <c r="A87" s="184"/>
      <c r="B87" s="183" t="s">
        <v>179</v>
      </c>
      <c r="C87" s="179"/>
      <c r="D87" s="165">
        <v>866</v>
      </c>
      <c r="E87" s="180" t="s">
        <v>61</v>
      </c>
      <c r="F87" s="180" t="s">
        <v>58</v>
      </c>
      <c r="G87" s="180" t="s">
        <v>200</v>
      </c>
      <c r="H87" s="180" t="s">
        <v>35</v>
      </c>
      <c r="I87" s="181">
        <v>5000</v>
      </c>
      <c r="J87" s="181">
        <v>0</v>
      </c>
      <c r="K87" s="181">
        <f>I87+J87</f>
        <v>5000</v>
      </c>
    </row>
    <row r="88" spans="1:11" ht="28.5" customHeight="1" hidden="1">
      <c r="A88" s="248" t="s">
        <v>118</v>
      </c>
      <c r="B88" s="249"/>
      <c r="C88" s="179">
        <v>0</v>
      </c>
      <c r="D88" s="165">
        <v>866</v>
      </c>
      <c r="E88" s="180" t="s">
        <v>61</v>
      </c>
      <c r="F88" s="180" t="s">
        <v>58</v>
      </c>
      <c r="G88" s="180" t="s">
        <v>201</v>
      </c>
      <c r="H88" s="180"/>
      <c r="I88" s="181">
        <f aca="true" t="shared" si="14" ref="I88:K89">I89</f>
        <v>5000</v>
      </c>
      <c r="J88" s="181">
        <f t="shared" si="14"/>
        <v>0</v>
      </c>
      <c r="K88" s="181">
        <f t="shared" si="14"/>
        <v>5000</v>
      </c>
    </row>
    <row r="89" spans="1:11" ht="28.5" customHeight="1" hidden="1">
      <c r="A89" s="182"/>
      <c r="B89" s="183" t="s">
        <v>178</v>
      </c>
      <c r="C89" s="179">
        <v>0</v>
      </c>
      <c r="D89" s="165">
        <v>866</v>
      </c>
      <c r="E89" s="180" t="s">
        <v>61</v>
      </c>
      <c r="F89" s="180" t="s">
        <v>58</v>
      </c>
      <c r="G89" s="180" t="s">
        <v>201</v>
      </c>
      <c r="H89" s="180" t="s">
        <v>34</v>
      </c>
      <c r="I89" s="181">
        <f t="shared" si="14"/>
        <v>5000</v>
      </c>
      <c r="J89" s="181">
        <f t="shared" si="14"/>
        <v>0</v>
      </c>
      <c r="K89" s="181">
        <f t="shared" si="14"/>
        <v>5000</v>
      </c>
    </row>
    <row r="90" spans="1:11" ht="28.5" customHeight="1" hidden="1">
      <c r="A90" s="182"/>
      <c r="B90" s="183" t="s">
        <v>179</v>
      </c>
      <c r="C90" s="179">
        <v>0</v>
      </c>
      <c r="D90" s="165">
        <v>866</v>
      </c>
      <c r="E90" s="180" t="s">
        <v>61</v>
      </c>
      <c r="F90" s="180" t="s">
        <v>58</v>
      </c>
      <c r="G90" s="180" t="s">
        <v>201</v>
      </c>
      <c r="H90" s="180" t="s">
        <v>35</v>
      </c>
      <c r="I90" s="96">
        <v>5000</v>
      </c>
      <c r="J90" s="96">
        <v>0</v>
      </c>
      <c r="K90" s="96">
        <f>I90+J90</f>
        <v>5000</v>
      </c>
    </row>
    <row r="91" spans="1:11" s="48" customFormat="1" ht="15" customHeight="1">
      <c r="A91" s="184"/>
      <c r="B91" s="185" t="s">
        <v>198</v>
      </c>
      <c r="C91" s="179"/>
      <c r="D91" s="165">
        <v>866</v>
      </c>
      <c r="E91" s="180" t="s">
        <v>61</v>
      </c>
      <c r="F91" s="180" t="s">
        <v>58</v>
      </c>
      <c r="G91" s="180" t="s">
        <v>202</v>
      </c>
      <c r="H91" s="180"/>
      <c r="I91" s="96">
        <f aca="true" t="shared" si="15" ref="I91:K92">I92</f>
        <v>5000</v>
      </c>
      <c r="J91" s="96">
        <f t="shared" si="15"/>
        <v>19211.92</v>
      </c>
      <c r="K91" s="96">
        <f t="shared" si="15"/>
        <v>24211.92</v>
      </c>
    </row>
    <row r="92" spans="1:11" ht="27" customHeight="1">
      <c r="A92" s="184"/>
      <c r="B92" s="183" t="s">
        <v>178</v>
      </c>
      <c r="C92" s="179"/>
      <c r="D92" s="165">
        <v>866</v>
      </c>
      <c r="E92" s="180" t="s">
        <v>61</v>
      </c>
      <c r="F92" s="180" t="s">
        <v>58</v>
      </c>
      <c r="G92" s="180" t="s">
        <v>202</v>
      </c>
      <c r="H92" s="180" t="s">
        <v>34</v>
      </c>
      <c r="I92" s="96">
        <f t="shared" si="15"/>
        <v>5000</v>
      </c>
      <c r="J92" s="96">
        <f t="shared" si="15"/>
        <v>19211.92</v>
      </c>
      <c r="K92" s="96">
        <f t="shared" si="15"/>
        <v>24211.92</v>
      </c>
    </row>
    <row r="93" spans="1:11" ht="27" customHeight="1">
      <c r="A93" s="184"/>
      <c r="B93" s="183" t="s">
        <v>179</v>
      </c>
      <c r="C93" s="179"/>
      <c r="D93" s="165">
        <v>866</v>
      </c>
      <c r="E93" s="180" t="s">
        <v>61</v>
      </c>
      <c r="F93" s="180" t="s">
        <v>58</v>
      </c>
      <c r="G93" s="180" t="s">
        <v>202</v>
      </c>
      <c r="H93" s="180" t="s">
        <v>35</v>
      </c>
      <c r="I93" s="96">
        <v>5000</v>
      </c>
      <c r="J93" s="96">
        <v>19211.92</v>
      </c>
      <c r="K93" s="96">
        <f>I93+J93</f>
        <v>24211.92</v>
      </c>
    </row>
    <row r="94" spans="1:11" ht="18.75" customHeight="1">
      <c r="A94" s="134"/>
      <c r="B94" s="186" t="s">
        <v>151</v>
      </c>
      <c r="C94" s="161"/>
      <c r="D94" s="162">
        <v>866</v>
      </c>
      <c r="E94" s="163" t="s">
        <v>69</v>
      </c>
      <c r="F94" s="166"/>
      <c r="G94" s="180"/>
      <c r="H94" s="169"/>
      <c r="I94" s="95">
        <f aca="true" t="shared" si="16" ref="I94:K97">I95</f>
        <v>77900</v>
      </c>
      <c r="J94" s="95">
        <f t="shared" si="16"/>
        <v>31515</v>
      </c>
      <c r="K94" s="95">
        <f t="shared" si="16"/>
        <v>109415</v>
      </c>
    </row>
    <row r="95" spans="1:11" ht="17.25" customHeight="1">
      <c r="A95" s="69"/>
      <c r="B95" s="71" t="s">
        <v>148</v>
      </c>
      <c r="C95" s="49"/>
      <c r="D95" s="143">
        <v>866</v>
      </c>
      <c r="E95" s="144" t="s">
        <v>69</v>
      </c>
      <c r="F95" s="144" t="s">
        <v>55</v>
      </c>
      <c r="G95" s="149"/>
      <c r="H95" s="151"/>
      <c r="I95" s="93">
        <f t="shared" si="16"/>
        <v>77900</v>
      </c>
      <c r="J95" s="93">
        <f t="shared" si="16"/>
        <v>31515</v>
      </c>
      <c r="K95" s="93">
        <f t="shared" si="16"/>
        <v>109415</v>
      </c>
    </row>
    <row r="96" spans="1:11" ht="26.25" customHeight="1">
      <c r="A96" s="69"/>
      <c r="B96" s="91" t="s">
        <v>203</v>
      </c>
      <c r="C96" s="49"/>
      <c r="D96" s="148">
        <v>866</v>
      </c>
      <c r="E96" s="142" t="s">
        <v>69</v>
      </c>
      <c r="F96" s="142" t="s">
        <v>55</v>
      </c>
      <c r="G96" s="149" t="s">
        <v>204</v>
      </c>
      <c r="H96" s="151"/>
      <c r="I96" s="94">
        <f t="shared" si="16"/>
        <v>77900</v>
      </c>
      <c r="J96" s="94">
        <f t="shared" si="16"/>
        <v>31515</v>
      </c>
      <c r="K96" s="94">
        <f t="shared" si="16"/>
        <v>109415</v>
      </c>
    </row>
    <row r="97" spans="1:11" s="37" customFormat="1" ht="24" customHeight="1">
      <c r="A97" s="69"/>
      <c r="B97" s="70" t="s">
        <v>150</v>
      </c>
      <c r="C97" s="49"/>
      <c r="D97" s="148">
        <v>866</v>
      </c>
      <c r="E97" s="142" t="s">
        <v>69</v>
      </c>
      <c r="F97" s="142" t="s">
        <v>55</v>
      </c>
      <c r="G97" s="149" t="s">
        <v>204</v>
      </c>
      <c r="H97" s="151" t="s">
        <v>149</v>
      </c>
      <c r="I97" s="94">
        <f t="shared" si="16"/>
        <v>77900</v>
      </c>
      <c r="J97" s="94">
        <f t="shared" si="16"/>
        <v>31515</v>
      </c>
      <c r="K97" s="94">
        <f t="shared" si="16"/>
        <v>109415</v>
      </c>
    </row>
    <row r="98" spans="1:11" ht="25.5" customHeight="1">
      <c r="A98" s="69"/>
      <c r="B98" s="70" t="s">
        <v>246</v>
      </c>
      <c r="C98" s="49"/>
      <c r="D98" s="148">
        <v>866</v>
      </c>
      <c r="E98" s="142" t="s">
        <v>69</v>
      </c>
      <c r="F98" s="142" t="s">
        <v>55</v>
      </c>
      <c r="G98" s="149" t="s">
        <v>204</v>
      </c>
      <c r="H98" s="151" t="s">
        <v>234</v>
      </c>
      <c r="I98" s="94">
        <f>103200-25300</f>
        <v>77900</v>
      </c>
      <c r="J98" s="94">
        <v>31515</v>
      </c>
      <c r="K98" s="94">
        <f>I98+J98</f>
        <v>109415</v>
      </c>
    </row>
    <row r="99" spans="1:11" ht="18" customHeight="1" hidden="1">
      <c r="A99" s="121" t="s">
        <v>68</v>
      </c>
      <c r="B99" s="230"/>
      <c r="C99" s="112">
        <v>0</v>
      </c>
      <c r="D99" s="143">
        <v>866</v>
      </c>
      <c r="E99" s="144" t="s">
        <v>71</v>
      </c>
      <c r="F99" s="144"/>
      <c r="G99" s="149"/>
      <c r="H99" s="144"/>
      <c r="I99" s="93">
        <f>I100</f>
        <v>2000</v>
      </c>
      <c r="J99" s="93">
        <f>J100</f>
        <v>0</v>
      </c>
      <c r="K99" s="93">
        <f>K100</f>
        <v>2000</v>
      </c>
    </row>
    <row r="100" spans="1:11" ht="18" customHeight="1" hidden="1">
      <c r="A100" s="133" t="s">
        <v>121</v>
      </c>
      <c r="B100" s="245"/>
      <c r="C100" s="112">
        <v>0</v>
      </c>
      <c r="D100" s="143">
        <v>866</v>
      </c>
      <c r="E100" s="144" t="s">
        <v>71</v>
      </c>
      <c r="F100" s="144" t="s">
        <v>56</v>
      </c>
      <c r="G100" s="149"/>
      <c r="H100" s="144"/>
      <c r="I100" s="93">
        <f>I102</f>
        <v>2000</v>
      </c>
      <c r="J100" s="93">
        <f>J102</f>
        <v>0</v>
      </c>
      <c r="K100" s="93">
        <f>K102</f>
        <v>2000</v>
      </c>
    </row>
    <row r="101" spans="1:11" ht="99" customHeight="1" hidden="1">
      <c r="A101" s="133"/>
      <c r="B101" s="136" t="s">
        <v>236</v>
      </c>
      <c r="C101" s="112"/>
      <c r="D101" s="148">
        <v>866</v>
      </c>
      <c r="E101" s="142" t="s">
        <v>71</v>
      </c>
      <c r="F101" s="142" t="s">
        <v>56</v>
      </c>
      <c r="G101" s="149" t="s">
        <v>255</v>
      </c>
      <c r="H101" s="144"/>
      <c r="I101" s="94">
        <f aca="true" t="shared" si="17" ref="I101:K102">I102</f>
        <v>2000</v>
      </c>
      <c r="J101" s="94">
        <f t="shared" si="17"/>
        <v>0</v>
      </c>
      <c r="K101" s="94">
        <f t="shared" si="17"/>
        <v>2000</v>
      </c>
    </row>
    <row r="102" spans="1:11" ht="12.75" customHeight="1" hidden="1">
      <c r="A102" s="51"/>
      <c r="B102" s="52" t="s">
        <v>70</v>
      </c>
      <c r="C102" s="49">
        <v>0</v>
      </c>
      <c r="D102" s="148">
        <v>866</v>
      </c>
      <c r="E102" s="142" t="s">
        <v>71</v>
      </c>
      <c r="F102" s="142" t="s">
        <v>56</v>
      </c>
      <c r="G102" s="149" t="s">
        <v>255</v>
      </c>
      <c r="H102" s="142" t="s">
        <v>57</v>
      </c>
      <c r="I102" s="94">
        <f t="shared" si="17"/>
        <v>2000</v>
      </c>
      <c r="J102" s="94">
        <f t="shared" si="17"/>
        <v>0</v>
      </c>
      <c r="K102" s="94">
        <f t="shared" si="17"/>
        <v>2000</v>
      </c>
    </row>
    <row r="103" spans="1:11" ht="14.25" customHeight="1" hidden="1">
      <c r="A103" s="51"/>
      <c r="B103" s="58" t="s">
        <v>82</v>
      </c>
      <c r="C103" s="49">
        <v>0</v>
      </c>
      <c r="D103" s="148">
        <v>866</v>
      </c>
      <c r="E103" s="142" t="s">
        <v>71</v>
      </c>
      <c r="F103" s="142" t="s">
        <v>56</v>
      </c>
      <c r="G103" s="149" t="s">
        <v>255</v>
      </c>
      <c r="H103" s="151" t="s">
        <v>41</v>
      </c>
      <c r="I103" s="94">
        <v>2000</v>
      </c>
      <c r="J103" s="94">
        <v>0</v>
      </c>
      <c r="K103" s="94">
        <f>I103+J103</f>
        <v>2000</v>
      </c>
    </row>
    <row r="104" spans="1:11" ht="12.75" customHeight="1" hidden="1">
      <c r="A104" s="246" t="s">
        <v>44</v>
      </c>
      <c r="B104" s="247"/>
      <c r="C104" s="112">
        <v>0</v>
      </c>
      <c r="D104" s="143">
        <v>863</v>
      </c>
      <c r="E104" s="144" t="s">
        <v>45</v>
      </c>
      <c r="F104" s="144"/>
      <c r="G104" s="173"/>
      <c r="H104" s="173"/>
      <c r="I104" s="99"/>
      <c r="J104" s="99"/>
      <c r="K104" s="99"/>
    </row>
    <row r="105" spans="1:11" ht="12.75" customHeight="1" hidden="1">
      <c r="A105" s="243" t="s">
        <v>44</v>
      </c>
      <c r="B105" s="244"/>
      <c r="C105" s="49">
        <v>0</v>
      </c>
      <c r="D105" s="148">
        <v>863</v>
      </c>
      <c r="E105" s="142" t="s">
        <v>45</v>
      </c>
      <c r="F105" s="142" t="s">
        <v>45</v>
      </c>
      <c r="G105" s="142"/>
      <c r="H105" s="142"/>
      <c r="I105" s="94"/>
      <c r="J105" s="94"/>
      <c r="K105" s="94"/>
    </row>
    <row r="106" spans="1:11" ht="12.75" customHeight="1" hidden="1">
      <c r="A106" s="51"/>
      <c r="B106" s="53" t="s">
        <v>44</v>
      </c>
      <c r="C106" s="49">
        <v>0</v>
      </c>
      <c r="D106" s="148">
        <v>863</v>
      </c>
      <c r="E106" s="174">
        <v>99</v>
      </c>
      <c r="F106" s="142" t="s">
        <v>45</v>
      </c>
      <c r="G106" s="175" t="s">
        <v>119</v>
      </c>
      <c r="H106" s="142"/>
      <c r="I106" s="94"/>
      <c r="J106" s="94"/>
      <c r="K106" s="94"/>
    </row>
    <row r="107" spans="1:11" ht="12.75" customHeight="1" hidden="1">
      <c r="A107" s="51"/>
      <c r="B107" s="53" t="s">
        <v>44</v>
      </c>
      <c r="C107" s="49">
        <v>0</v>
      </c>
      <c r="D107" s="148">
        <v>863</v>
      </c>
      <c r="E107" s="174">
        <v>99</v>
      </c>
      <c r="F107" s="142" t="s">
        <v>45</v>
      </c>
      <c r="G107" s="175" t="s">
        <v>119</v>
      </c>
      <c r="H107" s="142" t="s">
        <v>46</v>
      </c>
      <c r="I107" s="94"/>
      <c r="J107" s="94"/>
      <c r="K107" s="94"/>
    </row>
    <row r="108" spans="1:11" ht="12.75" customHeight="1" hidden="1">
      <c r="A108" s="51"/>
      <c r="B108" s="53"/>
      <c r="C108" s="49"/>
      <c r="D108" s="148">
        <v>866</v>
      </c>
      <c r="E108" s="174">
        <v>11</v>
      </c>
      <c r="F108" s="142" t="s">
        <v>56</v>
      </c>
      <c r="G108" s="147" t="s">
        <v>168</v>
      </c>
      <c r="H108" s="142" t="s">
        <v>42</v>
      </c>
      <c r="I108" s="94">
        <f>I109</f>
        <v>0</v>
      </c>
      <c r="J108" s="94">
        <f>J109</f>
        <v>0</v>
      </c>
      <c r="K108" s="94">
        <f>K109</f>
        <v>0</v>
      </c>
    </row>
    <row r="109" spans="1:11" ht="12.75" customHeight="1" hidden="1">
      <c r="A109" s="51"/>
      <c r="B109" s="53"/>
      <c r="C109" s="49"/>
      <c r="D109" s="148">
        <v>866</v>
      </c>
      <c r="E109" s="174">
        <v>11</v>
      </c>
      <c r="F109" s="142" t="s">
        <v>56</v>
      </c>
      <c r="G109" s="147" t="s">
        <v>168</v>
      </c>
      <c r="H109" s="142" t="s">
        <v>167</v>
      </c>
      <c r="I109" s="94">
        <v>0</v>
      </c>
      <c r="J109" s="94">
        <v>0</v>
      </c>
      <c r="K109" s="94">
        <v>0</v>
      </c>
    </row>
    <row r="110" spans="1:11" ht="12.75">
      <c r="A110" s="54"/>
      <c r="B110" s="55" t="s">
        <v>43</v>
      </c>
      <c r="C110" s="55"/>
      <c r="D110" s="148"/>
      <c r="E110" s="144"/>
      <c r="F110" s="144"/>
      <c r="G110" s="147"/>
      <c r="H110" s="144"/>
      <c r="I110" s="93">
        <f>I13+I55+I62+I76+I67+I94+I99</f>
        <v>2737302.23</v>
      </c>
      <c r="J110" s="93">
        <f>J13+J55+J62+J76+J67+J94+J99</f>
        <v>452564.87</v>
      </c>
      <c r="K110" s="93">
        <f>K13+K55+K62+K76+K67+K94+K99</f>
        <v>3189867.0999999996</v>
      </c>
    </row>
    <row r="111" spans="9:12" ht="14.25">
      <c r="I111" s="101"/>
      <c r="J111" s="100"/>
      <c r="K111" s="100"/>
      <c r="L111" s="35"/>
    </row>
    <row r="112" spans="9:11" ht="14.25">
      <c r="I112" s="102"/>
      <c r="J112" s="102"/>
      <c r="K112" s="102"/>
    </row>
    <row r="113" spans="9:11" ht="14.25">
      <c r="I113" s="102"/>
      <c r="J113" s="102"/>
      <c r="K113" s="102"/>
    </row>
    <row r="114" spans="9:11" ht="14.25">
      <c r="I114" s="77"/>
      <c r="J114" s="76"/>
      <c r="K114" s="76"/>
    </row>
    <row r="115" spans="9:11" ht="14.25">
      <c r="I115" s="77"/>
      <c r="J115" s="76"/>
      <c r="K115" s="76"/>
    </row>
    <row r="116" spans="9:11" ht="14.25">
      <c r="I116" s="77"/>
      <c r="J116" s="75"/>
      <c r="K116" s="75"/>
    </row>
    <row r="117" spans="9:11" ht="14.25">
      <c r="I117" s="77"/>
      <c r="J117" s="77"/>
      <c r="K117" s="77"/>
    </row>
  </sheetData>
  <sheetProtection/>
  <mergeCells count="2">
    <mergeCell ref="E4:K4"/>
    <mergeCell ref="E6:K6"/>
  </mergeCells>
  <printOptions/>
  <pageMargins left="0.17" right="0.16" top="0.44" bottom="0.16" header="0.44" footer="0.16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M109"/>
  <sheetViews>
    <sheetView zoomScalePageLayoutView="0" workbookViewId="0" topLeftCell="B3">
      <selection activeCell="B17" sqref="B17"/>
    </sheetView>
  </sheetViews>
  <sheetFormatPr defaultColWidth="9.140625" defaultRowHeight="12.75"/>
  <cols>
    <col min="1" max="1" width="2.421875" style="30" hidden="1" customWidth="1"/>
    <col min="2" max="2" width="42.57421875" style="31" customWidth="1"/>
    <col min="3" max="3" width="0.13671875" style="31" customWidth="1"/>
    <col min="4" max="4" width="4.28125" style="31" customWidth="1"/>
    <col min="5" max="5" width="3.28125" style="31" customWidth="1"/>
    <col min="6" max="6" width="3.7109375" style="31" customWidth="1"/>
    <col min="7" max="7" width="4.421875" style="192" customWidth="1"/>
    <col min="8" max="8" width="6.421875" style="176" customWidth="1"/>
    <col min="9" max="9" width="4.140625" style="38" customWidth="1"/>
    <col min="10" max="10" width="13.57421875" style="38" hidden="1" customWidth="1"/>
    <col min="11" max="11" width="12.57421875" style="38" customWidth="1"/>
    <col min="12" max="12" width="12.8515625" style="38" hidden="1" customWidth="1"/>
    <col min="13" max="16384" width="9.140625" style="30" customWidth="1"/>
  </cols>
  <sheetData>
    <row r="1" spans="4:12" ht="12.75" customHeight="1" hidden="1">
      <c r="D1" s="40" t="s">
        <v>206</v>
      </c>
      <c r="G1" s="40" t="s">
        <v>95</v>
      </c>
      <c r="H1" s="3"/>
      <c r="I1" s="3"/>
      <c r="J1" s="3"/>
      <c r="K1" s="3"/>
      <c r="L1" s="3"/>
    </row>
    <row r="2" spans="7:12" ht="55.5" customHeight="1" hidden="1">
      <c r="G2" s="216" t="s">
        <v>147</v>
      </c>
      <c r="H2" s="216"/>
      <c r="I2" s="216"/>
      <c r="J2" s="216"/>
      <c r="K2" s="30"/>
      <c r="L2" s="30"/>
    </row>
    <row r="3" spans="7:12" ht="19.5" customHeight="1">
      <c r="G3" s="216"/>
      <c r="H3" s="268" t="s">
        <v>263</v>
      </c>
      <c r="I3" s="268"/>
      <c r="J3" s="268"/>
      <c r="K3" s="268"/>
      <c r="L3" s="268"/>
    </row>
    <row r="4" spans="5:12" ht="80.25" customHeight="1">
      <c r="E4" s="265" t="s">
        <v>265</v>
      </c>
      <c r="F4" s="265"/>
      <c r="G4" s="265"/>
      <c r="H4" s="265"/>
      <c r="I4" s="265"/>
      <c r="J4" s="265"/>
      <c r="K4" s="265"/>
      <c r="L4" s="265"/>
    </row>
    <row r="5" spans="8:12" ht="13.5" customHeight="1">
      <c r="H5" s="252" t="s">
        <v>275</v>
      </c>
      <c r="I5" s="252"/>
      <c r="J5" s="252"/>
      <c r="K5" s="252"/>
      <c r="L5" s="190"/>
    </row>
    <row r="6" spans="5:12" ht="64.5" customHeight="1">
      <c r="E6" s="267" t="s">
        <v>276</v>
      </c>
      <c r="F6" s="267"/>
      <c r="G6" s="267"/>
      <c r="H6" s="267"/>
      <c r="I6" s="267"/>
      <c r="J6" s="267"/>
      <c r="K6" s="267"/>
      <c r="L6" s="267"/>
    </row>
    <row r="7" spans="1:12" ht="40.5" customHeight="1">
      <c r="A7" s="34" t="s">
        <v>182</v>
      </c>
      <c r="B7" s="236" t="s">
        <v>271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</row>
    <row r="8" spans="1:12" ht="15" customHeight="1">
      <c r="A8" s="32"/>
      <c r="B8" s="32"/>
      <c r="C8" s="35"/>
      <c r="D8" s="35"/>
      <c r="E8" s="35"/>
      <c r="F8" s="35"/>
      <c r="H8" s="32"/>
      <c r="I8" s="32"/>
      <c r="J8" s="78"/>
      <c r="K8" s="22"/>
      <c r="L8" s="22" t="s">
        <v>247</v>
      </c>
    </row>
    <row r="9" spans="1:12" s="43" customFormat="1" ht="31.5" customHeight="1">
      <c r="A9" s="233" t="s">
        <v>49</v>
      </c>
      <c r="B9" s="234"/>
      <c r="C9" s="42" t="s">
        <v>107</v>
      </c>
      <c r="D9" s="42" t="s">
        <v>106</v>
      </c>
      <c r="E9" s="42" t="s">
        <v>207</v>
      </c>
      <c r="F9" s="42" t="s">
        <v>229</v>
      </c>
      <c r="G9" s="74" t="s">
        <v>108</v>
      </c>
      <c r="H9" s="140" t="s">
        <v>228</v>
      </c>
      <c r="I9" s="140" t="s">
        <v>53</v>
      </c>
      <c r="J9" s="42" t="s">
        <v>181</v>
      </c>
      <c r="K9" s="5" t="s">
        <v>0</v>
      </c>
      <c r="L9" s="42" t="s">
        <v>261</v>
      </c>
    </row>
    <row r="10" spans="1:12" s="43" customFormat="1" ht="42.75" customHeight="1">
      <c r="A10" s="42"/>
      <c r="B10" s="122" t="s">
        <v>226</v>
      </c>
      <c r="C10" s="42"/>
      <c r="D10" s="193">
        <v>66</v>
      </c>
      <c r="E10" s="49"/>
      <c r="F10" s="49"/>
      <c r="G10" s="74"/>
      <c r="H10" s="140"/>
      <c r="I10" s="140"/>
      <c r="J10" s="123">
        <f>J11+J47+J54+J59+J64+J81+J86+J91</f>
        <v>2737302.23</v>
      </c>
      <c r="K10" s="123">
        <f>K11+K47+K54+K59+K64+K81+K86+K91+K24</f>
        <v>452564.87</v>
      </c>
      <c r="L10" s="123">
        <f>L11+L47+L54+L59+L64+L81+L86+L91+L24</f>
        <v>3189867.0999999996</v>
      </c>
    </row>
    <row r="11" spans="1:12" s="43" customFormat="1" ht="50.25" customHeight="1">
      <c r="A11" s="49"/>
      <c r="B11" s="124" t="s">
        <v>227</v>
      </c>
      <c r="C11" s="112">
        <v>0</v>
      </c>
      <c r="D11" s="39">
        <v>66</v>
      </c>
      <c r="E11" s="49">
        <v>0</v>
      </c>
      <c r="F11" s="49">
        <v>11</v>
      </c>
      <c r="G11" s="159"/>
      <c r="H11" s="142"/>
      <c r="I11" s="142"/>
      <c r="J11" s="92">
        <f>J12</f>
        <v>1135616</v>
      </c>
      <c r="K11" s="92">
        <f>K12</f>
        <v>85485</v>
      </c>
      <c r="L11" s="92">
        <f>L12</f>
        <v>1221101</v>
      </c>
    </row>
    <row r="12" spans="1:12" s="33" customFormat="1" ht="15.75" customHeight="1">
      <c r="A12" s="121" t="s">
        <v>163</v>
      </c>
      <c r="B12" s="50" t="s">
        <v>163</v>
      </c>
      <c r="C12" s="112">
        <v>0</v>
      </c>
      <c r="D12" s="39">
        <v>66</v>
      </c>
      <c r="E12" s="49">
        <v>0</v>
      </c>
      <c r="F12" s="49">
        <v>11</v>
      </c>
      <c r="G12" s="148">
        <v>866</v>
      </c>
      <c r="H12" s="194"/>
      <c r="I12" s="194"/>
      <c r="J12" s="93">
        <f>J14+J17+J27+J30+J38+J41+J44+J35</f>
        <v>1135616</v>
      </c>
      <c r="K12" s="93">
        <f>K14+K17+K27+K30+K38+K41+K44+K35</f>
        <v>85485</v>
      </c>
      <c r="L12" s="93">
        <f>L14+L17+L27+L30+L38+L41+L44+L35</f>
        <v>1221101</v>
      </c>
    </row>
    <row r="13" spans="1:12" ht="26.25" customHeight="1" hidden="1">
      <c r="A13" s="133" t="s">
        <v>75</v>
      </c>
      <c r="B13" s="245"/>
      <c r="C13" s="112">
        <v>0</v>
      </c>
      <c r="D13" s="39">
        <v>66</v>
      </c>
      <c r="E13" s="49">
        <v>0</v>
      </c>
      <c r="F13" s="49">
        <v>11</v>
      </c>
      <c r="G13" s="148">
        <v>866</v>
      </c>
      <c r="H13" s="147" t="s">
        <v>209</v>
      </c>
      <c r="I13" s="142"/>
      <c r="J13" s="94">
        <v>0</v>
      </c>
      <c r="K13" s="94">
        <v>0</v>
      </c>
      <c r="L13" s="94">
        <v>0</v>
      </c>
    </row>
    <row r="14" spans="1:12" ht="27" customHeight="1" hidden="1">
      <c r="A14" s="57" t="s">
        <v>110</v>
      </c>
      <c r="B14" s="91" t="s">
        <v>183</v>
      </c>
      <c r="C14" s="49">
        <v>0</v>
      </c>
      <c r="D14" s="39">
        <v>66</v>
      </c>
      <c r="E14" s="49">
        <v>0</v>
      </c>
      <c r="F14" s="49">
        <v>11</v>
      </c>
      <c r="G14" s="148">
        <v>866</v>
      </c>
      <c r="H14" s="147" t="s">
        <v>210</v>
      </c>
      <c r="I14" s="150" t="s">
        <v>111</v>
      </c>
      <c r="J14" s="94">
        <f aca="true" t="shared" si="0" ref="J14:L15">J15</f>
        <v>381400</v>
      </c>
      <c r="K14" s="94">
        <f t="shared" si="0"/>
        <v>0</v>
      </c>
      <c r="L14" s="94">
        <f t="shared" si="0"/>
        <v>381400</v>
      </c>
    </row>
    <row r="15" spans="1:12" ht="63" customHeight="1" hidden="1">
      <c r="A15" s="46" t="s">
        <v>109</v>
      </c>
      <c r="B15" s="46" t="s">
        <v>109</v>
      </c>
      <c r="C15" s="49">
        <v>0</v>
      </c>
      <c r="D15" s="39">
        <v>66</v>
      </c>
      <c r="E15" s="49">
        <v>0</v>
      </c>
      <c r="F15" s="49">
        <v>11</v>
      </c>
      <c r="G15" s="148">
        <v>866</v>
      </c>
      <c r="H15" s="147" t="s">
        <v>210</v>
      </c>
      <c r="I15" s="147" t="s">
        <v>32</v>
      </c>
      <c r="J15" s="94">
        <f t="shared" si="0"/>
        <v>381400</v>
      </c>
      <c r="K15" s="94">
        <f t="shared" si="0"/>
        <v>0</v>
      </c>
      <c r="L15" s="94">
        <f t="shared" si="0"/>
        <v>381400</v>
      </c>
    </row>
    <row r="16" spans="1:12" ht="15" customHeight="1" hidden="1">
      <c r="A16" s="46" t="s">
        <v>112</v>
      </c>
      <c r="B16" s="46" t="s">
        <v>112</v>
      </c>
      <c r="C16" s="49">
        <v>0</v>
      </c>
      <c r="D16" s="39">
        <v>66</v>
      </c>
      <c r="E16" s="49">
        <v>0</v>
      </c>
      <c r="F16" s="49">
        <v>11</v>
      </c>
      <c r="G16" s="148">
        <v>866</v>
      </c>
      <c r="H16" s="147" t="s">
        <v>210</v>
      </c>
      <c r="I16" s="147" t="s">
        <v>33</v>
      </c>
      <c r="J16" s="94">
        <v>381400</v>
      </c>
      <c r="K16" s="94">
        <v>0</v>
      </c>
      <c r="L16" s="94">
        <f>J16+K16</f>
        <v>381400</v>
      </c>
    </row>
    <row r="17" spans="1:12" ht="25.5" customHeight="1">
      <c r="A17" s="69" t="s">
        <v>113</v>
      </c>
      <c r="B17" s="235" t="s">
        <v>113</v>
      </c>
      <c r="C17" s="49">
        <v>0</v>
      </c>
      <c r="D17" s="39">
        <v>66</v>
      </c>
      <c r="E17" s="49">
        <v>0</v>
      </c>
      <c r="F17" s="49">
        <v>11</v>
      </c>
      <c r="G17" s="148">
        <v>866</v>
      </c>
      <c r="H17" s="147" t="s">
        <v>211</v>
      </c>
      <c r="I17" s="142"/>
      <c r="J17" s="94">
        <f>J18+J20+J22</f>
        <v>715601</v>
      </c>
      <c r="K17" s="94">
        <f>K18+K20+K22</f>
        <v>85485</v>
      </c>
      <c r="L17" s="94">
        <f>L18+L20+L22</f>
        <v>801086</v>
      </c>
    </row>
    <row r="18" spans="1:12" ht="36" customHeight="1" hidden="1">
      <c r="A18" s="79"/>
      <c r="B18" s="82" t="s">
        <v>109</v>
      </c>
      <c r="C18" s="49">
        <v>0</v>
      </c>
      <c r="D18" s="39">
        <v>66</v>
      </c>
      <c r="E18" s="49">
        <v>0</v>
      </c>
      <c r="F18" s="49">
        <v>11</v>
      </c>
      <c r="G18" s="148">
        <v>866</v>
      </c>
      <c r="H18" s="147" t="s">
        <v>211</v>
      </c>
      <c r="I18" s="142" t="s">
        <v>32</v>
      </c>
      <c r="J18" s="94">
        <f>J19</f>
        <v>542600</v>
      </c>
      <c r="K18" s="94">
        <f>K19</f>
        <v>0</v>
      </c>
      <c r="L18" s="94">
        <f>L19</f>
        <v>542600</v>
      </c>
    </row>
    <row r="19" spans="1:12" ht="28.5" customHeight="1" hidden="1">
      <c r="A19" s="81"/>
      <c r="B19" s="82" t="s">
        <v>112</v>
      </c>
      <c r="C19" s="49">
        <v>0</v>
      </c>
      <c r="D19" s="39">
        <v>66</v>
      </c>
      <c r="E19" s="49">
        <v>0</v>
      </c>
      <c r="F19" s="49">
        <v>11</v>
      </c>
      <c r="G19" s="148">
        <v>866</v>
      </c>
      <c r="H19" s="147" t="s">
        <v>211</v>
      </c>
      <c r="I19" s="142" t="s">
        <v>33</v>
      </c>
      <c r="J19" s="94">
        <v>542600</v>
      </c>
      <c r="K19" s="94">
        <v>0</v>
      </c>
      <c r="L19" s="94">
        <f>J19+K19</f>
        <v>542600</v>
      </c>
    </row>
    <row r="20" spans="1:12" ht="28.5" customHeight="1">
      <c r="A20" s="81"/>
      <c r="B20" s="79" t="s">
        <v>178</v>
      </c>
      <c r="C20" s="49">
        <v>0</v>
      </c>
      <c r="D20" s="39">
        <v>66</v>
      </c>
      <c r="E20" s="49">
        <v>0</v>
      </c>
      <c r="F20" s="49">
        <v>11</v>
      </c>
      <c r="G20" s="148">
        <v>866</v>
      </c>
      <c r="H20" s="147" t="s">
        <v>211</v>
      </c>
      <c r="I20" s="151" t="s">
        <v>34</v>
      </c>
      <c r="J20" s="94">
        <f>J21</f>
        <v>136101</v>
      </c>
      <c r="K20" s="94">
        <f>K21</f>
        <v>85485</v>
      </c>
      <c r="L20" s="94">
        <f>L21</f>
        <v>221586</v>
      </c>
    </row>
    <row r="21" spans="1:12" ht="28.5" customHeight="1">
      <c r="A21" s="81"/>
      <c r="B21" s="79" t="s">
        <v>179</v>
      </c>
      <c r="C21" s="49">
        <v>0</v>
      </c>
      <c r="D21" s="39">
        <v>66</v>
      </c>
      <c r="E21" s="49">
        <v>0</v>
      </c>
      <c r="F21" s="49">
        <v>11</v>
      </c>
      <c r="G21" s="148">
        <v>866</v>
      </c>
      <c r="H21" s="147" t="s">
        <v>211</v>
      </c>
      <c r="I21" s="151" t="s">
        <v>35</v>
      </c>
      <c r="J21" s="94">
        <f>'6Вед.18'!I23</f>
        <v>136101</v>
      </c>
      <c r="K21" s="94">
        <v>85485</v>
      </c>
      <c r="L21" s="94">
        <f>J21+K21</f>
        <v>221586</v>
      </c>
    </row>
    <row r="22" spans="1:12" ht="15.75" customHeight="1" hidden="1">
      <c r="A22" s="81"/>
      <c r="B22" s="152" t="s">
        <v>36</v>
      </c>
      <c r="C22" s="49">
        <v>0</v>
      </c>
      <c r="D22" s="39">
        <v>66</v>
      </c>
      <c r="E22" s="49">
        <v>0</v>
      </c>
      <c r="F22" s="49">
        <v>11</v>
      </c>
      <c r="G22" s="148">
        <v>866</v>
      </c>
      <c r="H22" s="147" t="s">
        <v>211</v>
      </c>
      <c r="I22" s="142" t="s">
        <v>37</v>
      </c>
      <c r="J22" s="94">
        <f>J23</f>
        <v>36900</v>
      </c>
      <c r="K22" s="94">
        <f>K23</f>
        <v>0</v>
      </c>
      <c r="L22" s="94">
        <f>L23</f>
        <v>36900</v>
      </c>
    </row>
    <row r="23" spans="1:12" ht="15.75" customHeight="1" hidden="1">
      <c r="A23" s="81"/>
      <c r="B23" s="79" t="s">
        <v>205</v>
      </c>
      <c r="C23" s="49">
        <v>0</v>
      </c>
      <c r="D23" s="39">
        <v>66</v>
      </c>
      <c r="E23" s="49">
        <v>0</v>
      </c>
      <c r="F23" s="49">
        <v>11</v>
      </c>
      <c r="G23" s="148">
        <v>866</v>
      </c>
      <c r="H23" s="147" t="s">
        <v>211</v>
      </c>
      <c r="I23" s="142" t="s">
        <v>180</v>
      </c>
      <c r="J23" s="94">
        <f>'6Вед.18'!I25</f>
        <v>36900</v>
      </c>
      <c r="K23" s="94">
        <v>0</v>
      </c>
      <c r="L23" s="94">
        <f>J23+K23</f>
        <v>36900</v>
      </c>
    </row>
    <row r="24" spans="1:12" ht="23.25" customHeight="1">
      <c r="A24" s="81"/>
      <c r="B24" s="227" t="s">
        <v>273</v>
      </c>
      <c r="C24" s="49"/>
      <c r="D24" s="39">
        <v>66</v>
      </c>
      <c r="E24" s="49">
        <v>0</v>
      </c>
      <c r="F24" s="49">
        <v>11</v>
      </c>
      <c r="G24" s="148">
        <v>866</v>
      </c>
      <c r="H24" s="147" t="s">
        <v>274</v>
      </c>
      <c r="I24" s="142"/>
      <c r="J24" s="94">
        <f aca="true" t="shared" si="1" ref="J24:L25">J25</f>
        <v>0</v>
      </c>
      <c r="K24" s="94">
        <f t="shared" si="1"/>
        <v>8000</v>
      </c>
      <c r="L24" s="94">
        <f t="shared" si="1"/>
        <v>8000</v>
      </c>
    </row>
    <row r="25" spans="1:12" ht="15.75" customHeight="1">
      <c r="A25" s="81"/>
      <c r="B25" s="79" t="s">
        <v>178</v>
      </c>
      <c r="C25" s="49"/>
      <c r="D25" s="39">
        <v>66</v>
      </c>
      <c r="E25" s="49">
        <v>0</v>
      </c>
      <c r="F25" s="49">
        <v>11</v>
      </c>
      <c r="G25" s="148">
        <v>866</v>
      </c>
      <c r="H25" s="147" t="s">
        <v>274</v>
      </c>
      <c r="I25" s="142" t="s">
        <v>34</v>
      </c>
      <c r="J25" s="94">
        <f t="shared" si="1"/>
        <v>0</v>
      </c>
      <c r="K25" s="94">
        <f t="shared" si="1"/>
        <v>8000</v>
      </c>
      <c r="L25" s="94">
        <f t="shared" si="1"/>
        <v>8000</v>
      </c>
    </row>
    <row r="26" spans="1:12" ht="27.75" customHeight="1">
      <c r="A26" s="81"/>
      <c r="B26" s="253" t="s">
        <v>179</v>
      </c>
      <c r="C26" s="49"/>
      <c r="D26" s="39">
        <v>66</v>
      </c>
      <c r="E26" s="49">
        <v>0</v>
      </c>
      <c r="F26" s="49">
        <v>11</v>
      </c>
      <c r="G26" s="148">
        <v>866</v>
      </c>
      <c r="H26" s="147" t="s">
        <v>274</v>
      </c>
      <c r="I26" s="142" t="s">
        <v>35</v>
      </c>
      <c r="J26" s="94"/>
      <c r="K26" s="94">
        <v>8000</v>
      </c>
      <c r="L26" s="94">
        <f>J26+K26</f>
        <v>8000</v>
      </c>
    </row>
    <row r="27" spans="1:12" ht="36.75" customHeight="1" hidden="1">
      <c r="A27" s="81"/>
      <c r="B27" s="80" t="s">
        <v>166</v>
      </c>
      <c r="C27" s="49"/>
      <c r="D27" s="39">
        <v>66</v>
      </c>
      <c r="E27" s="49">
        <v>0</v>
      </c>
      <c r="F27" s="49">
        <v>11</v>
      </c>
      <c r="G27" s="156">
        <v>866</v>
      </c>
      <c r="H27" s="147" t="s">
        <v>215</v>
      </c>
      <c r="I27" s="151"/>
      <c r="J27" s="94">
        <f aca="true" t="shared" si="2" ref="J27:L28">J28</f>
        <v>1915</v>
      </c>
      <c r="K27" s="94">
        <f t="shared" si="2"/>
        <v>0</v>
      </c>
      <c r="L27" s="94">
        <f t="shared" si="2"/>
        <v>1915</v>
      </c>
    </row>
    <row r="28" spans="1:12" ht="28.5" customHeight="1" hidden="1">
      <c r="A28" s="81"/>
      <c r="B28" s="79" t="s">
        <v>178</v>
      </c>
      <c r="C28" s="49"/>
      <c r="D28" s="39">
        <v>66</v>
      </c>
      <c r="E28" s="49">
        <v>0</v>
      </c>
      <c r="F28" s="49">
        <v>11</v>
      </c>
      <c r="G28" s="156">
        <v>866</v>
      </c>
      <c r="H28" s="147" t="s">
        <v>215</v>
      </c>
      <c r="I28" s="151" t="s">
        <v>34</v>
      </c>
      <c r="J28" s="94">
        <f t="shared" si="2"/>
        <v>1915</v>
      </c>
      <c r="K28" s="94">
        <f t="shared" si="2"/>
        <v>0</v>
      </c>
      <c r="L28" s="94">
        <f t="shared" si="2"/>
        <v>1915</v>
      </c>
    </row>
    <row r="29" spans="1:12" ht="28.5" customHeight="1" hidden="1">
      <c r="A29" s="81"/>
      <c r="B29" s="79" t="s">
        <v>179</v>
      </c>
      <c r="C29" s="49"/>
      <c r="D29" s="39">
        <v>66</v>
      </c>
      <c r="E29" s="49">
        <v>0</v>
      </c>
      <c r="F29" s="49">
        <v>11</v>
      </c>
      <c r="G29" s="156">
        <v>866</v>
      </c>
      <c r="H29" s="147" t="s">
        <v>215</v>
      </c>
      <c r="I29" s="151" t="s">
        <v>35</v>
      </c>
      <c r="J29" s="94">
        <v>1915</v>
      </c>
      <c r="K29" s="94">
        <v>0</v>
      </c>
      <c r="L29" s="94">
        <f>J29+K29</f>
        <v>1915</v>
      </c>
    </row>
    <row r="30" spans="1:12" s="33" customFormat="1" ht="28.5" customHeight="1">
      <c r="A30" s="81"/>
      <c r="B30" s="91" t="s">
        <v>192</v>
      </c>
      <c r="C30" s="49"/>
      <c r="D30" s="39">
        <v>66</v>
      </c>
      <c r="E30" s="49">
        <v>0</v>
      </c>
      <c r="F30" s="49">
        <v>11</v>
      </c>
      <c r="G30" s="156">
        <v>866</v>
      </c>
      <c r="H30" s="147" t="s">
        <v>280</v>
      </c>
      <c r="I30" s="151"/>
      <c r="J30" s="94">
        <f>J31+J33</f>
        <v>31200</v>
      </c>
      <c r="K30" s="94">
        <f>K31+K33</f>
        <v>-15500</v>
      </c>
      <c r="L30" s="94">
        <f>L31+L33</f>
        <v>15700</v>
      </c>
    </row>
    <row r="31" spans="1:12" s="36" customFormat="1" ht="28.5" customHeight="1" hidden="1">
      <c r="A31" s="81"/>
      <c r="B31" s="79" t="s">
        <v>178</v>
      </c>
      <c r="C31" s="49"/>
      <c r="D31" s="39">
        <v>66</v>
      </c>
      <c r="E31" s="49">
        <v>0</v>
      </c>
      <c r="F31" s="49">
        <v>11</v>
      </c>
      <c r="G31" s="156">
        <v>866</v>
      </c>
      <c r="H31" s="147" t="s">
        <v>280</v>
      </c>
      <c r="I31" s="151" t="s">
        <v>34</v>
      </c>
      <c r="J31" s="94">
        <f>J32</f>
        <v>15700</v>
      </c>
      <c r="K31" s="94">
        <f>K32</f>
        <v>0</v>
      </c>
      <c r="L31" s="94">
        <f>L32</f>
        <v>15700</v>
      </c>
    </row>
    <row r="32" spans="1:12" s="35" customFormat="1" ht="28.5" customHeight="1" hidden="1">
      <c r="A32" s="81"/>
      <c r="B32" s="79" t="s">
        <v>179</v>
      </c>
      <c r="C32" s="49"/>
      <c r="D32" s="39">
        <v>66</v>
      </c>
      <c r="E32" s="49">
        <v>0</v>
      </c>
      <c r="F32" s="49">
        <v>11</v>
      </c>
      <c r="G32" s="156">
        <v>866</v>
      </c>
      <c r="H32" s="147" t="s">
        <v>280</v>
      </c>
      <c r="I32" s="151" t="s">
        <v>35</v>
      </c>
      <c r="J32" s="94">
        <f>'6Вед.18'!I46</f>
        <v>15700</v>
      </c>
      <c r="K32" s="94">
        <v>0</v>
      </c>
      <c r="L32" s="94">
        <f>J32+K32</f>
        <v>15700</v>
      </c>
    </row>
    <row r="33" spans="1:12" s="35" customFormat="1" ht="13.5" customHeight="1">
      <c r="A33" s="81"/>
      <c r="B33" s="152" t="s">
        <v>36</v>
      </c>
      <c r="C33" s="49"/>
      <c r="D33" s="39">
        <v>66</v>
      </c>
      <c r="E33" s="49">
        <v>0</v>
      </c>
      <c r="F33" s="49">
        <v>11</v>
      </c>
      <c r="G33" s="156">
        <v>866</v>
      </c>
      <c r="H33" s="147" t="s">
        <v>280</v>
      </c>
      <c r="I33" s="151" t="s">
        <v>37</v>
      </c>
      <c r="J33" s="94">
        <f>J34</f>
        <v>15500</v>
      </c>
      <c r="K33" s="94">
        <f>K34</f>
        <v>-15500</v>
      </c>
      <c r="L33" s="94">
        <f>L34</f>
        <v>0</v>
      </c>
    </row>
    <row r="34" spans="1:12" s="35" customFormat="1" ht="13.5" customHeight="1">
      <c r="A34" s="81"/>
      <c r="B34" s="79" t="s">
        <v>205</v>
      </c>
      <c r="C34" s="49"/>
      <c r="D34" s="39">
        <v>66</v>
      </c>
      <c r="E34" s="49">
        <v>0</v>
      </c>
      <c r="F34" s="49">
        <v>11</v>
      </c>
      <c r="G34" s="156">
        <v>866</v>
      </c>
      <c r="H34" s="147" t="s">
        <v>283</v>
      </c>
      <c r="I34" s="151" t="s">
        <v>180</v>
      </c>
      <c r="J34" s="94">
        <f>'6Вед.18'!I48</f>
        <v>15500</v>
      </c>
      <c r="K34" s="94">
        <v>-15500</v>
      </c>
      <c r="L34" s="94">
        <f>J34+K34</f>
        <v>0</v>
      </c>
    </row>
    <row r="35" spans="1:12" s="35" customFormat="1" ht="38.25" customHeight="1">
      <c r="A35" s="81"/>
      <c r="B35" s="189" t="s">
        <v>279</v>
      </c>
      <c r="C35" s="49"/>
      <c r="D35" s="39">
        <v>66</v>
      </c>
      <c r="E35" s="49">
        <v>0</v>
      </c>
      <c r="F35" s="49">
        <v>11</v>
      </c>
      <c r="G35" s="156">
        <v>866</v>
      </c>
      <c r="H35" s="147" t="s">
        <v>282</v>
      </c>
      <c r="I35" s="151"/>
      <c r="J35" s="94">
        <f aca="true" t="shared" si="3" ref="J35:L36">J36</f>
        <v>0</v>
      </c>
      <c r="K35" s="94">
        <f t="shared" si="3"/>
        <v>15500</v>
      </c>
      <c r="L35" s="94">
        <f t="shared" si="3"/>
        <v>15500</v>
      </c>
    </row>
    <row r="36" spans="1:12" s="35" customFormat="1" ht="13.5" customHeight="1">
      <c r="A36" s="81"/>
      <c r="B36" s="188" t="s">
        <v>36</v>
      </c>
      <c r="C36" s="49"/>
      <c r="D36" s="39">
        <v>66</v>
      </c>
      <c r="E36" s="49">
        <v>0</v>
      </c>
      <c r="F36" s="49">
        <v>11</v>
      </c>
      <c r="G36" s="156">
        <v>866</v>
      </c>
      <c r="H36" s="147" t="s">
        <v>282</v>
      </c>
      <c r="I36" s="151" t="s">
        <v>37</v>
      </c>
      <c r="J36" s="94">
        <f t="shared" si="3"/>
        <v>0</v>
      </c>
      <c r="K36" s="94">
        <f t="shared" si="3"/>
        <v>15500</v>
      </c>
      <c r="L36" s="94">
        <f t="shared" si="3"/>
        <v>15500</v>
      </c>
    </row>
    <row r="37" spans="1:12" s="35" customFormat="1" ht="13.5" customHeight="1">
      <c r="A37" s="81"/>
      <c r="B37" s="189" t="s">
        <v>250</v>
      </c>
      <c r="C37" s="49"/>
      <c r="D37" s="39">
        <v>66</v>
      </c>
      <c r="E37" s="49">
        <v>0</v>
      </c>
      <c r="F37" s="49">
        <v>11</v>
      </c>
      <c r="G37" s="156">
        <v>866</v>
      </c>
      <c r="H37" s="147" t="s">
        <v>282</v>
      </c>
      <c r="I37" s="151" t="s">
        <v>180</v>
      </c>
      <c r="J37" s="94">
        <v>0</v>
      </c>
      <c r="K37" s="94">
        <v>15500</v>
      </c>
      <c r="L37" s="94">
        <f>J37+K37</f>
        <v>15500</v>
      </c>
    </row>
    <row r="38" spans="1:12" ht="15.75" customHeight="1" hidden="1">
      <c r="A38" s="81"/>
      <c r="B38" s="188" t="s">
        <v>249</v>
      </c>
      <c r="C38" s="49"/>
      <c r="D38" s="39">
        <v>66</v>
      </c>
      <c r="E38" s="49">
        <v>0</v>
      </c>
      <c r="F38" s="49">
        <v>11</v>
      </c>
      <c r="G38" s="148">
        <v>866</v>
      </c>
      <c r="H38" s="147" t="s">
        <v>252</v>
      </c>
      <c r="I38" s="142"/>
      <c r="J38" s="94">
        <f aca="true" t="shared" si="4" ref="J38:L39">J39</f>
        <v>3000</v>
      </c>
      <c r="K38" s="94">
        <f t="shared" si="4"/>
        <v>0</v>
      </c>
      <c r="L38" s="94">
        <f t="shared" si="4"/>
        <v>3000</v>
      </c>
    </row>
    <row r="39" spans="1:12" ht="15.75" customHeight="1" hidden="1">
      <c r="A39" s="81"/>
      <c r="B39" s="188" t="s">
        <v>36</v>
      </c>
      <c r="C39" s="49"/>
      <c r="D39" s="39">
        <v>66</v>
      </c>
      <c r="E39" s="49">
        <v>0</v>
      </c>
      <c r="F39" s="49">
        <v>11</v>
      </c>
      <c r="G39" s="148">
        <v>866</v>
      </c>
      <c r="H39" s="147" t="s">
        <v>252</v>
      </c>
      <c r="I39" s="142" t="s">
        <v>37</v>
      </c>
      <c r="J39" s="94">
        <f t="shared" si="4"/>
        <v>3000</v>
      </c>
      <c r="K39" s="94">
        <f t="shared" si="4"/>
        <v>0</v>
      </c>
      <c r="L39" s="94">
        <f t="shared" si="4"/>
        <v>3000</v>
      </c>
    </row>
    <row r="40" spans="1:12" ht="15.75" customHeight="1" hidden="1">
      <c r="A40" s="81"/>
      <c r="B40" s="189" t="s">
        <v>250</v>
      </c>
      <c r="C40" s="49"/>
      <c r="D40" s="39">
        <v>66</v>
      </c>
      <c r="E40" s="49">
        <v>0</v>
      </c>
      <c r="F40" s="49">
        <v>11</v>
      </c>
      <c r="G40" s="148">
        <v>866</v>
      </c>
      <c r="H40" s="147" t="s">
        <v>252</v>
      </c>
      <c r="I40" s="142" t="s">
        <v>180</v>
      </c>
      <c r="J40" s="94">
        <f>'6Вед.18'!I31</f>
        <v>3000</v>
      </c>
      <c r="K40" s="94">
        <v>0</v>
      </c>
      <c r="L40" s="94">
        <f>J40+K40</f>
        <v>3000</v>
      </c>
    </row>
    <row r="41" spans="1:12" s="34" customFormat="1" ht="58.5" customHeight="1" hidden="1">
      <c r="A41" s="87" t="s">
        <v>115</v>
      </c>
      <c r="B41" s="256" t="s">
        <v>186</v>
      </c>
      <c r="C41" s="49">
        <v>0</v>
      </c>
      <c r="D41" s="39">
        <v>66</v>
      </c>
      <c r="E41" s="49">
        <v>0</v>
      </c>
      <c r="F41" s="49">
        <v>11</v>
      </c>
      <c r="G41" s="148">
        <v>866</v>
      </c>
      <c r="H41" s="154" t="s">
        <v>212</v>
      </c>
      <c r="I41" s="142"/>
      <c r="J41" s="94">
        <f aca="true" t="shared" si="5" ref="J41:L42">J42</f>
        <v>2000</v>
      </c>
      <c r="K41" s="94">
        <f t="shared" si="5"/>
        <v>0</v>
      </c>
      <c r="L41" s="94">
        <f t="shared" si="5"/>
        <v>2000</v>
      </c>
    </row>
    <row r="42" spans="1:12" ht="14.25" customHeight="1" hidden="1">
      <c r="A42" s="81"/>
      <c r="B42" s="88" t="s">
        <v>70</v>
      </c>
      <c r="C42" s="49">
        <v>0</v>
      </c>
      <c r="D42" s="39">
        <v>66</v>
      </c>
      <c r="E42" s="49">
        <v>0</v>
      </c>
      <c r="F42" s="49">
        <v>11</v>
      </c>
      <c r="G42" s="148">
        <v>866</v>
      </c>
      <c r="H42" s="154" t="s">
        <v>212</v>
      </c>
      <c r="I42" s="142" t="s">
        <v>57</v>
      </c>
      <c r="J42" s="94">
        <f t="shared" si="5"/>
        <v>2000</v>
      </c>
      <c r="K42" s="94">
        <f t="shared" si="5"/>
        <v>0</v>
      </c>
      <c r="L42" s="94">
        <f t="shared" si="5"/>
        <v>2000</v>
      </c>
    </row>
    <row r="43" spans="1:12" ht="16.5" customHeight="1" hidden="1">
      <c r="A43" s="81"/>
      <c r="B43" s="80" t="s">
        <v>82</v>
      </c>
      <c r="C43" s="49">
        <v>0</v>
      </c>
      <c r="D43" s="39">
        <v>66</v>
      </c>
      <c r="E43" s="49">
        <v>0</v>
      </c>
      <c r="F43" s="49">
        <v>11</v>
      </c>
      <c r="G43" s="148">
        <v>866</v>
      </c>
      <c r="H43" s="154" t="s">
        <v>212</v>
      </c>
      <c r="I43" s="151" t="s">
        <v>41</v>
      </c>
      <c r="J43" s="94">
        <v>2000</v>
      </c>
      <c r="K43" s="94">
        <v>0</v>
      </c>
      <c r="L43" s="94">
        <f>J43+K43</f>
        <v>2000</v>
      </c>
    </row>
    <row r="44" spans="1:12" ht="48" customHeight="1" hidden="1">
      <c r="A44" s="254" t="s">
        <v>189</v>
      </c>
      <c r="B44" s="255"/>
      <c r="C44" s="49">
        <v>0</v>
      </c>
      <c r="D44" s="39">
        <v>66</v>
      </c>
      <c r="E44" s="49">
        <v>0</v>
      </c>
      <c r="F44" s="49">
        <v>11</v>
      </c>
      <c r="G44" s="156">
        <v>866</v>
      </c>
      <c r="H44" s="147" t="s">
        <v>281</v>
      </c>
      <c r="I44" s="115"/>
      <c r="J44" s="94">
        <f aca="true" t="shared" si="6" ref="J44:L45">J45</f>
        <v>500</v>
      </c>
      <c r="K44" s="94">
        <f t="shared" si="6"/>
        <v>0</v>
      </c>
      <c r="L44" s="94">
        <f t="shared" si="6"/>
        <v>500</v>
      </c>
    </row>
    <row r="45" spans="1:12" ht="15.75" customHeight="1" hidden="1">
      <c r="A45" s="81"/>
      <c r="B45" s="88" t="s">
        <v>70</v>
      </c>
      <c r="C45" s="49">
        <v>0</v>
      </c>
      <c r="D45" s="39">
        <v>66</v>
      </c>
      <c r="E45" s="49">
        <v>0</v>
      </c>
      <c r="F45" s="49">
        <v>11</v>
      </c>
      <c r="G45" s="156">
        <v>866</v>
      </c>
      <c r="H45" s="147" t="s">
        <v>214</v>
      </c>
      <c r="I45" s="142" t="s">
        <v>57</v>
      </c>
      <c r="J45" s="94">
        <f t="shared" si="6"/>
        <v>500</v>
      </c>
      <c r="K45" s="94">
        <f t="shared" si="6"/>
        <v>0</v>
      </c>
      <c r="L45" s="94">
        <f t="shared" si="6"/>
        <v>500</v>
      </c>
    </row>
    <row r="46" spans="1:12" ht="15.75" customHeight="1" hidden="1">
      <c r="A46" s="81"/>
      <c r="B46" s="80" t="s">
        <v>82</v>
      </c>
      <c r="C46" s="49">
        <v>0</v>
      </c>
      <c r="D46" s="39">
        <v>66</v>
      </c>
      <c r="E46" s="49">
        <v>0</v>
      </c>
      <c r="F46" s="49">
        <v>11</v>
      </c>
      <c r="G46" s="156">
        <v>866</v>
      </c>
      <c r="H46" s="147" t="s">
        <v>214</v>
      </c>
      <c r="I46" s="151" t="s">
        <v>41</v>
      </c>
      <c r="J46" s="94">
        <v>500</v>
      </c>
      <c r="K46" s="94">
        <v>0</v>
      </c>
      <c r="L46" s="94">
        <f>J46+K46</f>
        <v>500</v>
      </c>
    </row>
    <row r="47" spans="1:12" ht="37.5" customHeight="1" hidden="1">
      <c r="A47" s="158" t="s">
        <v>73</v>
      </c>
      <c r="B47" s="129" t="s">
        <v>242</v>
      </c>
      <c r="C47" s="112">
        <v>0</v>
      </c>
      <c r="D47" s="39">
        <v>66</v>
      </c>
      <c r="E47" s="49">
        <v>0</v>
      </c>
      <c r="F47" s="49">
        <v>12</v>
      </c>
      <c r="G47" s="159"/>
      <c r="H47" s="142"/>
      <c r="I47" s="142"/>
      <c r="J47" s="93">
        <f aca="true" t="shared" si="7" ref="J47:L48">J48</f>
        <v>63999</v>
      </c>
      <c r="K47" s="93">
        <f t="shared" si="7"/>
        <v>0</v>
      </c>
      <c r="L47" s="93">
        <f t="shared" si="7"/>
        <v>63999</v>
      </c>
    </row>
    <row r="48" spans="1:12" ht="14.25" customHeight="1" hidden="1">
      <c r="A48" s="158" t="s">
        <v>74</v>
      </c>
      <c r="B48" s="121" t="s">
        <v>163</v>
      </c>
      <c r="C48" s="112">
        <v>0</v>
      </c>
      <c r="D48" s="39">
        <v>66</v>
      </c>
      <c r="E48" s="49">
        <v>0</v>
      </c>
      <c r="F48" s="49">
        <v>12</v>
      </c>
      <c r="G48" s="159">
        <v>866</v>
      </c>
      <c r="H48" s="142"/>
      <c r="I48" s="142"/>
      <c r="J48" s="93">
        <f t="shared" si="7"/>
        <v>63999</v>
      </c>
      <c r="K48" s="93">
        <f t="shared" si="7"/>
        <v>0</v>
      </c>
      <c r="L48" s="93">
        <f t="shared" si="7"/>
        <v>63999</v>
      </c>
    </row>
    <row r="49" spans="1:12" ht="45.75" customHeight="1" hidden="1">
      <c r="A49" s="152" t="s">
        <v>116</v>
      </c>
      <c r="B49" s="257" t="s">
        <v>116</v>
      </c>
      <c r="C49" s="49">
        <v>0</v>
      </c>
      <c r="D49" s="39">
        <v>66</v>
      </c>
      <c r="E49" s="49">
        <v>0</v>
      </c>
      <c r="F49" s="49">
        <v>12</v>
      </c>
      <c r="G49" s="159">
        <v>866</v>
      </c>
      <c r="H49" s="147" t="s">
        <v>216</v>
      </c>
      <c r="I49" s="142"/>
      <c r="J49" s="94">
        <f>J50+J52</f>
        <v>63999</v>
      </c>
      <c r="K49" s="94">
        <f>K50+K52</f>
        <v>0</v>
      </c>
      <c r="L49" s="94">
        <f>L50+L52</f>
        <v>63999</v>
      </c>
    </row>
    <row r="50" spans="1:12" ht="26.25" customHeight="1" hidden="1">
      <c r="A50" s="79"/>
      <c r="B50" s="82" t="s">
        <v>109</v>
      </c>
      <c r="C50" s="49">
        <v>0</v>
      </c>
      <c r="D50" s="39">
        <v>66</v>
      </c>
      <c r="E50" s="49">
        <v>0</v>
      </c>
      <c r="F50" s="49">
        <v>12</v>
      </c>
      <c r="G50" s="159">
        <v>866</v>
      </c>
      <c r="H50" s="147" t="s">
        <v>216</v>
      </c>
      <c r="I50" s="142" t="s">
        <v>32</v>
      </c>
      <c r="J50" s="94">
        <f>J51</f>
        <v>59300</v>
      </c>
      <c r="K50" s="94">
        <f>K51</f>
        <v>0</v>
      </c>
      <c r="L50" s="94">
        <f>L51</f>
        <v>59300</v>
      </c>
    </row>
    <row r="51" spans="1:12" ht="26.25" customHeight="1" hidden="1">
      <c r="A51" s="81"/>
      <c r="B51" s="82" t="s">
        <v>112</v>
      </c>
      <c r="C51" s="49">
        <v>0</v>
      </c>
      <c r="D51" s="39">
        <v>66</v>
      </c>
      <c r="E51" s="49">
        <v>0</v>
      </c>
      <c r="F51" s="49">
        <v>12</v>
      </c>
      <c r="G51" s="159">
        <v>866</v>
      </c>
      <c r="H51" s="147" t="s">
        <v>216</v>
      </c>
      <c r="I51" s="142" t="s">
        <v>33</v>
      </c>
      <c r="J51" s="94">
        <v>59300</v>
      </c>
      <c r="K51" s="94">
        <v>0</v>
      </c>
      <c r="L51" s="94">
        <f>J51+K51</f>
        <v>59300</v>
      </c>
    </row>
    <row r="52" spans="1:12" s="34" customFormat="1" ht="26.25" customHeight="1" hidden="1">
      <c r="A52" s="81"/>
      <c r="B52" s="79" t="s">
        <v>178</v>
      </c>
      <c r="C52" s="49">
        <v>0</v>
      </c>
      <c r="D52" s="39">
        <v>66</v>
      </c>
      <c r="E52" s="49">
        <v>0</v>
      </c>
      <c r="F52" s="49">
        <v>12</v>
      </c>
      <c r="G52" s="156">
        <v>866</v>
      </c>
      <c r="H52" s="147" t="s">
        <v>216</v>
      </c>
      <c r="I52" s="142" t="s">
        <v>34</v>
      </c>
      <c r="J52" s="94">
        <f>J53</f>
        <v>4699</v>
      </c>
      <c r="K52" s="94">
        <f>K53</f>
        <v>0</v>
      </c>
      <c r="L52" s="94">
        <f>L53</f>
        <v>4699</v>
      </c>
    </row>
    <row r="53" spans="1:12" ht="26.25" customHeight="1" hidden="1">
      <c r="A53" s="81"/>
      <c r="B53" s="79" t="s">
        <v>179</v>
      </c>
      <c r="C53" s="49">
        <v>0</v>
      </c>
      <c r="D53" s="39">
        <v>66</v>
      </c>
      <c r="E53" s="49">
        <v>0</v>
      </c>
      <c r="F53" s="49">
        <v>12</v>
      </c>
      <c r="G53" s="156">
        <v>866</v>
      </c>
      <c r="H53" s="147" t="s">
        <v>216</v>
      </c>
      <c r="I53" s="142" t="s">
        <v>35</v>
      </c>
      <c r="J53" s="94">
        <v>4699</v>
      </c>
      <c r="K53" s="94">
        <v>0</v>
      </c>
      <c r="L53" s="94">
        <f>J53+K53</f>
        <v>4699</v>
      </c>
    </row>
    <row r="54" spans="1:12" ht="25.5" customHeight="1" hidden="1">
      <c r="A54" s="158" t="s">
        <v>64</v>
      </c>
      <c r="B54" s="129" t="s">
        <v>241</v>
      </c>
      <c r="C54" s="112">
        <v>0</v>
      </c>
      <c r="D54" s="39">
        <v>66</v>
      </c>
      <c r="E54" s="49">
        <v>0</v>
      </c>
      <c r="F54" s="49">
        <v>13</v>
      </c>
      <c r="G54" s="159"/>
      <c r="H54" s="142"/>
      <c r="I54" s="142"/>
      <c r="J54" s="93">
        <f aca="true" t="shared" si="8" ref="J54:L56">J55</f>
        <v>500</v>
      </c>
      <c r="K54" s="93">
        <f t="shared" si="8"/>
        <v>0</v>
      </c>
      <c r="L54" s="93">
        <f t="shared" si="8"/>
        <v>500</v>
      </c>
    </row>
    <row r="55" spans="1:12" ht="15.75" customHeight="1" hidden="1">
      <c r="A55" s="158" t="s">
        <v>79</v>
      </c>
      <c r="B55" s="121" t="s">
        <v>163</v>
      </c>
      <c r="C55" s="112">
        <v>0</v>
      </c>
      <c r="D55" s="39">
        <v>66</v>
      </c>
      <c r="E55" s="49">
        <v>0</v>
      </c>
      <c r="F55" s="49">
        <v>13</v>
      </c>
      <c r="G55" s="195">
        <v>866</v>
      </c>
      <c r="H55" s="115"/>
      <c r="I55" s="142"/>
      <c r="J55" s="93">
        <f t="shared" si="8"/>
        <v>500</v>
      </c>
      <c r="K55" s="93">
        <f t="shared" si="8"/>
        <v>0</v>
      </c>
      <c r="L55" s="93">
        <f t="shared" si="8"/>
        <v>500</v>
      </c>
    </row>
    <row r="56" spans="1:12" ht="14.25" customHeight="1" hidden="1">
      <c r="A56" s="152" t="s">
        <v>117</v>
      </c>
      <c r="B56" s="152" t="s">
        <v>117</v>
      </c>
      <c r="C56" s="49">
        <v>0</v>
      </c>
      <c r="D56" s="39">
        <v>66</v>
      </c>
      <c r="E56" s="49">
        <v>0</v>
      </c>
      <c r="F56" s="49">
        <v>13</v>
      </c>
      <c r="G56" s="148">
        <v>866</v>
      </c>
      <c r="H56" s="147" t="s">
        <v>217</v>
      </c>
      <c r="I56" s="142"/>
      <c r="J56" s="94">
        <f>J57</f>
        <v>500</v>
      </c>
      <c r="K56" s="94">
        <f t="shared" si="8"/>
        <v>0</v>
      </c>
      <c r="L56" s="94">
        <f t="shared" si="8"/>
        <v>500</v>
      </c>
    </row>
    <row r="57" spans="1:12" s="34" customFormat="1" ht="29.25" customHeight="1" hidden="1">
      <c r="A57" s="83"/>
      <c r="B57" s="79" t="s">
        <v>178</v>
      </c>
      <c r="C57" s="49">
        <v>0</v>
      </c>
      <c r="D57" s="39">
        <v>66</v>
      </c>
      <c r="E57" s="49">
        <v>0</v>
      </c>
      <c r="F57" s="49">
        <v>13</v>
      </c>
      <c r="G57" s="148">
        <v>866</v>
      </c>
      <c r="H57" s="147" t="s">
        <v>217</v>
      </c>
      <c r="I57" s="142" t="s">
        <v>34</v>
      </c>
      <c r="J57" s="94">
        <f>J58</f>
        <v>500</v>
      </c>
      <c r="K57" s="94">
        <f>K58</f>
        <v>0</v>
      </c>
      <c r="L57" s="94">
        <f>L58</f>
        <v>500</v>
      </c>
    </row>
    <row r="58" spans="1:12" ht="29.25" customHeight="1" hidden="1">
      <c r="A58" s="83"/>
      <c r="B58" s="79" t="s">
        <v>179</v>
      </c>
      <c r="C58" s="49">
        <v>0</v>
      </c>
      <c r="D58" s="39">
        <v>66</v>
      </c>
      <c r="E58" s="49">
        <v>0</v>
      </c>
      <c r="F58" s="49">
        <v>13</v>
      </c>
      <c r="G58" s="148">
        <v>866</v>
      </c>
      <c r="H58" s="147" t="s">
        <v>217</v>
      </c>
      <c r="I58" s="142" t="s">
        <v>35</v>
      </c>
      <c r="J58" s="94">
        <v>500</v>
      </c>
      <c r="K58" s="94">
        <v>0</v>
      </c>
      <c r="L58" s="94">
        <f>J58+K58</f>
        <v>500</v>
      </c>
    </row>
    <row r="59" spans="1:12" s="48" customFormat="1" ht="44.25" customHeight="1">
      <c r="A59" s="131" t="s">
        <v>238</v>
      </c>
      <c r="B59" s="229" t="s">
        <v>238</v>
      </c>
      <c r="C59" s="161">
        <v>0</v>
      </c>
      <c r="D59" s="39">
        <v>66</v>
      </c>
      <c r="E59" s="49">
        <v>0</v>
      </c>
      <c r="F59" s="49">
        <v>14</v>
      </c>
      <c r="G59" s="73"/>
      <c r="H59" s="166"/>
      <c r="I59" s="166"/>
      <c r="J59" s="95">
        <f>J61</f>
        <v>1404503.23</v>
      </c>
      <c r="K59" s="95">
        <f>K61</f>
        <v>303352.95</v>
      </c>
      <c r="L59" s="95">
        <f>L61</f>
        <v>1707856.18</v>
      </c>
    </row>
    <row r="60" spans="1:12" s="48" customFormat="1" ht="16.5" customHeight="1">
      <c r="A60" s="131"/>
      <c r="B60" s="121" t="s">
        <v>163</v>
      </c>
      <c r="C60" s="161"/>
      <c r="D60" s="39">
        <v>66</v>
      </c>
      <c r="E60" s="49">
        <v>0</v>
      </c>
      <c r="F60" s="49">
        <v>14</v>
      </c>
      <c r="G60" s="73">
        <v>866</v>
      </c>
      <c r="H60" s="166"/>
      <c r="I60" s="166"/>
      <c r="J60" s="95">
        <f aca="true" t="shared" si="9" ref="J60:L62">J61</f>
        <v>1404503.23</v>
      </c>
      <c r="K60" s="95">
        <f t="shared" si="9"/>
        <v>303352.95</v>
      </c>
      <c r="L60" s="95">
        <f t="shared" si="9"/>
        <v>1707856.18</v>
      </c>
    </row>
    <row r="61" spans="1:12" s="48" customFormat="1" ht="219" customHeight="1">
      <c r="A61" s="134" t="s">
        <v>194</v>
      </c>
      <c r="B61" s="251" t="s">
        <v>284</v>
      </c>
      <c r="C61" s="168">
        <v>0</v>
      </c>
      <c r="D61" s="39">
        <v>66</v>
      </c>
      <c r="E61" s="49">
        <v>0</v>
      </c>
      <c r="F61" s="49">
        <v>14</v>
      </c>
      <c r="G61" s="130">
        <v>866</v>
      </c>
      <c r="H61" s="170" t="s">
        <v>218</v>
      </c>
      <c r="I61" s="166"/>
      <c r="J61" s="96">
        <f t="shared" si="9"/>
        <v>1404503.23</v>
      </c>
      <c r="K61" s="96">
        <f t="shared" si="9"/>
        <v>303352.95</v>
      </c>
      <c r="L61" s="96">
        <f t="shared" si="9"/>
        <v>1707856.18</v>
      </c>
    </row>
    <row r="62" spans="1:12" s="48" customFormat="1" ht="26.25" customHeight="1">
      <c r="A62" s="84"/>
      <c r="B62" s="79" t="s">
        <v>178</v>
      </c>
      <c r="C62" s="168">
        <v>0</v>
      </c>
      <c r="D62" s="39">
        <v>66</v>
      </c>
      <c r="E62" s="49">
        <v>0</v>
      </c>
      <c r="F62" s="49">
        <v>14</v>
      </c>
      <c r="G62" s="130">
        <v>866</v>
      </c>
      <c r="H62" s="170" t="s">
        <v>218</v>
      </c>
      <c r="I62" s="166" t="s">
        <v>34</v>
      </c>
      <c r="J62" s="96">
        <f t="shared" si="9"/>
        <v>1404503.23</v>
      </c>
      <c r="K62" s="96">
        <f t="shared" si="9"/>
        <v>303352.95</v>
      </c>
      <c r="L62" s="96">
        <f t="shared" si="9"/>
        <v>1707856.18</v>
      </c>
    </row>
    <row r="63" spans="1:12" s="48" customFormat="1" ht="26.25" customHeight="1">
      <c r="A63" s="84"/>
      <c r="B63" s="79" t="s">
        <v>179</v>
      </c>
      <c r="C63" s="168">
        <v>0</v>
      </c>
      <c r="D63" s="39">
        <v>66</v>
      </c>
      <c r="E63" s="49">
        <v>0</v>
      </c>
      <c r="F63" s="49">
        <v>14</v>
      </c>
      <c r="G63" s="130">
        <v>866</v>
      </c>
      <c r="H63" s="170" t="s">
        <v>218</v>
      </c>
      <c r="I63" s="166" t="s">
        <v>35</v>
      </c>
      <c r="J63" s="96">
        <v>1404503.23</v>
      </c>
      <c r="K63" s="96">
        <v>303352.95</v>
      </c>
      <c r="L63" s="96">
        <f>J63+K63</f>
        <v>1707856.18</v>
      </c>
    </row>
    <row r="64" spans="1:12" s="48" customFormat="1" ht="41.25" customHeight="1">
      <c r="A64" s="250" t="s">
        <v>239</v>
      </c>
      <c r="B64" s="258" t="s">
        <v>239</v>
      </c>
      <c r="C64" s="112">
        <v>0</v>
      </c>
      <c r="D64" s="39">
        <v>66</v>
      </c>
      <c r="E64" s="49">
        <v>0</v>
      </c>
      <c r="F64" s="49">
        <v>15</v>
      </c>
      <c r="G64" s="159"/>
      <c r="H64" s="149"/>
      <c r="I64" s="149"/>
      <c r="J64" s="97">
        <f>J65</f>
        <v>52784</v>
      </c>
      <c r="K64" s="97">
        <f>K65</f>
        <v>24211.92</v>
      </c>
      <c r="L64" s="97">
        <f>L65</f>
        <v>76995.92</v>
      </c>
    </row>
    <row r="65" spans="1:12" s="48" customFormat="1" ht="15.75" customHeight="1">
      <c r="A65" s="121" t="s">
        <v>163</v>
      </c>
      <c r="B65" s="121" t="s">
        <v>163</v>
      </c>
      <c r="C65" s="112">
        <v>0</v>
      </c>
      <c r="D65" s="39">
        <v>66</v>
      </c>
      <c r="E65" s="49">
        <v>0</v>
      </c>
      <c r="F65" s="49">
        <v>15</v>
      </c>
      <c r="G65" s="159">
        <v>866</v>
      </c>
      <c r="H65" s="90"/>
      <c r="I65" s="196"/>
      <c r="J65" s="97">
        <f>J78+J66+J69+J72+J75</f>
        <v>52784</v>
      </c>
      <c r="K65" s="97">
        <f>K78+K66+K69+K72+K75</f>
        <v>24211.92</v>
      </c>
      <c r="L65" s="97">
        <f>L78+L66+L69+L72+L75</f>
        <v>76995.92</v>
      </c>
    </row>
    <row r="66" spans="1:12" s="48" customFormat="1" ht="15.75" customHeight="1">
      <c r="A66" s="135" t="s">
        <v>240</v>
      </c>
      <c r="B66" s="136" t="s">
        <v>240</v>
      </c>
      <c r="C66" s="49">
        <v>0</v>
      </c>
      <c r="D66" s="39">
        <v>66</v>
      </c>
      <c r="E66" s="49">
        <v>0</v>
      </c>
      <c r="F66" s="49">
        <v>15</v>
      </c>
      <c r="G66" s="148">
        <v>866</v>
      </c>
      <c r="H66" s="149" t="s">
        <v>220</v>
      </c>
      <c r="I66" s="149"/>
      <c r="J66" s="98">
        <f aca="true" t="shared" si="10" ref="J66:L67">J67</f>
        <v>37484</v>
      </c>
      <c r="K66" s="98">
        <f t="shared" si="10"/>
        <v>5000</v>
      </c>
      <c r="L66" s="98">
        <f t="shared" si="10"/>
        <v>42484</v>
      </c>
    </row>
    <row r="67" spans="1:12" s="48" customFormat="1" ht="28.5" customHeight="1">
      <c r="A67" s="81"/>
      <c r="B67" s="79" t="s">
        <v>178</v>
      </c>
      <c r="C67" s="49">
        <v>0</v>
      </c>
      <c r="D67" s="39">
        <v>66</v>
      </c>
      <c r="E67" s="49">
        <v>0</v>
      </c>
      <c r="F67" s="49">
        <v>15</v>
      </c>
      <c r="G67" s="148">
        <v>866</v>
      </c>
      <c r="H67" s="149" t="s">
        <v>220</v>
      </c>
      <c r="I67" s="149" t="s">
        <v>34</v>
      </c>
      <c r="J67" s="98">
        <f t="shared" si="10"/>
        <v>37484</v>
      </c>
      <c r="K67" s="98">
        <f t="shared" si="10"/>
        <v>5000</v>
      </c>
      <c r="L67" s="98">
        <f t="shared" si="10"/>
        <v>42484</v>
      </c>
    </row>
    <row r="68" spans="1:12" ht="28.5" customHeight="1">
      <c r="A68" s="81"/>
      <c r="B68" s="79" t="s">
        <v>179</v>
      </c>
      <c r="C68" s="49">
        <v>0</v>
      </c>
      <c r="D68" s="39">
        <v>66</v>
      </c>
      <c r="E68" s="49">
        <v>0</v>
      </c>
      <c r="F68" s="49">
        <v>15</v>
      </c>
      <c r="G68" s="148">
        <v>866</v>
      </c>
      <c r="H68" s="149" t="s">
        <v>220</v>
      </c>
      <c r="I68" s="149" t="s">
        <v>35</v>
      </c>
      <c r="J68" s="98">
        <f>'6Вед.18'!I84</f>
        <v>37484</v>
      </c>
      <c r="K68" s="98">
        <v>5000</v>
      </c>
      <c r="L68" s="98">
        <f>J68+K68</f>
        <v>42484</v>
      </c>
    </row>
    <row r="69" spans="1:12" ht="15.75" customHeight="1" hidden="1">
      <c r="A69" s="85"/>
      <c r="B69" s="86" t="s">
        <v>165</v>
      </c>
      <c r="C69" s="49"/>
      <c r="D69" s="39">
        <v>66</v>
      </c>
      <c r="E69" s="49">
        <v>0</v>
      </c>
      <c r="F69" s="49">
        <v>15</v>
      </c>
      <c r="G69" s="148">
        <v>866</v>
      </c>
      <c r="H69" s="149" t="s">
        <v>221</v>
      </c>
      <c r="I69" s="149"/>
      <c r="J69" s="98">
        <f aca="true" t="shared" si="11" ref="J69:L70">J70</f>
        <v>5000</v>
      </c>
      <c r="K69" s="98">
        <f t="shared" si="11"/>
        <v>0</v>
      </c>
      <c r="L69" s="98">
        <f t="shared" si="11"/>
        <v>5000</v>
      </c>
    </row>
    <row r="70" spans="1:12" ht="28.5" customHeight="1" hidden="1">
      <c r="A70" s="85"/>
      <c r="B70" s="79" t="s">
        <v>178</v>
      </c>
      <c r="C70" s="49"/>
      <c r="D70" s="39">
        <v>66</v>
      </c>
      <c r="E70" s="49">
        <v>0</v>
      </c>
      <c r="F70" s="49">
        <v>15</v>
      </c>
      <c r="G70" s="148">
        <v>866</v>
      </c>
      <c r="H70" s="149" t="s">
        <v>221</v>
      </c>
      <c r="I70" s="149" t="s">
        <v>34</v>
      </c>
      <c r="J70" s="98">
        <f t="shared" si="11"/>
        <v>5000</v>
      </c>
      <c r="K70" s="98">
        <f t="shared" si="11"/>
        <v>0</v>
      </c>
      <c r="L70" s="98">
        <f t="shared" si="11"/>
        <v>5000</v>
      </c>
    </row>
    <row r="71" spans="1:12" ht="28.5" customHeight="1" hidden="1">
      <c r="A71" s="85"/>
      <c r="B71" s="79" t="s">
        <v>179</v>
      </c>
      <c r="C71" s="49"/>
      <c r="D71" s="39">
        <v>66</v>
      </c>
      <c r="E71" s="49">
        <v>0</v>
      </c>
      <c r="F71" s="49">
        <v>15</v>
      </c>
      <c r="G71" s="148">
        <v>866</v>
      </c>
      <c r="H71" s="149" t="s">
        <v>221</v>
      </c>
      <c r="I71" s="149" t="s">
        <v>35</v>
      </c>
      <c r="J71" s="98">
        <v>5000</v>
      </c>
      <c r="K71" s="98">
        <v>0</v>
      </c>
      <c r="L71" s="98">
        <f>J71+K71</f>
        <v>5000</v>
      </c>
    </row>
    <row r="72" spans="1:12" ht="28.5" customHeight="1" hidden="1">
      <c r="A72" s="237" t="s">
        <v>118</v>
      </c>
      <c r="B72" s="238"/>
      <c r="C72" s="49">
        <v>0</v>
      </c>
      <c r="D72" s="39">
        <v>66</v>
      </c>
      <c r="E72" s="49">
        <v>0</v>
      </c>
      <c r="F72" s="49">
        <v>15</v>
      </c>
      <c r="G72" s="148">
        <v>866</v>
      </c>
      <c r="H72" s="149" t="s">
        <v>222</v>
      </c>
      <c r="I72" s="149"/>
      <c r="J72" s="98">
        <f aca="true" t="shared" si="12" ref="J72:L73">J73</f>
        <v>5000</v>
      </c>
      <c r="K72" s="98">
        <f t="shared" si="12"/>
        <v>0</v>
      </c>
      <c r="L72" s="98">
        <f t="shared" si="12"/>
        <v>5000</v>
      </c>
    </row>
    <row r="73" spans="1:12" ht="28.5" customHeight="1" hidden="1">
      <c r="A73" s="81"/>
      <c r="B73" s="79" t="s">
        <v>178</v>
      </c>
      <c r="C73" s="49">
        <v>0</v>
      </c>
      <c r="D73" s="39">
        <v>66</v>
      </c>
      <c r="E73" s="49">
        <v>0</v>
      </c>
      <c r="F73" s="49">
        <v>15</v>
      </c>
      <c r="G73" s="148">
        <v>866</v>
      </c>
      <c r="H73" s="149" t="s">
        <v>222</v>
      </c>
      <c r="I73" s="149" t="s">
        <v>34</v>
      </c>
      <c r="J73" s="98">
        <f t="shared" si="12"/>
        <v>5000</v>
      </c>
      <c r="K73" s="98">
        <f t="shared" si="12"/>
        <v>0</v>
      </c>
      <c r="L73" s="98">
        <f t="shared" si="12"/>
        <v>5000</v>
      </c>
    </row>
    <row r="74" spans="1:12" ht="28.5" customHeight="1" hidden="1">
      <c r="A74" s="81"/>
      <c r="B74" s="79" t="s">
        <v>179</v>
      </c>
      <c r="C74" s="49">
        <v>0</v>
      </c>
      <c r="D74" s="39">
        <v>66</v>
      </c>
      <c r="E74" s="49">
        <v>0</v>
      </c>
      <c r="F74" s="49">
        <v>15</v>
      </c>
      <c r="G74" s="148">
        <v>866</v>
      </c>
      <c r="H74" s="149" t="s">
        <v>222</v>
      </c>
      <c r="I74" s="149" t="s">
        <v>35</v>
      </c>
      <c r="J74" s="94">
        <v>5000</v>
      </c>
      <c r="K74" s="94">
        <v>0</v>
      </c>
      <c r="L74" s="94">
        <f>J74+K74</f>
        <v>5000</v>
      </c>
    </row>
    <row r="75" spans="1:12" s="48" customFormat="1" ht="15" customHeight="1">
      <c r="A75" s="85"/>
      <c r="B75" s="86" t="s">
        <v>198</v>
      </c>
      <c r="C75" s="49"/>
      <c r="D75" s="39">
        <v>66</v>
      </c>
      <c r="E75" s="49">
        <v>0</v>
      </c>
      <c r="F75" s="49">
        <v>15</v>
      </c>
      <c r="G75" s="148">
        <v>866</v>
      </c>
      <c r="H75" s="149" t="s">
        <v>223</v>
      </c>
      <c r="I75" s="149"/>
      <c r="J75" s="94">
        <f aca="true" t="shared" si="13" ref="J75:L76">J76</f>
        <v>5000</v>
      </c>
      <c r="K75" s="94">
        <f t="shared" si="13"/>
        <v>19211.92</v>
      </c>
      <c r="L75" s="94">
        <f t="shared" si="13"/>
        <v>24211.92</v>
      </c>
    </row>
    <row r="76" spans="1:12" ht="28.5" customHeight="1">
      <c r="A76" s="85"/>
      <c r="B76" s="79" t="s">
        <v>178</v>
      </c>
      <c r="C76" s="49"/>
      <c r="D76" s="39">
        <v>66</v>
      </c>
      <c r="E76" s="49">
        <v>0</v>
      </c>
      <c r="F76" s="49">
        <v>15</v>
      </c>
      <c r="G76" s="148">
        <v>866</v>
      </c>
      <c r="H76" s="149" t="s">
        <v>223</v>
      </c>
      <c r="I76" s="149" t="s">
        <v>34</v>
      </c>
      <c r="J76" s="94">
        <f t="shared" si="13"/>
        <v>5000</v>
      </c>
      <c r="K76" s="94">
        <f t="shared" si="13"/>
        <v>19211.92</v>
      </c>
      <c r="L76" s="94">
        <f t="shared" si="13"/>
        <v>24211.92</v>
      </c>
    </row>
    <row r="77" spans="1:12" ht="28.5" customHeight="1">
      <c r="A77" s="85"/>
      <c r="B77" s="79" t="s">
        <v>179</v>
      </c>
      <c r="C77" s="49"/>
      <c r="D77" s="39">
        <v>66</v>
      </c>
      <c r="E77" s="49">
        <v>0</v>
      </c>
      <c r="F77" s="49">
        <v>15</v>
      </c>
      <c r="G77" s="148">
        <v>866</v>
      </c>
      <c r="H77" s="149" t="s">
        <v>223</v>
      </c>
      <c r="I77" s="149" t="s">
        <v>35</v>
      </c>
      <c r="J77" s="94">
        <v>5000</v>
      </c>
      <c r="K77" s="94">
        <v>19211.92</v>
      </c>
      <c r="L77" s="94">
        <f>J77+K77</f>
        <v>24211.92</v>
      </c>
    </row>
    <row r="78" spans="1:12" s="48" customFormat="1" ht="99" customHeight="1" hidden="1">
      <c r="A78" s="240" t="s">
        <v>196</v>
      </c>
      <c r="B78" s="241"/>
      <c r="C78" s="49">
        <v>0</v>
      </c>
      <c r="D78" s="39">
        <v>66</v>
      </c>
      <c r="E78" s="49">
        <v>0</v>
      </c>
      <c r="F78" s="49">
        <v>15</v>
      </c>
      <c r="G78" s="148">
        <v>866</v>
      </c>
      <c r="H78" s="149" t="s">
        <v>219</v>
      </c>
      <c r="I78" s="149"/>
      <c r="J78" s="172">
        <f aca="true" t="shared" si="14" ref="J78:L79">J79</f>
        <v>300</v>
      </c>
      <c r="K78" s="172">
        <f t="shared" si="14"/>
        <v>0</v>
      </c>
      <c r="L78" s="172">
        <f t="shared" si="14"/>
        <v>300</v>
      </c>
    </row>
    <row r="79" spans="1:12" s="48" customFormat="1" ht="27" customHeight="1" hidden="1">
      <c r="A79" s="82"/>
      <c r="B79" s="79" t="s">
        <v>178</v>
      </c>
      <c r="C79" s="49">
        <v>0</v>
      </c>
      <c r="D79" s="39">
        <v>66</v>
      </c>
      <c r="E79" s="49">
        <v>0</v>
      </c>
      <c r="F79" s="49">
        <v>15</v>
      </c>
      <c r="G79" s="156">
        <v>866</v>
      </c>
      <c r="H79" s="149" t="s">
        <v>219</v>
      </c>
      <c r="I79" s="149" t="s">
        <v>34</v>
      </c>
      <c r="J79" s="98">
        <f t="shared" si="14"/>
        <v>300</v>
      </c>
      <c r="K79" s="98">
        <f t="shared" si="14"/>
        <v>0</v>
      </c>
      <c r="L79" s="98">
        <f t="shared" si="14"/>
        <v>300</v>
      </c>
    </row>
    <row r="80" spans="1:12" s="48" customFormat="1" ht="27" customHeight="1" hidden="1">
      <c r="A80" s="82"/>
      <c r="B80" s="79" t="s">
        <v>179</v>
      </c>
      <c r="C80" s="49">
        <v>0</v>
      </c>
      <c r="D80" s="39">
        <v>66</v>
      </c>
      <c r="E80" s="49">
        <v>0</v>
      </c>
      <c r="F80" s="49">
        <v>15</v>
      </c>
      <c r="G80" s="156">
        <v>866</v>
      </c>
      <c r="H80" s="149" t="s">
        <v>219</v>
      </c>
      <c r="I80" s="149" t="s">
        <v>35</v>
      </c>
      <c r="J80" s="98">
        <v>300</v>
      </c>
      <c r="K80" s="98">
        <v>0</v>
      </c>
      <c r="L80" s="98">
        <f>J80+K80</f>
        <v>300</v>
      </c>
    </row>
    <row r="81" spans="1:12" ht="54.75" customHeight="1" hidden="1">
      <c r="A81" s="239" t="s">
        <v>243</v>
      </c>
      <c r="B81" s="239"/>
      <c r="C81" s="161">
        <v>0</v>
      </c>
      <c r="D81" s="39">
        <v>66</v>
      </c>
      <c r="E81" s="49">
        <v>0</v>
      </c>
      <c r="F81" s="49">
        <v>16</v>
      </c>
      <c r="G81" s="165"/>
      <c r="H81" s="187"/>
      <c r="I81" s="187"/>
      <c r="J81" s="95">
        <f>J82</f>
        <v>0</v>
      </c>
      <c r="K81" s="95">
        <f>K82</f>
        <v>0</v>
      </c>
      <c r="L81" s="95">
        <f>L82</f>
        <v>0</v>
      </c>
    </row>
    <row r="82" spans="1:12" ht="15.75" customHeight="1" hidden="1">
      <c r="A82" s="131"/>
      <c r="B82" s="121" t="s">
        <v>163</v>
      </c>
      <c r="C82" s="161"/>
      <c r="D82" s="39">
        <v>66</v>
      </c>
      <c r="E82" s="49">
        <v>0</v>
      </c>
      <c r="F82" s="49">
        <v>16</v>
      </c>
      <c r="G82" s="165">
        <v>866</v>
      </c>
      <c r="H82" s="187"/>
      <c r="I82" s="187"/>
      <c r="J82" s="95">
        <f>J84</f>
        <v>0</v>
      </c>
      <c r="K82" s="95">
        <f>K84</f>
        <v>0</v>
      </c>
      <c r="L82" s="95">
        <f>L84</f>
        <v>0</v>
      </c>
    </row>
    <row r="83" spans="1:12" ht="41.25" customHeight="1" hidden="1">
      <c r="A83" s="131"/>
      <c r="B83" s="91" t="s">
        <v>248</v>
      </c>
      <c r="C83" s="161"/>
      <c r="D83" s="39">
        <v>66</v>
      </c>
      <c r="E83" s="49">
        <v>0</v>
      </c>
      <c r="F83" s="49">
        <v>16</v>
      </c>
      <c r="G83" s="165">
        <v>866</v>
      </c>
      <c r="H83" s="166" t="s">
        <v>225</v>
      </c>
      <c r="I83" s="187"/>
      <c r="J83" s="95">
        <f aca="true" t="shared" si="15" ref="J83:L84">J84</f>
        <v>0</v>
      </c>
      <c r="K83" s="95">
        <f t="shared" si="15"/>
        <v>0</v>
      </c>
      <c r="L83" s="95">
        <f t="shared" si="15"/>
        <v>0</v>
      </c>
    </row>
    <row r="84" spans="1:12" s="47" customFormat="1" ht="26.25" customHeight="1" hidden="1">
      <c r="A84" s="131"/>
      <c r="B84" s="79" t="s">
        <v>178</v>
      </c>
      <c r="C84" s="161"/>
      <c r="D84" s="39">
        <v>66</v>
      </c>
      <c r="E84" s="49">
        <v>0</v>
      </c>
      <c r="F84" s="49">
        <v>16</v>
      </c>
      <c r="G84" s="165">
        <v>866</v>
      </c>
      <c r="H84" s="166" t="s">
        <v>225</v>
      </c>
      <c r="I84" s="166" t="s">
        <v>34</v>
      </c>
      <c r="J84" s="96">
        <f t="shared" si="15"/>
        <v>0</v>
      </c>
      <c r="K84" s="96">
        <f t="shared" si="15"/>
        <v>0</v>
      </c>
      <c r="L84" s="96">
        <f t="shared" si="15"/>
        <v>0</v>
      </c>
    </row>
    <row r="85" spans="1:12" s="47" customFormat="1" ht="26.25" customHeight="1" hidden="1">
      <c r="A85" s="131"/>
      <c r="B85" s="79" t="s">
        <v>179</v>
      </c>
      <c r="C85" s="161"/>
      <c r="D85" s="39">
        <v>66</v>
      </c>
      <c r="E85" s="49">
        <v>0</v>
      </c>
      <c r="F85" s="49">
        <v>16</v>
      </c>
      <c r="G85" s="165">
        <v>866</v>
      </c>
      <c r="H85" s="166" t="s">
        <v>225</v>
      </c>
      <c r="I85" s="166" t="s">
        <v>35</v>
      </c>
      <c r="J85" s="96">
        <v>0</v>
      </c>
      <c r="K85" s="96">
        <v>0</v>
      </c>
      <c r="L85" s="96">
        <f>J85+K85</f>
        <v>0</v>
      </c>
    </row>
    <row r="86" spans="1:12" ht="27.75" customHeight="1">
      <c r="A86" s="132"/>
      <c r="B86" s="127" t="s">
        <v>232</v>
      </c>
      <c r="C86" s="112"/>
      <c r="D86" s="39">
        <v>66</v>
      </c>
      <c r="E86" s="198">
        <v>0</v>
      </c>
      <c r="F86" s="198" t="s">
        <v>231</v>
      </c>
      <c r="G86" s="148"/>
      <c r="H86" s="149"/>
      <c r="I86" s="151"/>
      <c r="J86" s="93">
        <f aca="true" t="shared" si="16" ref="J86:L89">J87</f>
        <v>77900</v>
      </c>
      <c r="K86" s="93">
        <f t="shared" si="16"/>
        <v>31515</v>
      </c>
      <c r="L86" s="93">
        <f t="shared" si="16"/>
        <v>109415</v>
      </c>
    </row>
    <row r="87" spans="1:12" ht="15.75" customHeight="1">
      <c r="A87" s="69"/>
      <c r="B87" s="121" t="s">
        <v>163</v>
      </c>
      <c r="C87" s="49"/>
      <c r="D87" s="49">
        <v>66</v>
      </c>
      <c r="E87" s="115">
        <v>0</v>
      </c>
      <c r="F87" s="115" t="s">
        <v>231</v>
      </c>
      <c r="G87" s="148">
        <v>866</v>
      </c>
      <c r="H87" s="149"/>
      <c r="I87" s="151"/>
      <c r="J87" s="93">
        <f t="shared" si="16"/>
        <v>77900</v>
      </c>
      <c r="K87" s="93">
        <f t="shared" si="16"/>
        <v>31515</v>
      </c>
      <c r="L87" s="93">
        <f t="shared" si="16"/>
        <v>109415</v>
      </c>
    </row>
    <row r="88" spans="1:12" ht="25.5" customHeight="1">
      <c r="A88" s="69"/>
      <c r="B88" s="91" t="s">
        <v>203</v>
      </c>
      <c r="C88" s="49"/>
      <c r="D88" s="49">
        <v>66</v>
      </c>
      <c r="E88" s="115">
        <v>0</v>
      </c>
      <c r="F88" s="115" t="s">
        <v>231</v>
      </c>
      <c r="G88" s="148">
        <v>866</v>
      </c>
      <c r="H88" s="149" t="s">
        <v>224</v>
      </c>
      <c r="I88" s="151"/>
      <c r="J88" s="94">
        <f t="shared" si="16"/>
        <v>77900</v>
      </c>
      <c r="K88" s="94">
        <f t="shared" si="16"/>
        <v>31515</v>
      </c>
      <c r="L88" s="94">
        <f t="shared" si="16"/>
        <v>109415</v>
      </c>
    </row>
    <row r="89" spans="1:12" s="37" customFormat="1" ht="25.5" customHeight="1">
      <c r="A89" s="69"/>
      <c r="B89" s="70" t="s">
        <v>150</v>
      </c>
      <c r="C89" s="49"/>
      <c r="D89" s="49">
        <v>66</v>
      </c>
      <c r="E89" s="115">
        <v>0</v>
      </c>
      <c r="F89" s="115" t="s">
        <v>231</v>
      </c>
      <c r="G89" s="148">
        <v>866</v>
      </c>
      <c r="H89" s="149" t="s">
        <v>224</v>
      </c>
      <c r="I89" s="151" t="s">
        <v>149</v>
      </c>
      <c r="J89" s="94">
        <f t="shared" si="16"/>
        <v>77900</v>
      </c>
      <c r="K89" s="94">
        <f t="shared" si="16"/>
        <v>31515</v>
      </c>
      <c r="L89" s="94">
        <f t="shared" si="16"/>
        <v>109415</v>
      </c>
    </row>
    <row r="90" spans="1:12" ht="25.5" customHeight="1">
      <c r="A90" s="69"/>
      <c r="B90" s="128" t="s">
        <v>233</v>
      </c>
      <c r="C90" s="49"/>
      <c r="D90" s="49">
        <v>66</v>
      </c>
      <c r="E90" s="115">
        <v>0</v>
      </c>
      <c r="F90" s="115" t="s">
        <v>231</v>
      </c>
      <c r="G90" s="148">
        <v>866</v>
      </c>
      <c r="H90" s="149" t="s">
        <v>224</v>
      </c>
      <c r="I90" s="151" t="s">
        <v>234</v>
      </c>
      <c r="J90" s="94">
        <f>'6Вед.18'!I98</f>
        <v>77900</v>
      </c>
      <c r="K90" s="94">
        <v>31515</v>
      </c>
      <c r="L90" s="94">
        <f>J90+K90</f>
        <v>109415</v>
      </c>
    </row>
    <row r="91" spans="1:12" ht="15.75" customHeight="1" hidden="1">
      <c r="A91" s="121" t="s">
        <v>235</v>
      </c>
      <c r="B91" s="230"/>
      <c r="C91" s="112">
        <v>0</v>
      </c>
      <c r="D91" s="49">
        <v>66</v>
      </c>
      <c r="E91" s="49">
        <v>0</v>
      </c>
      <c r="F91" s="49">
        <v>18</v>
      </c>
      <c r="G91" s="148"/>
      <c r="H91" s="149"/>
      <c r="I91" s="142"/>
      <c r="J91" s="93">
        <f>J92</f>
        <v>2000</v>
      </c>
      <c r="K91" s="93">
        <f>K92</f>
        <v>0</v>
      </c>
      <c r="L91" s="93">
        <f>L92</f>
        <v>2000</v>
      </c>
    </row>
    <row r="92" spans="1:12" ht="15.75" customHeight="1" hidden="1">
      <c r="A92" s="121" t="s">
        <v>163</v>
      </c>
      <c r="B92" s="230"/>
      <c r="C92" s="112">
        <v>0</v>
      </c>
      <c r="D92" s="49">
        <v>66</v>
      </c>
      <c r="E92" s="49">
        <v>0</v>
      </c>
      <c r="F92" s="49">
        <v>18</v>
      </c>
      <c r="G92" s="148">
        <v>866</v>
      </c>
      <c r="H92" s="149"/>
      <c r="I92" s="142"/>
      <c r="J92" s="93">
        <f>J94</f>
        <v>2000</v>
      </c>
      <c r="K92" s="93">
        <f>K94</f>
        <v>0</v>
      </c>
      <c r="L92" s="93">
        <f>L94</f>
        <v>2000</v>
      </c>
    </row>
    <row r="93" spans="1:12" ht="111" customHeight="1" hidden="1">
      <c r="A93" s="121"/>
      <c r="B93" s="135" t="s">
        <v>236</v>
      </c>
      <c r="C93" s="112"/>
      <c r="D93" s="49">
        <v>66</v>
      </c>
      <c r="E93" s="49">
        <v>0</v>
      </c>
      <c r="F93" s="49">
        <v>18</v>
      </c>
      <c r="G93" s="148">
        <v>866</v>
      </c>
      <c r="H93" s="149" t="s">
        <v>237</v>
      </c>
      <c r="I93" s="142"/>
      <c r="J93" s="94">
        <f aca="true" t="shared" si="17" ref="J93:L94">J94</f>
        <v>2000</v>
      </c>
      <c r="K93" s="94">
        <f t="shared" si="17"/>
        <v>0</v>
      </c>
      <c r="L93" s="94">
        <f t="shared" si="17"/>
        <v>2000</v>
      </c>
    </row>
    <row r="94" spans="1:12" ht="12.75" customHeight="1" hidden="1">
      <c r="A94" s="51"/>
      <c r="B94" s="52" t="s">
        <v>70</v>
      </c>
      <c r="C94" s="49">
        <v>0</v>
      </c>
      <c r="D94" s="49">
        <v>66</v>
      </c>
      <c r="E94" s="49">
        <v>0</v>
      </c>
      <c r="F94" s="49">
        <v>18</v>
      </c>
      <c r="G94" s="148">
        <v>866</v>
      </c>
      <c r="H94" s="149" t="s">
        <v>237</v>
      </c>
      <c r="I94" s="142" t="s">
        <v>57</v>
      </c>
      <c r="J94" s="94">
        <f t="shared" si="17"/>
        <v>2000</v>
      </c>
      <c r="K94" s="94">
        <f t="shared" si="17"/>
        <v>0</v>
      </c>
      <c r="L94" s="94">
        <f t="shared" si="17"/>
        <v>2000</v>
      </c>
    </row>
    <row r="95" spans="1:12" ht="14.25" customHeight="1" hidden="1">
      <c r="A95" s="51"/>
      <c r="B95" s="58" t="s">
        <v>82</v>
      </c>
      <c r="C95" s="49">
        <v>0</v>
      </c>
      <c r="D95" s="49">
        <v>66</v>
      </c>
      <c r="E95" s="49">
        <v>0</v>
      </c>
      <c r="F95" s="49">
        <v>18</v>
      </c>
      <c r="G95" s="148">
        <v>866</v>
      </c>
      <c r="H95" s="149" t="s">
        <v>237</v>
      </c>
      <c r="I95" s="151" t="s">
        <v>41</v>
      </c>
      <c r="J95" s="94">
        <v>2000</v>
      </c>
      <c r="K95" s="94">
        <v>0</v>
      </c>
      <c r="L95" s="94">
        <f>J95+K95</f>
        <v>2000</v>
      </c>
    </row>
    <row r="96" spans="1:12" s="34" customFormat="1" ht="15.75" customHeight="1" hidden="1">
      <c r="A96" s="137" t="s">
        <v>230</v>
      </c>
      <c r="B96" s="232"/>
      <c r="C96" s="112">
        <v>0</v>
      </c>
      <c r="D96" s="197">
        <v>70</v>
      </c>
      <c r="E96" s="49">
        <v>0</v>
      </c>
      <c r="F96" s="49">
        <v>0</v>
      </c>
      <c r="G96" s="156"/>
      <c r="H96" s="142"/>
      <c r="I96" s="142"/>
      <c r="J96" s="126">
        <f aca="true" t="shared" si="18" ref="J96:L97">J98</f>
        <v>0</v>
      </c>
      <c r="K96" s="126">
        <f t="shared" si="18"/>
        <v>0</v>
      </c>
      <c r="L96" s="126">
        <f t="shared" si="18"/>
        <v>0</v>
      </c>
    </row>
    <row r="97" spans="1:12" s="34" customFormat="1" ht="15.75" customHeight="1" hidden="1">
      <c r="A97" s="137"/>
      <c r="B97" s="121" t="s">
        <v>163</v>
      </c>
      <c r="C97" s="112"/>
      <c r="D97" s="39">
        <v>70</v>
      </c>
      <c r="E97" s="49">
        <v>0</v>
      </c>
      <c r="F97" s="125" t="s">
        <v>208</v>
      </c>
      <c r="G97" s="156"/>
      <c r="H97" s="142"/>
      <c r="I97" s="142"/>
      <c r="J97" s="93">
        <f t="shared" si="18"/>
        <v>0</v>
      </c>
      <c r="K97" s="93">
        <f t="shared" si="18"/>
        <v>0</v>
      </c>
      <c r="L97" s="93">
        <f t="shared" si="18"/>
        <v>0</v>
      </c>
    </row>
    <row r="98" spans="1:12" ht="15.75" customHeight="1" hidden="1">
      <c r="A98" s="237" t="s">
        <v>244</v>
      </c>
      <c r="B98" s="238"/>
      <c r="C98" s="49">
        <v>0</v>
      </c>
      <c r="D98" s="39">
        <v>70</v>
      </c>
      <c r="E98" s="113">
        <v>0</v>
      </c>
      <c r="F98" s="125" t="s">
        <v>208</v>
      </c>
      <c r="G98" s="156">
        <v>866</v>
      </c>
      <c r="H98" s="147" t="s">
        <v>213</v>
      </c>
      <c r="I98" s="142"/>
      <c r="J98" s="94">
        <f aca="true" t="shared" si="19" ref="J98:L99">J99</f>
        <v>0</v>
      </c>
      <c r="K98" s="94">
        <f t="shared" si="19"/>
        <v>0</v>
      </c>
      <c r="L98" s="94">
        <f t="shared" si="19"/>
        <v>0</v>
      </c>
    </row>
    <row r="99" spans="1:12" ht="12.75" customHeight="1" hidden="1">
      <c r="A99" s="81"/>
      <c r="B99" s="89" t="s">
        <v>36</v>
      </c>
      <c r="C99" s="49">
        <v>0</v>
      </c>
      <c r="D99" s="39">
        <v>70</v>
      </c>
      <c r="E99" s="113">
        <v>0</v>
      </c>
      <c r="F99" s="125" t="s">
        <v>208</v>
      </c>
      <c r="G99" s="156">
        <v>866</v>
      </c>
      <c r="H99" s="147" t="s">
        <v>213</v>
      </c>
      <c r="I99" s="142" t="s">
        <v>37</v>
      </c>
      <c r="J99" s="94">
        <f t="shared" si="19"/>
        <v>0</v>
      </c>
      <c r="K99" s="94">
        <f t="shared" si="19"/>
        <v>0</v>
      </c>
      <c r="L99" s="94">
        <f t="shared" si="19"/>
        <v>0</v>
      </c>
    </row>
    <row r="100" spans="1:12" ht="15.75" customHeight="1" hidden="1">
      <c r="A100" s="81"/>
      <c r="B100" s="88" t="s">
        <v>39</v>
      </c>
      <c r="C100" s="49">
        <v>0</v>
      </c>
      <c r="D100" s="39">
        <v>70</v>
      </c>
      <c r="E100" s="113">
        <v>0</v>
      </c>
      <c r="F100" s="125" t="s">
        <v>208</v>
      </c>
      <c r="G100" s="156">
        <v>866</v>
      </c>
      <c r="H100" s="147" t="s">
        <v>213</v>
      </c>
      <c r="I100" s="142" t="s">
        <v>40</v>
      </c>
      <c r="J100" s="94">
        <v>0</v>
      </c>
      <c r="K100" s="94">
        <v>0</v>
      </c>
      <c r="L100" s="94">
        <v>0</v>
      </c>
    </row>
    <row r="101" spans="1:12" ht="12.75" customHeight="1" hidden="1">
      <c r="A101" s="51"/>
      <c r="B101" s="53"/>
      <c r="C101" s="49"/>
      <c r="D101" s="119"/>
      <c r="E101" s="199"/>
      <c r="G101" s="191"/>
      <c r="H101" s="147"/>
      <c r="I101" s="142"/>
      <c r="J101" s="94"/>
      <c r="K101" s="94"/>
      <c r="L101" s="94"/>
    </row>
    <row r="102" spans="1:12" ht="15.75" customHeight="1">
      <c r="A102" s="54"/>
      <c r="B102" s="55" t="s">
        <v>43</v>
      </c>
      <c r="C102" s="55"/>
      <c r="D102" s="120"/>
      <c r="E102" s="118"/>
      <c r="F102" s="117"/>
      <c r="G102" s="148"/>
      <c r="H102" s="147"/>
      <c r="I102" s="142"/>
      <c r="J102" s="93">
        <f>J10+J96</f>
        <v>2737302.23</v>
      </c>
      <c r="K102" s="93">
        <f>K10+K96</f>
        <v>452564.87</v>
      </c>
      <c r="L102" s="93">
        <f>L10+L96</f>
        <v>3189867.0999999996</v>
      </c>
    </row>
    <row r="103" spans="5:13" ht="14.25">
      <c r="E103" s="116"/>
      <c r="J103" s="101"/>
      <c r="K103" s="100"/>
      <c r="L103" s="100"/>
      <c r="M103" s="35"/>
    </row>
    <row r="104" spans="10:12" ht="14.25">
      <c r="J104" s="77"/>
      <c r="K104" s="76"/>
      <c r="L104" s="76"/>
    </row>
    <row r="105" spans="10:12" ht="14.25">
      <c r="J105" s="102"/>
      <c r="K105" s="102"/>
      <c r="L105" s="102"/>
    </row>
    <row r="106" spans="10:12" ht="14.25">
      <c r="J106" s="77"/>
      <c r="K106" s="76"/>
      <c r="L106" s="76"/>
    </row>
    <row r="107" spans="10:12" ht="14.25">
      <c r="J107" s="102"/>
      <c r="K107" s="102"/>
      <c r="L107" s="102"/>
    </row>
    <row r="108" spans="10:12" ht="14.25">
      <c r="J108" s="77"/>
      <c r="K108" s="75"/>
      <c r="L108" s="75"/>
    </row>
    <row r="109" spans="10:12" ht="14.25">
      <c r="J109" s="77"/>
      <c r="K109" s="77"/>
      <c r="L109" s="77"/>
    </row>
  </sheetData>
  <sheetProtection/>
  <mergeCells count="3">
    <mergeCell ref="E4:L4"/>
    <mergeCell ref="E6:L6"/>
    <mergeCell ref="H3:L3"/>
  </mergeCells>
  <printOptions/>
  <pageMargins left="0.7480314960629921" right="0.4330708661417323" top="0.4330708661417323" bottom="0.5118110236220472" header="0.8661417322834646" footer="0.7086614173228347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M28"/>
  <sheetViews>
    <sheetView zoomScalePageLayoutView="0" workbookViewId="0" topLeftCell="A3">
      <selection activeCell="F13" sqref="F13"/>
    </sheetView>
  </sheetViews>
  <sheetFormatPr defaultColWidth="9.140625" defaultRowHeight="12.75"/>
  <cols>
    <col min="1" max="1" width="26.140625" style="62" customWidth="1"/>
    <col min="2" max="2" width="19.8515625" style="62" customWidth="1"/>
    <col min="3" max="3" width="18.00390625" style="62" customWidth="1"/>
    <col min="4" max="4" width="18.421875" style="62" customWidth="1"/>
    <col min="5" max="5" width="11.140625" style="62" customWidth="1"/>
    <col min="6" max="6" width="13.7109375" style="62" customWidth="1"/>
    <col min="7" max="238" width="9.140625" style="62" customWidth="1"/>
    <col min="239" max="239" width="26.00390625" style="62" customWidth="1"/>
    <col min="240" max="240" width="17.140625" style="62" customWidth="1"/>
    <col min="241" max="241" width="47.421875" style="62" customWidth="1"/>
    <col min="242" max="242" width="15.57421875" style="62" customWidth="1"/>
    <col min="243" max="243" width="12.7109375" style="62" customWidth="1"/>
    <col min="244" max="16384" width="9.140625" style="62" customWidth="1"/>
  </cols>
  <sheetData>
    <row r="1" spans="3:13" ht="12.75" hidden="1">
      <c r="C1" s="40" t="s">
        <v>139</v>
      </c>
      <c r="D1" s="31"/>
      <c r="E1" s="3"/>
      <c r="F1" s="3"/>
      <c r="G1" s="3"/>
      <c r="H1" s="3"/>
      <c r="I1" s="3"/>
      <c r="J1" s="30"/>
      <c r="K1" s="30"/>
      <c r="L1" s="30"/>
      <c r="M1" s="30"/>
    </row>
    <row r="2" spans="3:13" ht="57" customHeight="1" hidden="1">
      <c r="C2" s="270" t="s">
        <v>125</v>
      </c>
      <c r="D2" s="270"/>
      <c r="E2" s="67"/>
      <c r="F2" s="67"/>
      <c r="G2" s="67"/>
      <c r="H2" s="67"/>
      <c r="I2" s="67"/>
      <c r="J2" s="67"/>
      <c r="K2" s="67"/>
      <c r="L2" s="67"/>
      <c r="M2" s="67"/>
    </row>
    <row r="3" spans="3:13" ht="15.75" customHeight="1">
      <c r="C3" s="61" t="s">
        <v>264</v>
      </c>
      <c r="E3" s="67"/>
      <c r="F3" s="67"/>
      <c r="G3" s="67"/>
      <c r="H3" s="67"/>
      <c r="I3" s="67"/>
      <c r="J3" s="67"/>
      <c r="K3" s="67"/>
      <c r="L3" s="67"/>
      <c r="M3" s="67"/>
    </row>
    <row r="4" spans="3:13" ht="81.75" customHeight="1">
      <c r="C4" s="265" t="s">
        <v>265</v>
      </c>
      <c r="D4" s="265"/>
      <c r="E4" s="224"/>
      <c r="F4" s="224"/>
      <c r="G4" s="67"/>
      <c r="H4" s="67"/>
      <c r="I4" s="67"/>
      <c r="J4" s="67"/>
      <c r="K4" s="67"/>
      <c r="L4" s="67"/>
      <c r="M4" s="67"/>
    </row>
    <row r="5" spans="1:4" s="59" customFormat="1" ht="13.5" customHeight="1">
      <c r="A5" s="200"/>
      <c r="B5" s="201"/>
      <c r="C5" s="61" t="s">
        <v>1</v>
      </c>
      <c r="D5" s="228"/>
    </row>
    <row r="6" spans="1:6" s="59" customFormat="1" ht="61.5" customHeight="1">
      <c r="A6" s="200"/>
      <c r="B6" s="201"/>
      <c r="C6" s="267" t="s">
        <v>276</v>
      </c>
      <c r="D6" s="267"/>
      <c r="E6" s="72"/>
      <c r="F6" s="225"/>
    </row>
    <row r="7" spans="1:6" s="60" customFormat="1" ht="41.25" customHeight="1">
      <c r="A7" s="269" t="s">
        <v>277</v>
      </c>
      <c r="B7" s="269"/>
      <c r="C7" s="269"/>
      <c r="D7" s="269"/>
      <c r="E7" s="226"/>
      <c r="F7" s="226"/>
    </row>
    <row r="8" spans="1:7" s="60" customFormat="1" ht="14.25">
      <c r="A8" s="202"/>
      <c r="B8" s="203"/>
      <c r="C8" s="203"/>
      <c r="D8" s="78"/>
      <c r="E8" s="217"/>
      <c r="F8" s="217"/>
      <c r="G8" s="217"/>
    </row>
    <row r="9" spans="1:7" s="59" customFormat="1" ht="32.25" customHeight="1">
      <c r="A9" s="204" t="s">
        <v>96</v>
      </c>
      <c r="B9" s="272" t="s">
        <v>97</v>
      </c>
      <c r="C9" s="272"/>
      <c r="D9" s="204">
        <v>2018</v>
      </c>
      <c r="E9" s="218"/>
      <c r="F9" s="218"/>
      <c r="G9" s="219"/>
    </row>
    <row r="10" spans="1:7" ht="31.5" customHeight="1">
      <c r="A10" s="205" t="s">
        <v>169</v>
      </c>
      <c r="B10" s="271" t="s">
        <v>98</v>
      </c>
      <c r="C10" s="271"/>
      <c r="D10" s="206">
        <f>D11+D15</f>
        <v>19211.919999999925</v>
      </c>
      <c r="E10" s="220"/>
      <c r="F10" s="220"/>
      <c r="G10" s="221"/>
    </row>
    <row r="11" spans="1:7" s="60" customFormat="1" ht="22.5" customHeight="1">
      <c r="A11" s="205" t="s">
        <v>170</v>
      </c>
      <c r="B11" s="271" t="s">
        <v>99</v>
      </c>
      <c r="C11" s="271"/>
      <c r="D11" s="206">
        <f>D14</f>
        <v>-3170655.1799999997</v>
      </c>
      <c r="E11" s="220"/>
      <c r="F11" s="220"/>
      <c r="G11" s="217"/>
    </row>
    <row r="12" spans="1:7" s="60" customFormat="1" ht="19.5" customHeight="1">
      <c r="A12" s="205" t="s">
        <v>171</v>
      </c>
      <c r="B12" s="271" t="s">
        <v>100</v>
      </c>
      <c r="C12" s="271"/>
      <c r="D12" s="206">
        <f>D14</f>
        <v>-3170655.1799999997</v>
      </c>
      <c r="E12" s="220"/>
      <c r="F12" s="220"/>
      <c r="G12" s="217"/>
    </row>
    <row r="13" spans="1:7" s="60" customFormat="1" ht="28.5" customHeight="1">
      <c r="A13" s="205" t="s">
        <v>172</v>
      </c>
      <c r="B13" s="271" t="s">
        <v>101</v>
      </c>
      <c r="C13" s="271"/>
      <c r="D13" s="206">
        <f>D14</f>
        <v>-3170655.1799999997</v>
      </c>
      <c r="E13" s="220"/>
      <c r="F13" s="220"/>
      <c r="G13" s="217"/>
    </row>
    <row r="14" spans="1:7" s="60" customFormat="1" ht="29.25" customHeight="1">
      <c r="A14" s="205" t="s">
        <v>173</v>
      </c>
      <c r="B14" s="271" t="s">
        <v>77</v>
      </c>
      <c r="C14" s="271"/>
      <c r="D14" s="206">
        <f>-'1. Дох.2018'!E55</f>
        <v>-3170655.1799999997</v>
      </c>
      <c r="E14" s="220"/>
      <c r="F14" s="220"/>
      <c r="G14" s="217"/>
    </row>
    <row r="15" spans="1:9" s="60" customFormat="1" ht="30.75" customHeight="1">
      <c r="A15" s="205" t="s">
        <v>174</v>
      </c>
      <c r="B15" s="271" t="s">
        <v>102</v>
      </c>
      <c r="C15" s="271"/>
      <c r="D15" s="206">
        <f>D16</f>
        <v>3189867.0999999996</v>
      </c>
      <c r="E15" s="220"/>
      <c r="F15" s="220"/>
      <c r="G15" s="217"/>
      <c r="I15" s="217"/>
    </row>
    <row r="16" spans="1:7" s="60" customFormat="1" ht="19.5" customHeight="1">
      <c r="A16" s="205" t="s">
        <v>175</v>
      </c>
      <c r="B16" s="271" t="s">
        <v>103</v>
      </c>
      <c r="C16" s="271"/>
      <c r="D16" s="206">
        <f>D17</f>
        <v>3189867.0999999996</v>
      </c>
      <c r="E16" s="220"/>
      <c r="F16" s="220"/>
      <c r="G16" s="217"/>
    </row>
    <row r="17" spans="1:7" s="60" customFormat="1" ht="30.75" customHeight="1">
      <c r="A17" s="205" t="s">
        <v>176</v>
      </c>
      <c r="B17" s="271" t="s">
        <v>104</v>
      </c>
      <c r="C17" s="271"/>
      <c r="D17" s="206">
        <f>D18</f>
        <v>3189867.0999999996</v>
      </c>
      <c r="E17" s="220"/>
      <c r="F17" s="220"/>
      <c r="G17" s="217"/>
    </row>
    <row r="18" spans="1:7" s="60" customFormat="1" ht="31.5" customHeight="1">
      <c r="A18" s="205" t="s">
        <v>177</v>
      </c>
      <c r="B18" s="271" t="s">
        <v>78</v>
      </c>
      <c r="C18" s="271"/>
      <c r="D18" s="206">
        <f>'6Вед.18'!K12</f>
        <v>3189867.0999999996</v>
      </c>
      <c r="E18" s="220"/>
      <c r="F18" s="220"/>
      <c r="G18" s="217"/>
    </row>
    <row r="19" spans="1:7" s="63" customFormat="1" ht="42" customHeight="1">
      <c r="A19" s="207"/>
      <c r="B19" s="273" t="s">
        <v>105</v>
      </c>
      <c r="C19" s="273"/>
      <c r="D19" s="208">
        <f>D10</f>
        <v>19211.919999999925</v>
      </c>
      <c r="E19" s="222"/>
      <c r="F19" s="222"/>
      <c r="G19" s="223"/>
    </row>
    <row r="20" spans="4:7" ht="12.75">
      <c r="D20" s="64"/>
      <c r="E20" s="221"/>
      <c r="F20" s="221"/>
      <c r="G20" s="221"/>
    </row>
    <row r="21" ht="12.75">
      <c r="D21" s="64"/>
    </row>
    <row r="22" ht="12.75">
      <c r="D22" s="64"/>
    </row>
    <row r="24" spans="3:4" ht="12.75">
      <c r="C24" s="65"/>
      <c r="D24" s="65"/>
    </row>
    <row r="28" spans="3:4" ht="12.75">
      <c r="C28" s="66"/>
      <c r="D28" s="66"/>
    </row>
  </sheetData>
  <sheetProtection/>
  <mergeCells count="15">
    <mergeCell ref="B19:C19"/>
    <mergeCell ref="B12:C12"/>
    <mergeCell ref="B13:C13"/>
    <mergeCell ref="B14:C14"/>
    <mergeCell ref="B15:C15"/>
    <mergeCell ref="B16:C16"/>
    <mergeCell ref="B17:C17"/>
    <mergeCell ref="A7:D7"/>
    <mergeCell ref="C2:D2"/>
    <mergeCell ref="B18:C18"/>
    <mergeCell ref="B9:C9"/>
    <mergeCell ref="B10:C10"/>
    <mergeCell ref="B11:C11"/>
    <mergeCell ref="C6:D6"/>
    <mergeCell ref="C4:D4"/>
  </mergeCells>
  <printOptions/>
  <pageMargins left="0.7086614173228347" right="0.4724409448818898" top="0.35433070866141736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2018-03-28T13:22:53Z</cp:lastPrinted>
  <dcterms:created xsi:type="dcterms:W3CDTF">1996-10-08T23:32:33Z</dcterms:created>
  <dcterms:modified xsi:type="dcterms:W3CDTF">2018-08-31T11:51:58Z</dcterms:modified>
  <cp:category/>
  <cp:version/>
  <cp:contentType/>
  <cp:contentStatus/>
</cp:coreProperties>
</file>