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0" yWindow="0" windowWidth="21570" windowHeight="7560" tabRatio="899" firstSheet="2" activeTab="11"/>
  </bookViews>
  <sheets>
    <sheet name="1. Дох.18 и план 19-20" sheetId="83" r:id="rId1"/>
    <sheet name="2.норм" sheetId="91" r:id="rId2"/>
    <sheet name="3.Адм.дох. (2)" sheetId="98" r:id="rId3"/>
    <sheet name="3.Адм.дох." sheetId="92" r:id="rId4"/>
    <sheet name="4.Адм.ОГВ" sheetId="93" r:id="rId5"/>
    <sheet name="5.Адм.источ." sheetId="94" r:id="rId6"/>
    <sheet name="6.Вед.18 и 19-20" sheetId="88" r:id="rId7"/>
    <sheet name="7.МП 18 и 19-20" sheetId="89" r:id="rId8"/>
    <sheet name="8.1 Вн.контр." sheetId="95" r:id="rId9"/>
    <sheet name="8.2 архивы" sheetId="96" r:id="rId10"/>
    <sheet name="8.3 спорт" sheetId="97" r:id="rId11"/>
    <sheet name="9.Ист18 и 19-20" sheetId="90" r:id="rId12"/>
  </sheets>
  <definedNames>
    <definedName name="_xlnm.Print_Titles" localSheetId="0">'1. Дох.18 и план 19-20'!$10:$11</definedName>
    <definedName name="_xlnm.Print_Titles" localSheetId="6">'6.Вед.18 и 19-20'!$8:$8</definedName>
    <definedName name="_xlnm.Print_Titles" localSheetId="7">'7.МП 18 и 19-20'!$8:$8</definedName>
  </definedNames>
  <calcPr calcId="152511"/>
</workbook>
</file>

<file path=xl/calcChain.xml><?xml version="1.0" encoding="utf-8"?>
<calcChain xmlns="http://schemas.openxmlformats.org/spreadsheetml/2006/main">
  <c r="H12" i="90" l="1"/>
  <c r="H11" i="90" s="1"/>
  <c r="H10" i="90" s="1"/>
  <c r="H9" i="90" s="1"/>
  <c r="I15" i="83"/>
  <c r="I18" i="83"/>
  <c r="I28" i="83"/>
  <c r="I29" i="83"/>
  <c r="I33" i="83"/>
  <c r="I35" i="83"/>
  <c r="I40" i="83"/>
  <c r="I42" i="83"/>
  <c r="I45" i="83"/>
  <c r="C47" i="83"/>
  <c r="C44" i="83"/>
  <c r="C41" i="83"/>
  <c r="C39" i="83"/>
  <c r="C46" i="83"/>
  <c r="C43" i="83"/>
  <c r="C34" i="83"/>
  <c r="I34" i="83" s="1"/>
  <c r="C32" i="83"/>
  <c r="C31" i="83" s="1"/>
  <c r="C30" i="83" s="1"/>
  <c r="C27" i="83"/>
  <c r="I27" i="83" s="1"/>
  <c r="C38" i="83" l="1"/>
  <c r="C37" i="83" s="1"/>
  <c r="C36" i="83" s="1"/>
  <c r="C25" i="83"/>
  <c r="C23" i="83"/>
  <c r="C20" i="83"/>
  <c r="C17" i="83"/>
  <c r="C16" i="83" s="1"/>
  <c r="C14" i="83"/>
  <c r="C13" i="83" s="1"/>
  <c r="H15" i="83"/>
  <c r="H18" i="83"/>
  <c r="H33" i="83"/>
  <c r="H40" i="83"/>
  <c r="H42" i="83"/>
  <c r="H45" i="83"/>
  <c r="F44" i="83"/>
  <c r="F41" i="83"/>
  <c r="F39" i="83"/>
  <c r="I39" i="83" s="1"/>
  <c r="E47" i="83"/>
  <c r="E46" i="83" s="1"/>
  <c r="E36" i="83" s="1"/>
  <c r="F48" i="83"/>
  <c r="F17" i="83"/>
  <c r="F14" i="83"/>
  <c r="E19" i="83"/>
  <c r="E12" i="83" s="1"/>
  <c r="E22" i="83"/>
  <c r="F32" i="83"/>
  <c r="I32" i="83" s="1"/>
  <c r="F24" i="83"/>
  <c r="F21" i="83"/>
  <c r="I21" i="83" s="1"/>
  <c r="F26" i="83"/>
  <c r="O14" i="89"/>
  <c r="O13" i="89" s="1"/>
  <c r="O12" i="89" s="1"/>
  <c r="O17" i="89"/>
  <c r="O16" i="89" s="1"/>
  <c r="O19" i="89"/>
  <c r="O18" i="89" s="1"/>
  <c r="O21" i="89"/>
  <c r="O20" i="89" s="1"/>
  <c r="O24" i="89"/>
  <c r="O23" i="89" s="1"/>
  <c r="O22" i="89" s="1"/>
  <c r="O27" i="89"/>
  <c r="O26" i="89" s="1"/>
  <c r="O25" i="89" s="1"/>
  <c r="O30" i="89"/>
  <c r="O29" i="89" s="1"/>
  <c r="O28" i="89" s="1"/>
  <c r="O33" i="89"/>
  <c r="O32" i="89" s="1"/>
  <c r="O31" i="89" s="1"/>
  <c r="O36" i="89"/>
  <c r="O35" i="89" s="1"/>
  <c r="O34" i="89" s="1"/>
  <c r="O41" i="89"/>
  <c r="O40" i="89" s="1"/>
  <c r="O43" i="89"/>
  <c r="O42" i="89" s="1"/>
  <c r="O48" i="89"/>
  <c r="O47" i="89" s="1"/>
  <c r="O50" i="89"/>
  <c r="O49" i="89" s="1"/>
  <c r="O52" i="89"/>
  <c r="O51" i="89" s="1"/>
  <c r="O57" i="89"/>
  <c r="O56" i="89" s="1"/>
  <c r="O55" i="89" s="1"/>
  <c r="O59" i="89"/>
  <c r="O58" i="89" s="1"/>
  <c r="O64" i="89"/>
  <c r="O63" i="89" s="1"/>
  <c r="O62" i="89" s="1"/>
  <c r="O66" i="89"/>
  <c r="O65" i="89" s="1"/>
  <c r="O67" i="89"/>
  <c r="O70" i="89"/>
  <c r="O69" i="89" s="1"/>
  <c r="O68" i="89" s="1"/>
  <c r="O73" i="89"/>
  <c r="O72" i="89" s="1"/>
  <c r="O71" i="89" s="1"/>
  <c r="O76" i="89"/>
  <c r="O75" i="89" s="1"/>
  <c r="O74" i="89" s="1"/>
  <c r="O81" i="89"/>
  <c r="O80" i="89" s="1"/>
  <c r="O79" i="89" s="1"/>
  <c r="O78" i="89" s="1"/>
  <c r="O77" i="89" s="1"/>
  <c r="O86" i="89"/>
  <c r="O85" i="89" s="1"/>
  <c r="O84" i="89" s="1"/>
  <c r="O89" i="89"/>
  <c r="O88" i="89" s="1"/>
  <c r="O87" i="89" s="1"/>
  <c r="O94" i="89"/>
  <c r="O93" i="89" s="1"/>
  <c r="O92" i="89" s="1"/>
  <c r="O91" i="89" s="1"/>
  <c r="O90" i="89" s="1"/>
  <c r="O100" i="89"/>
  <c r="O99" i="89" s="1"/>
  <c r="O98" i="89" s="1"/>
  <c r="O97" i="89" s="1"/>
  <c r="O102" i="88"/>
  <c r="O101" i="88"/>
  <c r="O99" i="88"/>
  <c r="O98" i="88" s="1"/>
  <c r="O94" i="88"/>
  <c r="O93" i="88" s="1"/>
  <c r="O92" i="88" s="1"/>
  <c r="O91" i="88" s="1"/>
  <c r="O89" i="88"/>
  <c r="O86" i="88"/>
  <c r="O85" i="88" s="1"/>
  <c r="O83" i="88"/>
  <c r="O82" i="88" s="1"/>
  <c r="O79" i="88"/>
  <c r="O78" i="88" s="1"/>
  <c r="O77" i="88" s="1"/>
  <c r="O75" i="88"/>
  <c r="O74" i="88"/>
  <c r="O73" i="88" s="1"/>
  <c r="O70" i="88"/>
  <c r="O68" i="88"/>
  <c r="O64" i="88"/>
  <c r="O63" i="88" s="1"/>
  <c r="O62" i="88" s="1"/>
  <c r="O59" i="88"/>
  <c r="O56" i="88"/>
  <c r="O54" i="88"/>
  <c r="O49" i="88"/>
  <c r="O47" i="88"/>
  <c r="O42" i="88"/>
  <c r="O41" i="88"/>
  <c r="O39" i="88"/>
  <c r="O38" i="88" s="1"/>
  <c r="O36" i="88"/>
  <c r="O35" i="88" s="1"/>
  <c r="O32" i="88"/>
  <c r="O31" i="88"/>
  <c r="O30" i="88" s="1"/>
  <c r="O28" i="88"/>
  <c r="O27" i="88" s="1"/>
  <c r="O26" i="88" s="1"/>
  <c r="O24" i="88"/>
  <c r="O23" i="88" s="1"/>
  <c r="O21" i="88"/>
  <c r="O19" i="88"/>
  <c r="O17" i="88"/>
  <c r="O13" i="88"/>
  <c r="O12" i="88" s="1"/>
  <c r="O11" i="88" s="1"/>
  <c r="O16" i="88" l="1"/>
  <c r="F20" i="83"/>
  <c r="F31" i="83"/>
  <c r="F30" i="83" s="1"/>
  <c r="C22" i="83"/>
  <c r="C19" i="83" s="1"/>
  <c r="C12" i="83" s="1"/>
  <c r="C49" i="83" s="1"/>
  <c r="O97" i="88"/>
  <c r="O96" i="88" s="1"/>
  <c r="H26" i="83"/>
  <c r="I26" i="83"/>
  <c r="I31" i="83"/>
  <c r="F13" i="83"/>
  <c r="I14" i="83"/>
  <c r="H32" i="83"/>
  <c r="O46" i="88"/>
  <c r="O45" i="88" s="1"/>
  <c r="O44" i="88" s="1"/>
  <c r="O54" i="89"/>
  <c r="O53" i="89" s="1"/>
  <c r="H17" i="83"/>
  <c r="I17" i="83"/>
  <c r="H41" i="83"/>
  <c r="I41" i="83"/>
  <c r="H21" i="83"/>
  <c r="H20" i="83"/>
  <c r="I20" i="83"/>
  <c r="H48" i="83"/>
  <c r="I48" i="83"/>
  <c r="F43" i="83"/>
  <c r="I43" i="83" s="1"/>
  <c r="I44" i="83"/>
  <c r="H39" i="83"/>
  <c r="O53" i="88"/>
  <c r="O52" i="88" s="1"/>
  <c r="O51" i="88" s="1"/>
  <c r="F23" i="83"/>
  <c r="I23" i="83" s="1"/>
  <c r="I24" i="83"/>
  <c r="O88" i="88"/>
  <c r="O67" i="88"/>
  <c r="O66" i="88" s="1"/>
  <c r="O61" i="88" s="1"/>
  <c r="E49" i="83"/>
  <c r="G12" i="90" s="1"/>
  <c r="G11" i="90" s="1"/>
  <c r="G10" i="90" s="1"/>
  <c r="G9" i="90" s="1"/>
  <c r="F47" i="83"/>
  <c r="F38" i="83"/>
  <c r="H23" i="83"/>
  <c r="F25" i="83"/>
  <c r="H31" i="83"/>
  <c r="H24" i="83"/>
  <c r="H14" i="83"/>
  <c r="H44" i="83"/>
  <c r="F16" i="83"/>
  <c r="I16" i="83" s="1"/>
  <c r="O15" i="89"/>
  <c r="O11" i="89" s="1"/>
  <c r="O10" i="89" s="1"/>
  <c r="O39" i="89"/>
  <c r="O38" i="89" s="1"/>
  <c r="O37" i="89" s="1"/>
  <c r="O96" i="89"/>
  <c r="O95" i="89"/>
  <c r="O46" i="89"/>
  <c r="O45" i="89" s="1"/>
  <c r="O44" i="89" s="1"/>
  <c r="O83" i="89"/>
  <c r="O82" i="89" s="1"/>
  <c r="O61" i="89"/>
  <c r="O60" i="89" s="1"/>
  <c r="O34" i="88"/>
  <c r="O81" i="88"/>
  <c r="O72" i="88" s="1"/>
  <c r="O15" i="88"/>
  <c r="E11" i="90"/>
  <c r="E10" i="90" s="1"/>
  <c r="E9" i="90" s="1"/>
  <c r="M24" i="89"/>
  <c r="M23" i="89" s="1"/>
  <c r="M22" i="89" s="1"/>
  <c r="L24" i="89"/>
  <c r="L23" i="89" s="1"/>
  <c r="L22" i="89" s="1"/>
  <c r="M86" i="89"/>
  <c r="M85" i="89" s="1"/>
  <c r="M84" i="89" s="1"/>
  <c r="L86" i="89"/>
  <c r="L85" i="89" s="1"/>
  <c r="L84" i="89" s="1"/>
  <c r="M14" i="89"/>
  <c r="M13" i="89" s="1"/>
  <c r="M12" i="89" s="1"/>
  <c r="M17" i="89"/>
  <c r="M16" i="89" s="1"/>
  <c r="M19" i="89"/>
  <c r="M18" i="89" s="1"/>
  <c r="M21" i="89"/>
  <c r="M27" i="89"/>
  <c r="M30" i="89"/>
  <c r="M33" i="89"/>
  <c r="M36" i="89"/>
  <c r="M41" i="89"/>
  <c r="M43" i="89"/>
  <c r="M48" i="89"/>
  <c r="M50" i="89"/>
  <c r="M52" i="89"/>
  <c r="M57" i="89"/>
  <c r="M59" i="89"/>
  <c r="M58" i="89" s="1"/>
  <c r="M64" i="89"/>
  <c r="M67" i="89"/>
  <c r="M70" i="89"/>
  <c r="M73" i="89"/>
  <c r="M76" i="89"/>
  <c r="M81" i="89"/>
  <c r="M100" i="89"/>
  <c r="L100" i="89"/>
  <c r="M89" i="89"/>
  <c r="M94" i="89"/>
  <c r="L94" i="89"/>
  <c r="L89" i="89"/>
  <c r="L81" i="89"/>
  <c r="L76" i="89"/>
  <c r="L73" i="89"/>
  <c r="L70" i="89"/>
  <c r="L67" i="89"/>
  <c r="L64" i="89"/>
  <c r="L59" i="89"/>
  <c r="L58" i="89" s="1"/>
  <c r="L57" i="89"/>
  <c r="L52" i="89"/>
  <c r="L48" i="89"/>
  <c r="L43" i="89"/>
  <c r="L41" i="89"/>
  <c r="L36" i="89"/>
  <c r="L33" i="89"/>
  <c r="L30" i="89"/>
  <c r="L27" i="89"/>
  <c r="L21" i="89"/>
  <c r="L19" i="89"/>
  <c r="L17" i="89"/>
  <c r="L14" i="89"/>
  <c r="H13" i="83" l="1"/>
  <c r="I13" i="83"/>
  <c r="H43" i="83"/>
  <c r="H38" i="83"/>
  <c r="I38" i="83"/>
  <c r="H47" i="83"/>
  <c r="I47" i="83"/>
  <c r="H30" i="83"/>
  <c r="I30" i="83"/>
  <c r="H25" i="83"/>
  <c r="I25" i="83"/>
  <c r="F22" i="83"/>
  <c r="I22" i="83" s="1"/>
  <c r="H16" i="83"/>
  <c r="O10" i="88"/>
  <c r="O104" i="88"/>
  <c r="M99" i="89"/>
  <c r="M98" i="89" s="1"/>
  <c r="M97" i="89" s="1"/>
  <c r="M93" i="89"/>
  <c r="M92" i="89" s="1"/>
  <c r="M91" i="89" s="1"/>
  <c r="M90" i="89" s="1"/>
  <c r="M88" i="89"/>
  <c r="M87" i="89" s="1"/>
  <c r="M80" i="89"/>
  <c r="M79" i="89" s="1"/>
  <c r="M78" i="89" s="1"/>
  <c r="M77" i="89" s="1"/>
  <c r="M75" i="89"/>
  <c r="M74" i="89" s="1"/>
  <c r="M72" i="89"/>
  <c r="M71" i="89" s="1"/>
  <c r="M69" i="89"/>
  <c r="M68" i="89" s="1"/>
  <c r="M66" i="89"/>
  <c r="M65" i="89" s="1"/>
  <c r="M63" i="89"/>
  <c r="M62" i="89" s="1"/>
  <c r="M56" i="89"/>
  <c r="M55" i="89" s="1"/>
  <c r="M51" i="89"/>
  <c r="M49" i="89"/>
  <c r="M47" i="89"/>
  <c r="M42" i="89"/>
  <c r="M40" i="89"/>
  <c r="M35" i="89"/>
  <c r="M34" i="89" s="1"/>
  <c r="M32" i="89"/>
  <c r="M31" i="89" s="1"/>
  <c r="M29" i="89"/>
  <c r="M28" i="89" s="1"/>
  <c r="M26" i="89"/>
  <c r="M25" i="89" s="1"/>
  <c r="M20" i="89"/>
  <c r="M15" i="89" s="1"/>
  <c r="M11" i="89" s="1"/>
  <c r="M10" i="89" s="1"/>
  <c r="S93" i="89"/>
  <c r="S92" i="89" s="1"/>
  <c r="S91" i="89" s="1"/>
  <c r="S90" i="89" s="1"/>
  <c r="R93" i="89"/>
  <c r="L93" i="89"/>
  <c r="L92" i="89" s="1"/>
  <c r="L91" i="89" s="1"/>
  <c r="L90" i="89" s="1"/>
  <c r="R92" i="89"/>
  <c r="R91" i="89" s="1"/>
  <c r="R90" i="89" s="1"/>
  <c r="O9" i="88" l="1"/>
  <c r="G16" i="90"/>
  <c r="G15" i="90" s="1"/>
  <c r="G14" i="90" s="1"/>
  <c r="G13" i="90" s="1"/>
  <c r="G8" i="90" s="1"/>
  <c r="G17" i="90" s="1"/>
  <c r="H22" i="83"/>
  <c r="F19" i="83"/>
  <c r="M83" i="89"/>
  <c r="M82" i="89" s="1"/>
  <c r="M95" i="89"/>
  <c r="M96" i="89"/>
  <c r="M61" i="89"/>
  <c r="M60" i="89" s="1"/>
  <c r="M54" i="89"/>
  <c r="M53" i="89" s="1"/>
  <c r="M46" i="89"/>
  <c r="M45" i="89" s="1"/>
  <c r="M44" i="89" s="1"/>
  <c r="M39" i="89"/>
  <c r="M38" i="89" s="1"/>
  <c r="M37" i="89" s="1"/>
  <c r="N100" i="88"/>
  <c r="N99" i="88" s="1"/>
  <c r="N98" i="88" s="1"/>
  <c r="M98" i="88"/>
  <c r="L99" i="88"/>
  <c r="L98" i="88" s="1"/>
  <c r="M99" i="88"/>
  <c r="K99" i="88"/>
  <c r="K98" i="88" s="1"/>
  <c r="L64" i="88"/>
  <c r="L63" i="88" s="1"/>
  <c r="L62" i="88" s="1"/>
  <c r="M64" i="88"/>
  <c r="M63" i="88" s="1"/>
  <c r="M62" i="88" s="1"/>
  <c r="N65" i="88"/>
  <c r="K64" i="88"/>
  <c r="K63" i="88" s="1"/>
  <c r="K62" i="88" s="1"/>
  <c r="Q65" i="88" l="1"/>
  <c r="P65" i="88"/>
  <c r="N94" i="89"/>
  <c r="N93" i="89" s="1"/>
  <c r="N92" i="89" s="1"/>
  <c r="N91" i="89" s="1"/>
  <c r="N90" i="89" s="1"/>
  <c r="P100" i="88"/>
  <c r="N86" i="89"/>
  <c r="N85" i="89" s="1"/>
  <c r="N84" i="89" s="1"/>
  <c r="H19" i="83"/>
  <c r="I19" i="83"/>
  <c r="F12" i="83"/>
  <c r="M9" i="89"/>
  <c r="M101" i="89" s="1"/>
  <c r="N64" i="88"/>
  <c r="L54" i="88"/>
  <c r="M54" i="88"/>
  <c r="K54" i="88"/>
  <c r="K22" i="88"/>
  <c r="K102" i="88"/>
  <c r="K101" i="88" s="1"/>
  <c r="K94" i="88"/>
  <c r="K93" i="88" s="1"/>
  <c r="K92" i="88" s="1"/>
  <c r="K91" i="88" s="1"/>
  <c r="K89" i="88"/>
  <c r="K88" i="88" s="1"/>
  <c r="K86" i="88"/>
  <c r="K85" i="88" s="1"/>
  <c r="K83" i="88"/>
  <c r="K82" i="88" s="1"/>
  <c r="K79" i="88"/>
  <c r="K78" i="88" s="1"/>
  <c r="K77" i="88" s="1"/>
  <c r="K75" i="88"/>
  <c r="K74" i="88" s="1"/>
  <c r="K73" i="88" s="1"/>
  <c r="K70" i="88"/>
  <c r="K68" i="88"/>
  <c r="K59" i="88"/>
  <c r="K56" i="88"/>
  <c r="K49" i="88"/>
  <c r="K47" i="88"/>
  <c r="K42" i="88"/>
  <c r="K41" i="88" s="1"/>
  <c r="K39" i="88"/>
  <c r="K38" i="88" s="1"/>
  <c r="K36" i="88"/>
  <c r="K35" i="88" s="1"/>
  <c r="K34" i="88" s="1"/>
  <c r="K32" i="88"/>
  <c r="K31" i="88" s="1"/>
  <c r="K30" i="88" s="1"/>
  <c r="K28" i="88"/>
  <c r="K27" i="88" s="1"/>
  <c r="K26" i="88" s="1"/>
  <c r="K24" i="88"/>
  <c r="K23" i="88" s="1"/>
  <c r="K21" i="88"/>
  <c r="K19" i="88"/>
  <c r="K17" i="88"/>
  <c r="K16" i="88" s="1"/>
  <c r="K13" i="88"/>
  <c r="K12" i="88" s="1"/>
  <c r="K11" i="88" s="1"/>
  <c r="N43" i="88"/>
  <c r="M42" i="88"/>
  <c r="M41" i="88" s="1"/>
  <c r="L42" i="88"/>
  <c r="K46" i="88" l="1"/>
  <c r="K45" i="88" s="1"/>
  <c r="K44" i="88" s="1"/>
  <c r="K67" i="88"/>
  <c r="K66" i="88" s="1"/>
  <c r="K61" i="88" s="1"/>
  <c r="H12" i="83"/>
  <c r="I12" i="83"/>
  <c r="P86" i="89"/>
  <c r="P85" i="89" s="1"/>
  <c r="P84" i="89" s="1"/>
  <c r="P99" i="88"/>
  <c r="P98" i="88" s="1"/>
  <c r="K15" i="88"/>
  <c r="K10" i="88" s="1"/>
  <c r="P43" i="88"/>
  <c r="P24" i="89" s="1"/>
  <c r="P23" i="89" s="1"/>
  <c r="P22" i="89" s="1"/>
  <c r="N24" i="89"/>
  <c r="N23" i="89" s="1"/>
  <c r="N22" i="89" s="1"/>
  <c r="Q43" i="88"/>
  <c r="N42" i="88"/>
  <c r="P42" i="88" s="1"/>
  <c r="K53" i="88"/>
  <c r="K52" i="88" s="1"/>
  <c r="K51" i="88" s="1"/>
  <c r="P64" i="88"/>
  <c r="P63" i="88" s="1"/>
  <c r="P62" i="88" s="1"/>
  <c r="P94" i="89"/>
  <c r="P93" i="89" s="1"/>
  <c r="P92" i="89" s="1"/>
  <c r="P91" i="89" s="1"/>
  <c r="P90" i="89" s="1"/>
  <c r="K97" i="88"/>
  <c r="K96" i="88" s="1"/>
  <c r="Q42" i="88"/>
  <c r="Q64" i="88"/>
  <c r="N63" i="88"/>
  <c r="K81" i="88"/>
  <c r="K72" i="88" s="1"/>
  <c r="L41" i="88"/>
  <c r="N41" i="88" s="1"/>
  <c r="Q41" i="88" l="1"/>
  <c r="P41" i="88"/>
  <c r="N62" i="88"/>
  <c r="Q63" i="88"/>
  <c r="K104" i="88"/>
  <c r="K9" i="88" s="1"/>
  <c r="Q62" i="88" l="1"/>
  <c r="M47" i="88"/>
  <c r="M94" i="88"/>
  <c r="M93" i="88" s="1"/>
  <c r="M92" i="88" s="1"/>
  <c r="M91" i="88" s="1"/>
  <c r="M102" i="88"/>
  <c r="M101" i="88" s="1"/>
  <c r="N18" i="88"/>
  <c r="N20" i="88"/>
  <c r="N22" i="88"/>
  <c r="N25" i="88"/>
  <c r="N29" i="88"/>
  <c r="N33" i="88"/>
  <c r="N37" i="88"/>
  <c r="N40" i="88"/>
  <c r="N48" i="88"/>
  <c r="N50" i="88"/>
  <c r="N55" i="88"/>
  <c r="N58" i="88"/>
  <c r="N60" i="88"/>
  <c r="N69" i="88"/>
  <c r="N71" i="88"/>
  <c r="N76" i="88"/>
  <c r="N80" i="88"/>
  <c r="N84" i="88"/>
  <c r="N87" i="88"/>
  <c r="N90" i="88"/>
  <c r="N95" i="88"/>
  <c r="N103" i="88"/>
  <c r="N14" i="88"/>
  <c r="M89" i="88"/>
  <c r="M88" i="88" s="1"/>
  <c r="M86" i="88"/>
  <c r="M85" i="88" s="1"/>
  <c r="M83" i="88"/>
  <c r="M82" i="88" s="1"/>
  <c r="M79" i="88"/>
  <c r="M78" i="88"/>
  <c r="M77" i="88" s="1"/>
  <c r="M75" i="88"/>
  <c r="M74" i="88" s="1"/>
  <c r="M73" i="88" s="1"/>
  <c r="M70" i="88"/>
  <c r="M68" i="88"/>
  <c r="M59" i="88"/>
  <c r="M56" i="88"/>
  <c r="M49" i="88"/>
  <c r="M39" i="88"/>
  <c r="M38" i="88"/>
  <c r="M36" i="88"/>
  <c r="M35" i="88" s="1"/>
  <c r="M32" i="88"/>
  <c r="M31" i="88" s="1"/>
  <c r="M30" i="88" s="1"/>
  <c r="M28" i="88"/>
  <c r="M27" i="88"/>
  <c r="M26" i="88" s="1"/>
  <c r="M24" i="88"/>
  <c r="M23" i="88" s="1"/>
  <c r="M21" i="88"/>
  <c r="M19" i="88"/>
  <c r="M17" i="88"/>
  <c r="M13" i="88"/>
  <c r="M12" i="88" s="1"/>
  <c r="M11" i="88" s="1"/>
  <c r="M67" i="88" l="1"/>
  <c r="M66" i="88" s="1"/>
  <c r="M61" i="88" s="1"/>
  <c r="Q80" i="88"/>
  <c r="P80" i="88"/>
  <c r="P73" i="89" s="1"/>
  <c r="P72" i="89" s="1"/>
  <c r="P71" i="89" s="1"/>
  <c r="N73" i="89"/>
  <c r="N72" i="89" s="1"/>
  <c r="N71" i="89" s="1"/>
  <c r="P55" i="88"/>
  <c r="N48" i="89"/>
  <c r="N47" i="89" s="1"/>
  <c r="Q25" i="88"/>
  <c r="P25" i="88"/>
  <c r="P30" i="89" s="1"/>
  <c r="P29" i="89" s="1"/>
  <c r="P28" i="89" s="1"/>
  <c r="N30" i="89"/>
  <c r="N29" i="89" s="1"/>
  <c r="N28" i="89" s="1"/>
  <c r="P14" i="88"/>
  <c r="N14" i="89"/>
  <c r="N13" i="89" s="1"/>
  <c r="N12" i="89" s="1"/>
  <c r="Q14" i="88"/>
  <c r="Q90" i="88"/>
  <c r="P90" i="88"/>
  <c r="P70" i="89" s="1"/>
  <c r="P69" i="89" s="1"/>
  <c r="P68" i="89" s="1"/>
  <c r="N70" i="89"/>
  <c r="N69" i="89" s="1"/>
  <c r="N68" i="89" s="1"/>
  <c r="Q76" i="88"/>
  <c r="P76" i="88"/>
  <c r="P76" i="89" s="1"/>
  <c r="P75" i="89" s="1"/>
  <c r="P74" i="89" s="1"/>
  <c r="N76" i="89"/>
  <c r="N75" i="89" s="1"/>
  <c r="N74" i="89" s="1"/>
  <c r="Q50" i="88"/>
  <c r="P50" i="88"/>
  <c r="P43" i="89" s="1"/>
  <c r="P42" i="89" s="1"/>
  <c r="N43" i="89"/>
  <c r="N42" i="89" s="1"/>
  <c r="Q37" i="88"/>
  <c r="P37" i="88"/>
  <c r="P27" i="89" s="1"/>
  <c r="P26" i="89" s="1"/>
  <c r="P25" i="89" s="1"/>
  <c r="N27" i="89"/>
  <c r="N26" i="89" s="1"/>
  <c r="N25" i="89" s="1"/>
  <c r="Q22" i="88"/>
  <c r="P22" i="88"/>
  <c r="P21" i="89" s="1"/>
  <c r="P20" i="89" s="1"/>
  <c r="N21" i="89"/>
  <c r="N20" i="89" s="1"/>
  <c r="P95" i="88"/>
  <c r="N81" i="89"/>
  <c r="N80" i="89" s="1"/>
  <c r="N79" i="89" s="1"/>
  <c r="N78" i="89" s="1"/>
  <c r="N77" i="89" s="1"/>
  <c r="Q40" i="88"/>
  <c r="P40" i="88"/>
  <c r="P36" i="89" s="1"/>
  <c r="P35" i="89" s="1"/>
  <c r="P34" i="89" s="1"/>
  <c r="N36" i="89"/>
  <c r="N35" i="89" s="1"/>
  <c r="N34" i="89" s="1"/>
  <c r="N13" i="88"/>
  <c r="Q87" i="88"/>
  <c r="P87" i="88"/>
  <c r="P67" i="89" s="1"/>
  <c r="P66" i="89" s="1"/>
  <c r="P65" i="89" s="1"/>
  <c r="N67" i="89"/>
  <c r="N66" i="89" s="1"/>
  <c r="N65" i="89" s="1"/>
  <c r="Q71" i="88"/>
  <c r="P71" i="88"/>
  <c r="P59" i="89" s="1"/>
  <c r="P58" i="89" s="1"/>
  <c r="N59" i="89"/>
  <c r="N58" i="89" s="1"/>
  <c r="Q60" i="88"/>
  <c r="P60" i="88"/>
  <c r="P52" i="89" s="1"/>
  <c r="P51" i="89" s="1"/>
  <c r="N52" i="89"/>
  <c r="N51" i="89" s="1"/>
  <c r="Q33" i="88"/>
  <c r="P33" i="88"/>
  <c r="P100" i="89" s="1"/>
  <c r="P99" i="89" s="1"/>
  <c r="P98" i="89" s="1"/>
  <c r="P97" i="89" s="1"/>
  <c r="N100" i="89"/>
  <c r="N99" i="89" s="1"/>
  <c r="N98" i="89" s="1"/>
  <c r="N97" i="89" s="1"/>
  <c r="Q20" i="88"/>
  <c r="P20" i="88"/>
  <c r="P19" i="89" s="1"/>
  <c r="P18" i="89" s="1"/>
  <c r="N19" i="89"/>
  <c r="N18" i="89" s="1"/>
  <c r="Q69" i="88"/>
  <c r="P69" i="88"/>
  <c r="P57" i="89" s="1"/>
  <c r="P56" i="89" s="1"/>
  <c r="P55" i="89" s="1"/>
  <c r="P54" i="89" s="1"/>
  <c r="P53" i="89" s="1"/>
  <c r="N57" i="89"/>
  <c r="N56" i="89" s="1"/>
  <c r="N55" i="89" s="1"/>
  <c r="N54" i="89" s="1"/>
  <c r="N53" i="89" s="1"/>
  <c r="M53" i="88"/>
  <c r="M52" i="88" s="1"/>
  <c r="M51" i="88" s="1"/>
  <c r="P103" i="88"/>
  <c r="N89" i="89"/>
  <c r="N88" i="89" s="1"/>
  <c r="N87" i="89" s="1"/>
  <c r="N83" i="89" s="1"/>
  <c r="N82" i="89" s="1"/>
  <c r="Q84" i="88"/>
  <c r="P84" i="88"/>
  <c r="P64" i="89" s="1"/>
  <c r="P63" i="89" s="1"/>
  <c r="P62" i="89" s="1"/>
  <c r="P61" i="89" s="1"/>
  <c r="P60" i="89" s="1"/>
  <c r="N64" i="89"/>
  <c r="N63" i="89" s="1"/>
  <c r="N62" i="89" s="1"/>
  <c r="Q58" i="88"/>
  <c r="P58" i="88"/>
  <c r="P48" i="88"/>
  <c r="N41" i="89"/>
  <c r="N40" i="89" s="1"/>
  <c r="N39" i="89" s="1"/>
  <c r="N38" i="89" s="1"/>
  <c r="N37" i="89" s="1"/>
  <c r="Q29" i="88"/>
  <c r="P29" i="88"/>
  <c r="P33" i="89" s="1"/>
  <c r="P32" i="89" s="1"/>
  <c r="P31" i="89" s="1"/>
  <c r="N33" i="89"/>
  <c r="N32" i="89" s="1"/>
  <c r="N31" i="89" s="1"/>
  <c r="Q18" i="88"/>
  <c r="P18" i="88"/>
  <c r="P17" i="89" s="1"/>
  <c r="P16" i="89" s="1"/>
  <c r="N17" i="89"/>
  <c r="N16" i="89" s="1"/>
  <c r="M46" i="88"/>
  <c r="M45" i="88" s="1"/>
  <c r="M44" i="88" s="1"/>
  <c r="M97" i="88"/>
  <c r="M96" i="88" s="1"/>
  <c r="M16" i="88"/>
  <c r="N102" i="88"/>
  <c r="Q103" i="88"/>
  <c r="N54" i="88"/>
  <c r="Q54" i="88" s="1"/>
  <c r="Q55" i="88"/>
  <c r="N94" i="88"/>
  <c r="Q95" i="88"/>
  <c r="N47" i="88"/>
  <c r="Q47" i="88" s="1"/>
  <c r="Q48" i="88"/>
  <c r="M34" i="88"/>
  <c r="M81" i="88"/>
  <c r="M72" i="88" s="1"/>
  <c r="L14" i="83"/>
  <c r="M14" i="83"/>
  <c r="D14" i="83"/>
  <c r="S57" i="89"/>
  <c r="R57" i="89"/>
  <c r="L51" i="89"/>
  <c r="R47" i="89"/>
  <c r="S47" i="89"/>
  <c r="L47" i="89"/>
  <c r="R40" i="89"/>
  <c r="S40" i="89"/>
  <c r="L40" i="89"/>
  <c r="R26" i="89"/>
  <c r="R25" i="89" s="1"/>
  <c r="S26" i="89"/>
  <c r="S25" i="89" s="1"/>
  <c r="L26" i="89"/>
  <c r="L25" i="89" s="1"/>
  <c r="S29" i="89"/>
  <c r="S28" i="89" s="1"/>
  <c r="R29" i="89"/>
  <c r="R28" i="89" s="1"/>
  <c r="L29" i="89"/>
  <c r="L28" i="89" s="1"/>
  <c r="T24" i="88"/>
  <c r="T23" i="88" s="1"/>
  <c r="U24" i="88"/>
  <c r="U23" i="88" s="1"/>
  <c r="L24" i="88"/>
  <c r="R20" i="89"/>
  <c r="S20" i="89"/>
  <c r="L20" i="89"/>
  <c r="R16" i="89"/>
  <c r="S16" i="89"/>
  <c r="L16" i="89"/>
  <c r="N61" i="89" l="1"/>
  <c r="N60" i="89" s="1"/>
  <c r="P15" i="89"/>
  <c r="P102" i="88"/>
  <c r="P101" i="88" s="1"/>
  <c r="P97" i="88" s="1"/>
  <c r="P96" i="88" s="1"/>
  <c r="P89" i="89"/>
  <c r="P88" i="89" s="1"/>
  <c r="P87" i="89" s="1"/>
  <c r="P83" i="89" s="1"/>
  <c r="P82" i="89" s="1"/>
  <c r="N96" i="89"/>
  <c r="N95" i="89"/>
  <c r="N12" i="88"/>
  <c r="Q13" i="88"/>
  <c r="N15" i="89"/>
  <c r="N11" i="89" s="1"/>
  <c r="N10" i="89" s="1"/>
  <c r="P47" i="88"/>
  <c r="P41" i="89"/>
  <c r="P40" i="89" s="1"/>
  <c r="P39" i="89" s="1"/>
  <c r="P38" i="89" s="1"/>
  <c r="P37" i="89" s="1"/>
  <c r="P95" i="89"/>
  <c r="P96" i="89"/>
  <c r="P13" i="88"/>
  <c r="P12" i="88" s="1"/>
  <c r="P11" i="88" s="1"/>
  <c r="P14" i="89"/>
  <c r="P13" i="89" s="1"/>
  <c r="P12" i="89" s="1"/>
  <c r="P81" i="89"/>
  <c r="P80" i="89" s="1"/>
  <c r="P79" i="89" s="1"/>
  <c r="P78" i="89" s="1"/>
  <c r="P77" i="89" s="1"/>
  <c r="P94" i="88"/>
  <c r="P93" i="88" s="1"/>
  <c r="P92" i="88" s="1"/>
  <c r="P91" i="88" s="1"/>
  <c r="P48" i="89"/>
  <c r="P47" i="89" s="1"/>
  <c r="P54" i="88"/>
  <c r="M15" i="88"/>
  <c r="M10" i="88" s="1"/>
  <c r="M104" i="88" s="1"/>
  <c r="N93" i="88"/>
  <c r="Q94" i="88"/>
  <c r="N101" i="88"/>
  <c r="N97" i="88" s="1"/>
  <c r="Q102" i="88"/>
  <c r="L23" i="88"/>
  <c r="N23" i="88" s="1"/>
  <c r="N24" i="88"/>
  <c r="T21" i="88"/>
  <c r="U21" i="88"/>
  <c r="L21" i="88"/>
  <c r="N21" i="88" s="1"/>
  <c r="P11" i="89" l="1"/>
  <c r="P10" i="89" s="1"/>
  <c r="Q21" i="88"/>
  <c r="P21" i="88"/>
  <c r="N11" i="88"/>
  <c r="Q11" i="88" s="1"/>
  <c r="Q12" i="88"/>
  <c r="Q24" i="88"/>
  <c r="P24" i="88"/>
  <c r="Q23" i="88"/>
  <c r="P23" i="88"/>
  <c r="M9" i="88"/>
  <c r="E16" i="90"/>
  <c r="E15" i="90" s="1"/>
  <c r="E14" i="90" s="1"/>
  <c r="E13" i="90" s="1"/>
  <c r="E8" i="90" s="1"/>
  <c r="E17" i="90" s="1"/>
  <c r="M103" i="89"/>
  <c r="Q101" i="88"/>
  <c r="N92" i="88"/>
  <c r="Q93" i="88"/>
  <c r="T47" i="88"/>
  <c r="U47" i="88"/>
  <c r="L47" i="88"/>
  <c r="T17" i="88"/>
  <c r="U17" i="88"/>
  <c r="L17" i="88"/>
  <c r="N17" i="88" s="1"/>
  <c r="Q17" i="88" l="1"/>
  <c r="P17" i="88"/>
  <c r="N91" i="88"/>
  <c r="Q91" i="88" s="1"/>
  <c r="Q92" i="88"/>
  <c r="N96" i="88"/>
  <c r="Q96" i="88" s="1"/>
  <c r="Q97" i="88"/>
  <c r="S58" i="89"/>
  <c r="R58" i="89"/>
  <c r="R13" i="89"/>
  <c r="D9" i="97" l="1"/>
  <c r="E9" i="97"/>
  <c r="D9" i="96"/>
  <c r="E9" i="96"/>
  <c r="E9" i="95"/>
  <c r="D9" i="95"/>
  <c r="C9" i="97"/>
  <c r="C9" i="96"/>
  <c r="C9" i="95"/>
  <c r="S75" i="89" l="1"/>
  <c r="S74" i="89" s="1"/>
  <c r="R75" i="89"/>
  <c r="R74" i="89" s="1"/>
  <c r="L75" i="89"/>
  <c r="L74" i="89" s="1"/>
  <c r="R72" i="89"/>
  <c r="R71" i="89" s="1"/>
  <c r="S72" i="89"/>
  <c r="S71" i="89" s="1"/>
  <c r="L72" i="89"/>
  <c r="L71" i="89" s="1"/>
  <c r="L13" i="89"/>
  <c r="S99" i="89"/>
  <c r="S98" i="89" s="1"/>
  <c r="S97" i="89" s="1"/>
  <c r="S88" i="89"/>
  <c r="S87" i="89" s="1"/>
  <c r="S83" i="89" s="1"/>
  <c r="S80" i="89"/>
  <c r="S79" i="89" s="1"/>
  <c r="S78" i="89" s="1"/>
  <c r="S77" i="89" s="1"/>
  <c r="S69" i="89"/>
  <c r="S68" i="89" s="1"/>
  <c r="S66" i="89"/>
  <c r="S65" i="89" s="1"/>
  <c r="S63" i="89"/>
  <c r="S62" i="89" s="1"/>
  <c r="S56" i="89"/>
  <c r="S55" i="89" s="1"/>
  <c r="S51" i="89"/>
  <c r="S49" i="89"/>
  <c r="S42" i="89"/>
  <c r="S35" i="89"/>
  <c r="S34" i="89" s="1"/>
  <c r="S32" i="89"/>
  <c r="S31" i="89" s="1"/>
  <c r="S18" i="89"/>
  <c r="S13" i="89"/>
  <c r="S12" i="89" s="1"/>
  <c r="T79" i="88"/>
  <c r="T78" i="88" s="1"/>
  <c r="T77" i="88" s="1"/>
  <c r="U79" i="88"/>
  <c r="U78" i="88" s="1"/>
  <c r="U77" i="88" s="1"/>
  <c r="L79" i="88"/>
  <c r="U102" i="88"/>
  <c r="U101" i="88" s="1"/>
  <c r="U97" i="88" s="1"/>
  <c r="U94" i="88"/>
  <c r="U93" i="88" s="1"/>
  <c r="U92" i="88" s="1"/>
  <c r="U91" i="88" s="1"/>
  <c r="U36" i="88"/>
  <c r="U35" i="88" s="1"/>
  <c r="U89" i="88"/>
  <c r="U88" i="88" s="1"/>
  <c r="U86" i="88"/>
  <c r="U85" i="88" s="1"/>
  <c r="U83" i="88"/>
  <c r="U82" i="88" s="1"/>
  <c r="U75" i="88"/>
  <c r="U74" i="88" s="1"/>
  <c r="U73" i="88" s="1"/>
  <c r="U70" i="88"/>
  <c r="U68" i="88"/>
  <c r="U59" i="88"/>
  <c r="U57" i="88"/>
  <c r="U56" i="88" s="1"/>
  <c r="U49" i="88"/>
  <c r="U39" i="88"/>
  <c r="U38" i="88" s="1"/>
  <c r="U32" i="88"/>
  <c r="U31" i="88" s="1"/>
  <c r="U30" i="88" s="1"/>
  <c r="U28" i="88"/>
  <c r="U27" i="88" s="1"/>
  <c r="U26" i="88" s="1"/>
  <c r="U19" i="88"/>
  <c r="U13" i="88"/>
  <c r="U12" i="88" s="1"/>
  <c r="U11" i="88" s="1"/>
  <c r="L78" i="88" l="1"/>
  <c r="N79" i="88"/>
  <c r="S61" i="89"/>
  <c r="S60" i="89" s="1"/>
  <c r="U34" i="88"/>
  <c r="U54" i="88"/>
  <c r="U53" i="88" s="1"/>
  <c r="U52" i="88" s="1"/>
  <c r="U51" i="88" s="1"/>
  <c r="U67" i="88"/>
  <c r="U66" i="88" s="1"/>
  <c r="U61" i="88" s="1"/>
  <c r="S54" i="89"/>
  <c r="S53" i="89" s="1"/>
  <c r="S82" i="89"/>
  <c r="S46" i="89"/>
  <c r="S45" i="89" s="1"/>
  <c r="S44" i="89" s="1"/>
  <c r="S39" i="89"/>
  <c r="S38" i="89" s="1"/>
  <c r="S37" i="89" s="1"/>
  <c r="S15" i="89"/>
  <c r="S95" i="89"/>
  <c r="S96" i="89"/>
  <c r="U96" i="88"/>
  <c r="U46" i="88"/>
  <c r="U45" i="88" s="1"/>
  <c r="U44" i="88" s="1"/>
  <c r="U16" i="88"/>
  <c r="U15" i="88" s="1"/>
  <c r="U81" i="88"/>
  <c r="L25" i="83"/>
  <c r="D25" i="83"/>
  <c r="L47" i="83"/>
  <c r="L46" i="83" s="1"/>
  <c r="L44" i="83"/>
  <c r="L43" i="83" s="1"/>
  <c r="L41" i="83"/>
  <c r="L39" i="83"/>
  <c r="L32" i="83"/>
  <c r="L31" i="83" s="1"/>
  <c r="L30" i="83" s="1"/>
  <c r="L23" i="83"/>
  <c r="L20" i="83"/>
  <c r="L17" i="83"/>
  <c r="L16" i="83" s="1"/>
  <c r="L13" i="83"/>
  <c r="R99" i="89"/>
  <c r="R98" i="89" s="1"/>
  <c r="R97" i="89" s="1"/>
  <c r="R88" i="89"/>
  <c r="R87" i="89" s="1"/>
  <c r="R83" i="89" s="1"/>
  <c r="R80" i="89"/>
  <c r="R69" i="89"/>
  <c r="R68" i="89" s="1"/>
  <c r="R66" i="89"/>
  <c r="R65" i="89" s="1"/>
  <c r="R63" i="89"/>
  <c r="R62" i="89" s="1"/>
  <c r="R56" i="89"/>
  <c r="R55" i="89" s="1"/>
  <c r="R51" i="89"/>
  <c r="R49" i="89"/>
  <c r="R42" i="89"/>
  <c r="R35" i="89"/>
  <c r="R34" i="89" s="1"/>
  <c r="R32" i="89"/>
  <c r="R31" i="89" s="1"/>
  <c r="R18" i="89"/>
  <c r="R12" i="89"/>
  <c r="L99" i="89"/>
  <c r="L98" i="89" s="1"/>
  <c r="L97" i="89" s="1"/>
  <c r="L88" i="89"/>
  <c r="L87" i="89" s="1"/>
  <c r="L83" i="89" s="1"/>
  <c r="L80" i="89"/>
  <c r="L79" i="89" s="1"/>
  <c r="L78" i="89" s="1"/>
  <c r="L77" i="89" s="1"/>
  <c r="L69" i="89"/>
  <c r="L68" i="89" s="1"/>
  <c r="L66" i="89"/>
  <c r="L65" i="89" s="1"/>
  <c r="L63" i="89"/>
  <c r="L62" i="89" s="1"/>
  <c r="L56" i="89"/>
  <c r="L55" i="89" s="1"/>
  <c r="L54" i="89" s="1"/>
  <c r="L53" i="89" s="1"/>
  <c r="L35" i="89"/>
  <c r="L34" i="89" s="1"/>
  <c r="L32" i="89"/>
  <c r="L31" i="89" s="1"/>
  <c r="T102" i="88"/>
  <c r="T101" i="88" s="1"/>
  <c r="T97" i="88" s="1"/>
  <c r="T94" i="88"/>
  <c r="T93" i="88" s="1"/>
  <c r="T92" i="88" s="1"/>
  <c r="T91" i="88" s="1"/>
  <c r="T36" i="88"/>
  <c r="T35" i="88" s="1"/>
  <c r="T89" i="88"/>
  <c r="T88" i="88" s="1"/>
  <c r="T86" i="88"/>
  <c r="T85" i="88" s="1"/>
  <c r="T83" i="88"/>
  <c r="T75" i="88"/>
  <c r="T74" i="88" s="1"/>
  <c r="T73" i="88" s="1"/>
  <c r="T70" i="88"/>
  <c r="T68" i="88"/>
  <c r="T59" i="88"/>
  <c r="T57" i="88"/>
  <c r="T49" i="88"/>
  <c r="T39" i="88"/>
  <c r="T38" i="88" s="1"/>
  <c r="T32" i="88"/>
  <c r="T31" i="88" s="1"/>
  <c r="T30" i="88" s="1"/>
  <c r="T28" i="88"/>
  <c r="T27" i="88" s="1"/>
  <c r="T26" i="88" s="1"/>
  <c r="T19" i="88"/>
  <c r="T13" i="88"/>
  <c r="T12" i="88" s="1"/>
  <c r="T11" i="88" s="1"/>
  <c r="L102" i="88"/>
  <c r="L101" i="88" s="1"/>
  <c r="L97" i="88" s="1"/>
  <c r="L94" i="88"/>
  <c r="L93" i="88" s="1"/>
  <c r="L92" i="88" s="1"/>
  <c r="L91" i="88" s="1"/>
  <c r="L36" i="88"/>
  <c r="L89" i="88"/>
  <c r="L75" i="88"/>
  <c r="L70" i="88"/>
  <c r="N70" i="88" s="1"/>
  <c r="L68" i="88"/>
  <c r="N68" i="88" s="1"/>
  <c r="L59" i="88"/>
  <c r="N59" i="88" s="1"/>
  <c r="L57" i="88"/>
  <c r="L50" i="89" s="1"/>
  <c r="L49" i="89" s="1"/>
  <c r="L46" i="89" s="1"/>
  <c r="L39" i="88"/>
  <c r="L32" i="88"/>
  <c r="L28" i="88"/>
  <c r="N28" i="88" s="1"/>
  <c r="L19" i="88"/>
  <c r="N19" i="88" s="1"/>
  <c r="M32" i="83"/>
  <c r="M31" i="83" s="1"/>
  <c r="M30" i="83" s="1"/>
  <c r="M25" i="83"/>
  <c r="M23" i="83"/>
  <c r="M20" i="83"/>
  <c r="M13" i="83"/>
  <c r="M47" i="83"/>
  <c r="M46" i="83" s="1"/>
  <c r="D47" i="83"/>
  <c r="D46" i="83" s="1"/>
  <c r="F46" i="83" s="1"/>
  <c r="I46" i="83" s="1"/>
  <c r="M44" i="83"/>
  <c r="M43" i="83" s="1"/>
  <c r="D44" i="83"/>
  <c r="D43" i="83" s="1"/>
  <c r="M41" i="83"/>
  <c r="D41" i="83"/>
  <c r="M39" i="83"/>
  <c r="D39" i="83"/>
  <c r="D32" i="83"/>
  <c r="D31" i="83" s="1"/>
  <c r="D30" i="83" s="1"/>
  <c r="D23" i="83"/>
  <c r="D20" i="83"/>
  <c r="M17" i="83"/>
  <c r="M16" i="83" s="1"/>
  <c r="D17" i="83"/>
  <c r="D16" i="83" s="1"/>
  <c r="D13" i="83"/>
  <c r="Q19" i="88" l="1"/>
  <c r="P19" i="88"/>
  <c r="Q59" i="88"/>
  <c r="P59" i="88"/>
  <c r="Q68" i="88"/>
  <c r="P68" i="88"/>
  <c r="N67" i="88"/>
  <c r="P70" i="88"/>
  <c r="Q70" i="88"/>
  <c r="H46" i="83"/>
  <c r="F37" i="83"/>
  <c r="I37" i="83" s="1"/>
  <c r="Q79" i="88"/>
  <c r="P79" i="88"/>
  <c r="Q28" i="88"/>
  <c r="P28" i="88"/>
  <c r="L74" i="88"/>
  <c r="N75" i="88"/>
  <c r="L88" i="88"/>
  <c r="N88" i="88" s="1"/>
  <c r="N89" i="88"/>
  <c r="L77" i="88"/>
  <c r="N77" i="88" s="1"/>
  <c r="N78" i="88"/>
  <c r="L35" i="88"/>
  <c r="N36" i="88"/>
  <c r="L56" i="88"/>
  <c r="N56" i="88" s="1"/>
  <c r="P56" i="88" s="1"/>
  <c r="P53" i="88" s="1"/>
  <c r="P52" i="88" s="1"/>
  <c r="P51" i="88" s="1"/>
  <c r="N57" i="88"/>
  <c r="P57" i="88" s="1"/>
  <c r="P50" i="89" s="1"/>
  <c r="P49" i="89" s="1"/>
  <c r="P46" i="89" s="1"/>
  <c r="P45" i="89" s="1"/>
  <c r="P44" i="89" s="1"/>
  <c r="L38" i="88"/>
  <c r="N38" i="88" s="1"/>
  <c r="N39" i="88"/>
  <c r="L31" i="88"/>
  <c r="N32" i="88"/>
  <c r="R79" i="89"/>
  <c r="R78" i="89" s="1"/>
  <c r="R77" i="89" s="1"/>
  <c r="D22" i="83"/>
  <c r="D19" i="83" s="1"/>
  <c r="D12" i="83" s="1"/>
  <c r="R61" i="89"/>
  <c r="L61" i="89"/>
  <c r="L60" i="89" s="1"/>
  <c r="L67" i="88"/>
  <c r="L66" i="88" s="1"/>
  <c r="L61" i="88" s="1"/>
  <c r="S11" i="89"/>
  <c r="S10" i="89" s="1"/>
  <c r="S9" i="89" s="1"/>
  <c r="S101" i="89" s="1"/>
  <c r="U10" i="88"/>
  <c r="T34" i="88"/>
  <c r="U72" i="88"/>
  <c r="D38" i="83"/>
  <c r="R60" i="89"/>
  <c r="L96" i="88"/>
  <c r="L22" i="83"/>
  <c r="L19" i="83" s="1"/>
  <c r="L12" i="83" s="1"/>
  <c r="L82" i="89"/>
  <c r="R82" i="89"/>
  <c r="R54" i="89"/>
  <c r="R53" i="89" s="1"/>
  <c r="R39" i="89"/>
  <c r="R38" i="89" s="1"/>
  <c r="R37" i="89" s="1"/>
  <c r="R15" i="89"/>
  <c r="T96" i="88"/>
  <c r="L27" i="88"/>
  <c r="T67" i="88"/>
  <c r="T66" i="88" s="1"/>
  <c r="T61" i="88" s="1"/>
  <c r="T46" i="88"/>
  <c r="T45" i="88" s="1"/>
  <c r="T44" i="88" s="1"/>
  <c r="L13" i="88"/>
  <c r="L12" i="88" s="1"/>
  <c r="L11" i="88" s="1"/>
  <c r="M38" i="83"/>
  <c r="L38" i="83"/>
  <c r="M22" i="83"/>
  <c r="M19" i="83" s="1"/>
  <c r="M12" i="83" s="1"/>
  <c r="R46" i="89"/>
  <c r="R45" i="89" s="1"/>
  <c r="R44" i="89" s="1"/>
  <c r="R95" i="89"/>
  <c r="R96" i="89"/>
  <c r="L45" i="89"/>
  <c r="L44" i="89" s="1"/>
  <c r="L96" i="89"/>
  <c r="L95" i="89"/>
  <c r="L12" i="89"/>
  <c r="L18" i="89"/>
  <c r="L42" i="89"/>
  <c r="L39" i="89" s="1"/>
  <c r="L38" i="89" s="1"/>
  <c r="L37" i="89" s="1"/>
  <c r="T82" i="88"/>
  <c r="T81" i="88" s="1"/>
  <c r="T56" i="88"/>
  <c r="T16" i="88"/>
  <c r="L16" i="88"/>
  <c r="L49" i="88"/>
  <c r="L83" i="88"/>
  <c r="L86" i="88"/>
  <c r="Q89" i="88" l="1"/>
  <c r="P89" i="88"/>
  <c r="N66" i="88"/>
  <c r="Q67" i="88"/>
  <c r="L46" i="88"/>
  <c r="L45" i="88" s="1"/>
  <c r="L44" i="88" s="1"/>
  <c r="N49" i="88"/>
  <c r="L15" i="88"/>
  <c r="N15" i="88" s="1"/>
  <c r="P15" i="88" s="1"/>
  <c r="N16" i="88"/>
  <c r="Q88" i="88"/>
  <c r="P88" i="88"/>
  <c r="P67" i="88"/>
  <c r="P66" i="88" s="1"/>
  <c r="P61" i="88" s="1"/>
  <c r="F36" i="83"/>
  <c r="I36" i="83" s="1"/>
  <c r="H37" i="83"/>
  <c r="Q38" i="88"/>
  <c r="P38" i="88"/>
  <c r="Q15" i="88"/>
  <c r="Q32" i="88"/>
  <c r="P32" i="88"/>
  <c r="Q78" i="88"/>
  <c r="P78" i="88"/>
  <c r="Q75" i="88"/>
  <c r="P75" i="88"/>
  <c r="Q77" i="88"/>
  <c r="P77" i="88"/>
  <c r="L53" i="88"/>
  <c r="L52" i="88" s="1"/>
  <c r="L51" i="88" s="1"/>
  <c r="Q39" i="88"/>
  <c r="P39" i="88"/>
  <c r="Q36" i="88"/>
  <c r="P36" i="88"/>
  <c r="Q57" i="88"/>
  <c r="N50" i="89"/>
  <c r="N49" i="89" s="1"/>
  <c r="N46" i="89" s="1"/>
  <c r="N45" i="89" s="1"/>
  <c r="N44" i="89" s="1"/>
  <c r="L15" i="89"/>
  <c r="L82" i="88"/>
  <c r="N82" i="88" s="1"/>
  <c r="N83" i="88"/>
  <c r="L85" i="88"/>
  <c r="N85" i="88" s="1"/>
  <c r="N86" i="88"/>
  <c r="N53" i="88"/>
  <c r="Q56" i="88"/>
  <c r="L73" i="88"/>
  <c r="N73" i="88" s="1"/>
  <c r="N74" i="88"/>
  <c r="L34" i="88"/>
  <c r="N35" i="88"/>
  <c r="P35" i="88" s="1"/>
  <c r="L26" i="88"/>
  <c r="N26" i="88" s="1"/>
  <c r="N27" i="88"/>
  <c r="L30" i="88"/>
  <c r="N30" i="88" s="1"/>
  <c r="N31" i="88"/>
  <c r="D37" i="83"/>
  <c r="D36" i="83" s="1"/>
  <c r="D49" i="83" s="1"/>
  <c r="D12" i="90" s="1"/>
  <c r="D11" i="90" s="1"/>
  <c r="D10" i="90" s="1"/>
  <c r="D9" i="90" s="1"/>
  <c r="T15" i="88"/>
  <c r="T10" i="88" s="1"/>
  <c r="R11" i="89"/>
  <c r="R10" i="89" s="1"/>
  <c r="R9" i="89" s="1"/>
  <c r="R101" i="89" s="1"/>
  <c r="U104" i="88"/>
  <c r="T54" i="88"/>
  <c r="T53" i="88" s="1"/>
  <c r="T52" i="88" s="1"/>
  <c r="T72" i="88"/>
  <c r="M37" i="83"/>
  <c r="M36" i="83" s="1"/>
  <c r="M49" i="83" s="1"/>
  <c r="L37" i="83"/>
  <c r="L36" i="83" s="1"/>
  <c r="L49" i="83" s="1"/>
  <c r="I12" i="90" s="1"/>
  <c r="I11" i="90" s="1"/>
  <c r="I10" i="90" s="1"/>
  <c r="I9" i="90" s="1"/>
  <c r="Q16" i="88" l="1"/>
  <c r="P16" i="88"/>
  <c r="N61" i="88"/>
  <c r="Q61" i="88" s="1"/>
  <c r="Q66" i="88"/>
  <c r="Q49" i="88"/>
  <c r="P49" i="88"/>
  <c r="P46" i="88" s="1"/>
  <c r="P45" i="88" s="1"/>
  <c r="P44" i="88" s="1"/>
  <c r="N46" i="88"/>
  <c r="H36" i="83"/>
  <c r="H49" i="83" s="1"/>
  <c r="F49" i="83"/>
  <c r="I49" i="83" s="1"/>
  <c r="J12" i="90"/>
  <c r="J11" i="90" s="1"/>
  <c r="J10" i="90" s="1"/>
  <c r="J9" i="90" s="1"/>
  <c r="J17" i="90" s="1"/>
  <c r="F12" i="90"/>
  <c r="F11" i="90" s="1"/>
  <c r="F10" i="90" s="1"/>
  <c r="F9" i="90" s="1"/>
  <c r="O9" i="89"/>
  <c r="O101" i="89" s="1"/>
  <c r="Q30" i="88"/>
  <c r="P30" i="88"/>
  <c r="Q82" i="88"/>
  <c r="P82" i="88"/>
  <c r="Q27" i="88"/>
  <c r="P27" i="88"/>
  <c r="Q74" i="88"/>
  <c r="P74" i="88"/>
  <c r="Q86" i="88"/>
  <c r="P86" i="88"/>
  <c r="L81" i="88"/>
  <c r="L72" i="88" s="1"/>
  <c r="Q26" i="88"/>
  <c r="P26" i="88"/>
  <c r="Q73" i="88"/>
  <c r="P73" i="88"/>
  <c r="Q85" i="88"/>
  <c r="P85" i="88"/>
  <c r="Q31" i="88"/>
  <c r="P31" i="88"/>
  <c r="P34" i="88"/>
  <c r="Q83" i="88"/>
  <c r="P83" i="88"/>
  <c r="L10" i="88"/>
  <c r="L11" i="89"/>
  <c r="L10" i="89" s="1"/>
  <c r="L9" i="89" s="1"/>
  <c r="N34" i="88"/>
  <c r="Q34" i="88" s="1"/>
  <c r="Q35" i="88"/>
  <c r="N52" i="88"/>
  <c r="Q53" i="88"/>
  <c r="N10" i="88"/>
  <c r="U9" i="88"/>
  <c r="J16" i="90"/>
  <c r="J15" i="90" s="1"/>
  <c r="J14" i="90" s="1"/>
  <c r="J13" i="90" s="1"/>
  <c r="T51" i="88"/>
  <c r="T104" i="88" s="1"/>
  <c r="Q46" i="88" l="1"/>
  <c r="N45" i="88"/>
  <c r="P9" i="89"/>
  <c r="P101" i="89" s="1"/>
  <c r="P10" i="88"/>
  <c r="N72" i="88"/>
  <c r="L104" i="88"/>
  <c r="D16" i="90" s="1"/>
  <c r="D15" i="90" s="1"/>
  <c r="D14" i="90" s="1"/>
  <c r="D13" i="90" s="1"/>
  <c r="D8" i="90" s="1"/>
  <c r="D17" i="90" s="1"/>
  <c r="N81" i="88"/>
  <c r="N9" i="89"/>
  <c r="N101" i="89" s="1"/>
  <c r="Q10" i="88"/>
  <c r="N51" i="88"/>
  <c r="Q51" i="88" s="1"/>
  <c r="Q52" i="88"/>
  <c r="I16" i="90"/>
  <c r="I15" i="90" s="1"/>
  <c r="I14" i="90" s="1"/>
  <c r="I13" i="90" s="1"/>
  <c r="I8" i="90" s="1"/>
  <c r="I17" i="90" s="1"/>
  <c r="Q45" i="88" l="1"/>
  <c r="N44" i="88"/>
  <c r="Q44" i="88" s="1"/>
  <c r="L9" i="88"/>
  <c r="Q72" i="88"/>
  <c r="P72" i="88"/>
  <c r="P104" i="88" s="1"/>
  <c r="Q81" i="88"/>
  <c r="P81" i="88"/>
  <c r="L101" i="89"/>
  <c r="L103" i="89" s="1"/>
  <c r="N104" i="88"/>
  <c r="F16" i="90" s="1"/>
  <c r="F15" i="90" s="1"/>
  <c r="F14" i="90" s="1"/>
  <c r="F13" i="90" s="1"/>
  <c r="F8" i="90" s="1"/>
  <c r="F17" i="90" s="1"/>
  <c r="T9" i="88"/>
  <c r="P9" i="88" l="1"/>
  <c r="H16" i="90"/>
  <c r="H15" i="90" s="1"/>
  <c r="H14" i="90" s="1"/>
  <c r="H13" i="90" s="1"/>
  <c r="H8" i="90" s="1"/>
  <c r="H17" i="90" s="1"/>
  <c r="N103" i="89"/>
  <c r="N9" i="88"/>
  <c r="Q9" i="88" s="1"/>
  <c r="Q104" i="88"/>
</calcChain>
</file>

<file path=xl/sharedStrings.xml><?xml version="1.0" encoding="utf-8"?>
<sst xmlns="http://schemas.openxmlformats.org/spreadsheetml/2006/main" count="1223" uniqueCount="413">
  <si>
    <t>1 01 02010 01 0000 110</t>
  </si>
  <si>
    <t>НАЛОГОВЫЕ И НЕНАЛОГОВЫЕ ДОХОДЫ</t>
  </si>
  <si>
    <t>1 05 00000 00 0000 000</t>
  </si>
  <si>
    <t>1 05 03000 01 0000 110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</si>
  <si>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</si>
  <si>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</si>
  <si>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</si>
  <si>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</si>
  <si>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</si>
  <si>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</si>
  <si>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</si>
  <si>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</si>
  <si>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</si>
  <si>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</si>
  <si>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2 02 01001 00 0000 151</t>
  </si>
  <si>
    <t>2 02 01001 10 0000 151</t>
  </si>
  <si>
    <t>2 02 01003 10 0000 151</t>
  </si>
  <si>
    <t>2 02 03015 10 0000 151</t>
  </si>
  <si>
    <t>Субвенции бюджетам  поселений на осуществление  первичного воинского учета на  территориях, где отсутствуют военные комиссариаты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</si>
  <si>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</si>
  <si>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</si>
  <si>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</si>
  <si>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</si>
  <si>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</si>
  <si>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</si>
  <si>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</si>
  <si>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</si>
  <si>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</si>
  <si>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2 02 03000 00 0000 151</t>
  </si>
  <si>
    <t>Субвенции бюджетам субъектов Российской Федерации и муниципальных образований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</si>
  <si>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</si>
  <si>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</si>
  <si>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100</t>
  </si>
  <si>
    <t>120</t>
  </si>
  <si>
    <t>200</t>
  </si>
  <si>
    <t>240</t>
  </si>
  <si>
    <t>Иные бюджетные ассигнования</t>
  </si>
  <si>
    <t>800</t>
  </si>
  <si>
    <t>06</t>
  </si>
  <si>
    <t>Резервные средства</t>
  </si>
  <si>
    <t>870</t>
  </si>
  <si>
    <t>540</t>
  </si>
  <si>
    <t>600</t>
  </si>
  <si>
    <t>ВСЕГО РАСХОДОВ</t>
  </si>
  <si>
    <t>Всего доходов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</si>
  <si>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</si>
  <si>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</si>
  <si>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</si>
  <si>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</si>
  <si>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</si>
  <si>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</si>
  <si>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</si>
  <si>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</si>
  <si>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500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</si>
  <si>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</si>
  <si>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</si>
  <si>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</si>
  <si>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</si>
  <si>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</si>
  <si>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</si>
  <si>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</si>
  <si>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</si>
  <si>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НАЛОГИ НА ПРИБЫЛЬ, ДОХОДЫ</t>
  </si>
  <si>
    <t>ДОХОДЫ ОТ ИСПОЛЬЗОВАНИЯ  ИМУЩЕСТВА,  НАХОДЯЩЕГОСЯ В ГОСУДАРСТВЕННОЙ И  МУНИЦИПАЛЬНОЙ СОБСТВЕННОСТИ</t>
  </si>
  <si>
    <t>Физическая культура и спорт</t>
  </si>
  <si>
    <t>10</t>
  </si>
  <si>
    <t>Межбюджетные трансферты</t>
  </si>
  <si>
    <t>11</t>
  </si>
  <si>
    <t>13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</si>
  <si>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</si>
  <si>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</si>
  <si>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</si>
  <si>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автономных учреждений, а  также  имущества государственных  и муниципальных  унитарных  предприятий, в том числе казенных)  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</si>
  <si>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</si>
  <si>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</si>
  <si>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Обеспечение пожарной безопасности</t>
  </si>
  <si>
    <t>Жилищное хозяйство</t>
  </si>
  <si>
    <t>Благоустройство</t>
  </si>
  <si>
    <t>Иные межбюджетные трансферты</t>
  </si>
  <si>
    <t xml:space="preserve"> </t>
  </si>
  <si>
    <t xml:space="preserve">КБК </t>
  </si>
  <si>
    <t>1 00 00000 00 0000 000</t>
  </si>
  <si>
    <t xml:space="preserve"> 1 01 00000 00 0000 000</t>
  </si>
  <si>
    <t>1 01 02000 01 0000 110</t>
  </si>
  <si>
    <t>Налог на доходы физических лиц</t>
  </si>
  <si>
    <t>НАЛОГИ НА СОВОКУПНЫЙ ДОХОД</t>
  </si>
  <si>
    <t>Единый сельскохозяйственный налог</t>
  </si>
  <si>
    <t xml:space="preserve"> 1 11 00000 00 0000 000</t>
  </si>
  <si>
    <t>1 11 05000 00 0000 120</t>
  </si>
  <si>
    <t>1 11 05030 00 0000 120</t>
  </si>
  <si>
    <t xml:space="preserve"> Приложение 1</t>
  </si>
  <si>
    <t xml:space="preserve"> Приложение 2</t>
  </si>
  <si>
    <t>КБК</t>
  </si>
  <si>
    <t>НАИМЕНОВАНИЕ</t>
  </si>
  <si>
    <t>863 01 05 00 00 00 0000 000</t>
  </si>
  <si>
    <t>Изменение остатков средств на счетах по учету средств бюджета</t>
  </si>
  <si>
    <t>863 01 05 00 00 00 0000 500</t>
  </si>
  <si>
    <t>Увеличение остатков средств бюджетов</t>
  </si>
  <si>
    <t>863 01 05 02 00 00 0000 500</t>
  </si>
  <si>
    <t>Увеличение прочих остатков средств бюджетов</t>
  </si>
  <si>
    <t>863 01 05 02 01 00 0000 510</t>
  </si>
  <si>
    <t xml:space="preserve">Увеличение прочих остатков денежных средств бюджетов </t>
  </si>
  <si>
    <t>863 01 05 00 00 00 0000 600</t>
  </si>
  <si>
    <t>Уменьшение остатков средств бюджетов</t>
  </si>
  <si>
    <t>863 01 05 02 00 00 0000 600</t>
  </si>
  <si>
    <t>Уменьшение прочих остатков средств бюджетов</t>
  </si>
  <si>
    <t>863 01 05 02 01 00 0000 610</t>
  </si>
  <si>
    <t>Уменьшение прочих остатков денежных средств бюджетов</t>
  </si>
  <si>
    <t>863 01 05 02 01 10 0000 610</t>
  </si>
  <si>
    <t>Итого источников внутреннего финансирования дефицита</t>
  </si>
  <si>
    <t>ГП</t>
  </si>
  <si>
    <t>ППГП</t>
  </si>
  <si>
    <t>Гл</t>
  </si>
  <si>
    <t xml:space="preserve">НР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</si>
  <si>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</si>
  <si>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деятельности главы исполнительно-распорядительного органа муниципального образования </t>
  </si>
  <si>
    <t/>
  </si>
  <si>
    <t xml:space="preserve">Расходы на выплаты персоналу государственных (муниципальных) органов </t>
  </si>
  <si>
    <t>Руководство и управление в сфере установленных функций органов местного самоуправления</t>
  </si>
  <si>
    <t>1010</t>
  </si>
  <si>
    <t>63 0 1010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</si>
  <si>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</si>
  <si>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</si>
  <si>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 - бюджетного надзора)</t>
  </si>
  <si>
    <t>Осуществление части полномочий по решешению вопросов местного значения поселений в соответствии с заключенными соглашениями</t>
  </si>
  <si>
    <t>1012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</si>
  <si>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</si>
  <si>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5118</t>
  </si>
  <si>
    <t>63 0 5118</t>
  </si>
  <si>
    <t>Мероприятия в сфере пожарной безопасности</t>
  </si>
  <si>
    <t>1129</t>
  </si>
  <si>
    <t>63 0 1129</t>
  </si>
  <si>
    <t>7001</t>
  </si>
  <si>
    <t>63 0 7001</t>
  </si>
  <si>
    <t>7003</t>
  </si>
  <si>
    <t>Организация и содержание мест захоронения (кладбищ)</t>
  </si>
  <si>
    <t>63 0 7003</t>
  </si>
  <si>
    <t>Предоставление субсидий бюджетным, автономным учреждениям и иным некоммерческим организациям</t>
  </si>
  <si>
    <t>70 0 1012</t>
  </si>
  <si>
    <t>Расходы на выплаты персоналу казенных учреждений</t>
  </si>
  <si>
    <t>Приложение 4</t>
  </si>
  <si>
    <t>Код бюджетной классификации Российской Федерации</t>
  </si>
  <si>
    <t xml:space="preserve">Наименование  </t>
  </si>
  <si>
    <t>администратора доходов</t>
  </si>
  <si>
    <t>доходов бюджета сельского поселения</t>
  </si>
  <si>
    <t>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</si>
  <si>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</si>
  <si>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1 08 07175 01 4000 110</t>
  </si>
  <si>
    <t>Государственная пошлина за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</si>
  <si>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1 11 05025 10 0000 120</t>
  </si>
  <si>
    <t>1 11 07015 10 0000 120</t>
  </si>
  <si>
    <t>1 11 09045 10 0000 120</t>
  </si>
  <si>
    <t>1 13 01995 10 0000 130</t>
  </si>
  <si>
    <t>1 13 02995 10 0000 130</t>
  </si>
  <si>
    <t>1 14 02052 10 0000 410</t>
  </si>
  <si>
    <t>1 14 02053 10 0000 410</t>
  </si>
  <si>
    <t>1 14 02052 10 0000 440</t>
  </si>
  <si>
    <t>1 14 02053 10 0000 440</t>
  </si>
  <si>
    <t>1 15 02050 10 0000 140</t>
  </si>
  <si>
    <t>1 16 18050 10 0000 140</t>
  </si>
  <si>
    <t>1 16 23051 10 0000 140</t>
  </si>
  <si>
    <t>1 16 23052 10 0000 140</t>
  </si>
  <si>
    <t>1 16 90050 10 0000 140</t>
  </si>
  <si>
    <t>1 17 01050 10 0000 180</t>
  </si>
  <si>
    <t>1 17 05050 10 0000 180</t>
  </si>
  <si>
    <t>2 08 05000 10 0000 180</t>
  </si>
  <si>
    <t>1003</t>
  </si>
  <si>
    <t>63 0 1003</t>
  </si>
  <si>
    <t>63 0 1015</t>
  </si>
  <si>
    <t>63 0 1016</t>
  </si>
  <si>
    <t>63 0 7105</t>
  </si>
  <si>
    <t>Массовый спорт</t>
  </si>
  <si>
    <t>63 0 1768</t>
  </si>
  <si>
    <t>Доходы, получаемые в виде арендной платы, а также средства от продажи права 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</si>
  <si>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</si>
  <si>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</si>
  <si>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</si>
  <si>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</si>
  <si>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</si>
  <si>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</si>
  <si>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Денежные взыскания (штрафы) за нарушение бюджетного законодательства (в части бюджетов сельских поселений)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</si>
  <si>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
</t>
  </si>
  <si>
    <t xml:space="preserve">Доходы от сдачи  в аренду  имущества, находящегося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 автономных учреждений) </t>
  </si>
  <si>
    <t>к Решению Лутенского сельского Совета народных депутатов № 4-5 от 19.03.2015г. "О внесению изменений в решение Лутенского сельского Совета народных депутатов "О бюджете Лутенского сельского поселения Клетнянского района Брянской области на 2015 год и на плановый период 2016 и 2017 годов"</t>
  </si>
  <si>
    <t xml:space="preserve">Налог на  имущество  физических  лиц, взимаемый по ставкам,  применяемым  к объектам налогообложения, расположенным в границах сельских поселений
</t>
  </si>
  <si>
    <t>1 06 06033 10 0000 110</t>
  </si>
  <si>
    <t>1 06 06043 10 0000 110</t>
  </si>
  <si>
    <t>1 06 06030 03 0000 110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</si>
  <si>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</si>
  <si>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</si>
  <si>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</si>
  <si>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1 06 06040 00 0000 110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</si>
  <si>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</si>
  <si>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</si>
  <si>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</si>
  <si>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</si>
  <si>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1015</t>
  </si>
  <si>
    <t>1016</t>
  </si>
  <si>
    <t>1057</t>
  </si>
  <si>
    <t>1768</t>
  </si>
  <si>
    <t>7105</t>
  </si>
  <si>
    <t>863 01 05 02 10 10 0000 510</t>
  </si>
  <si>
    <t>244</t>
  </si>
  <si>
    <t xml:space="preserve">Прочая закупка товаров, работ и услуг для обеспечения государственных (муниципальных) нужд
</t>
  </si>
  <si>
    <t xml:space="preserve"> Приложение 3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</si>
  <si>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
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</si>
  <si>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</si>
  <si>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</si>
  <si>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</si>
  <si>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</si>
  <si>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</si>
  <si>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</si>
  <si>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 передаваемых  полномочий субъектов Российской  Федерации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</si>
  <si>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</si>
  <si>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Приложение 1</t>
  </si>
  <si>
    <t xml:space="preserve">Непрограммная деятельность </t>
  </si>
  <si>
    <t>1 08 04020 01 1000 110</t>
  </si>
  <si>
    <t>1 08 04020 01 4000 110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</si>
  <si>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</si>
  <si>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 предприятий, созданных сельскими поселениями</t>
  </si>
  <si>
    <t>Доходы от  реализации имущества, находящегося в  оперативном управлении учреждений, находящихся   в  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</si>
  <si>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Платежи, взимаемые  органами местного самоуправления  (организациями) сельских поселений  за выполнение определенных функций</t>
  </si>
  <si>
    <t>2 02 04000 00 0000 151</t>
  </si>
  <si>
    <t>2 02 04014 10 0000 151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</si>
  <si>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</si>
  <si>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</si>
  <si>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</si>
  <si>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Национальная экономика</t>
  </si>
  <si>
    <t>Дорожное хозяйство (дорожные фонды)</t>
  </si>
  <si>
    <t>09</t>
  </si>
  <si>
    <t>7201</t>
  </si>
  <si>
    <t>к Решению Лутенского сельского Совета народных депутатов № 6-4 от 30.10.2015г. "О внесению изменений в решение Лутенского сельского Совета народных депутатов "О бюджете Лутенского сельского поселения Клетнянского района Брянской области на 2015 год и на плановый период 2016 и 2017 годов"</t>
  </si>
  <si>
    <t>63 0 1651</t>
  </si>
  <si>
    <t>Пенсионное обеспечение</t>
  </si>
  <si>
    <t>300</t>
  </si>
  <si>
    <t xml:space="preserve">Социальное обеспечение и иные выплаты населению </t>
  </si>
  <si>
    <t xml:space="preserve">Социальная политика 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</si>
  <si>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</si>
  <si>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ППМП</t>
  </si>
  <si>
    <t>НР</t>
  </si>
  <si>
    <t xml:space="preserve">Повышение защиты населения и территории поселения от чрезвычайных ситуаций природного и техногенного характера </t>
  </si>
  <si>
    <t>Осуществление мер улучшению положения отдельных категорий граждан</t>
  </si>
  <si>
    <t>Развитие физической культуры и спорта</t>
  </si>
  <si>
    <t>Обеспечение первичного воинского учета на территориях, где отсутствуют военные комиссариаты</t>
  </si>
  <si>
    <t>51180</t>
  </si>
  <si>
    <t>Содействие реформированию жилищно-коммунального хозяйства; создание благоприятных условий проживания граждан</t>
  </si>
  <si>
    <t>Развитие и модернизация сети автомобильных дорог общего пользования местного значения</t>
  </si>
  <si>
    <t>00</t>
  </si>
  <si>
    <t>64 0 12 51180</t>
  </si>
  <si>
    <t>630</t>
  </si>
  <si>
    <t>864</t>
  </si>
  <si>
    <t>Мирнинская сельская администрация</t>
  </si>
  <si>
    <t>Перечень главных администраторов доходов бюджета Мирнинского сельского поселения Клетнянского района Брянской области</t>
  </si>
  <si>
    <t>Администрация  Мирнинского сельского поселения</t>
  </si>
  <si>
    <t>Приложение 5</t>
  </si>
  <si>
    <t>Приложение 2</t>
  </si>
  <si>
    <t xml:space="preserve">Реализация полномочий муниципального образования «Мирнинское сельское поселение»  на 2016 год </t>
  </si>
  <si>
    <t>Приложение 3</t>
  </si>
  <si>
    <t>64 0 11 80010</t>
  </si>
  <si>
    <t>64 0 11 80040</t>
  </si>
  <si>
    <t>Уплата налогов, сборов и иных платежей</t>
  </si>
  <si>
    <t>850</t>
  </si>
  <si>
    <t>64 0 11 84200</t>
  </si>
  <si>
    <t>70 0 00 83050</t>
  </si>
  <si>
    <t>64 0 11 84220</t>
  </si>
  <si>
    <t>64 0 13 81140</t>
  </si>
  <si>
    <t>64 0 15 83710</t>
  </si>
  <si>
    <t>Коммунальное хозяйство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</si>
  <si>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</si>
  <si>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64 0 15 81690</t>
  </si>
  <si>
    <t>64 0 15 81710</t>
  </si>
  <si>
    <t>64 0 15 81730</t>
  </si>
  <si>
    <t>2018</t>
  </si>
  <si>
    <t>64 0 17 82450</t>
  </si>
  <si>
    <t>320</t>
  </si>
  <si>
    <t>64 0 14 83740</t>
  </si>
  <si>
    <t>80010</t>
  </si>
  <si>
    <t>80040</t>
  </si>
  <si>
    <t>84200</t>
  </si>
  <si>
    <t>84220</t>
  </si>
  <si>
    <t>81140</t>
  </si>
  <si>
    <t>83740</t>
  </si>
  <si>
    <t>83710</t>
  </si>
  <si>
    <t>81690</t>
  </si>
  <si>
    <t>81710</t>
  </si>
  <si>
    <t>81730</t>
  </si>
  <si>
    <t>82450</t>
  </si>
  <si>
    <t>83050</t>
  </si>
  <si>
    <t>2 02 15001 10 0000 151</t>
  </si>
  <si>
    <t>2 02 15002 10 0000 151</t>
  </si>
  <si>
    <t>2 02 19999 10 0000 151</t>
  </si>
  <si>
    <t>2 02 29999 10 0000 151</t>
  </si>
  <si>
    <t>2 02 35118 10 0000 151</t>
  </si>
  <si>
    <t>2 02 30024 10 0000 151</t>
  </si>
  <si>
    <t>2 02 40014 10 0000 151</t>
  </si>
  <si>
    <t>Наименование  доходов</t>
  </si>
  <si>
    <t>Бюджет сельского поселения</t>
  </si>
  <si>
    <t>В части прочих неналоговых доходов</t>
  </si>
  <si>
    <t>Невыясненные поступления, зачисляемые в бюджет поселений</t>
  </si>
  <si>
    <t>Прочие неналоговые доходы бюджетов поселений</t>
  </si>
  <si>
    <t>В части доходов от оказания платных услуг (работ) и компенсации затрат государства</t>
  </si>
  <si>
    <t>Прочие доходы отоказания платных услуг (работ) получателями средств бюджетов поселений и компенсации затрат бюджетов поселений</t>
  </si>
  <si>
    <t xml:space="preserve">Нормативы распределения доходов на 2018 год и на плановый период 2019 и 2020 годов в бюджет Мирнинского сельского поселения Клетнянского района Брянской области </t>
  </si>
  <si>
    <t>Перечень главных администраторов доходов местного бюджета - органов государственной власти Российской Федерации, органов государственной власти Брянской области</t>
  </si>
  <si>
    <t xml:space="preserve">Наименование главного администратора доходов местного  бюджета </t>
  </si>
  <si>
    <t>доходов местного бюджета</t>
  </si>
  <si>
    <t>Федеральная налоговая служба</t>
  </si>
  <si>
    <t>Налог на доходы физических лиц &lt;1&gt;</t>
  </si>
  <si>
    <t>Единый сельскохозяйственный налог&lt;1&gt;</t>
  </si>
  <si>
    <t>Налог на имущество физических лиц&lt;1&gt;</t>
  </si>
  <si>
    <t>Земельный налог&lt;1&gt;</t>
  </si>
  <si>
    <t>&lt;1&gt;  Администрирование поступлений по всем программам и подстатьям соответствующей статьи осуществляется администратором, указанным в группировочном коде бюджетной классификации в пределах определенной законодательством Российской Федерации компетенции</t>
  </si>
  <si>
    <t>&lt;2&gt;  Администрирование данных поступлений осуществляется как органами государственной власти Российской Федерации (органами управления государственными внебюджетными фондами Российской Федерации, Центральным банком Российской Федерации), так и органами государственной власти субъектов Российской Федерации</t>
  </si>
  <si>
    <t>4.</t>
  </si>
  <si>
    <t>Перечень главных администраторов источников финансирования дефицита бюджета Мирнинского сельского поселения Клетнянского района Брянской области</t>
  </si>
  <si>
    <t>Код бюджетной классификации Российской Федерации администратора</t>
  </si>
  <si>
    <t>Код бюджетной классификации Российской  Федерации источников внутреннего финансирования дефицита</t>
  </si>
  <si>
    <t>Наименование администраторов источников финансирования дефицита бюджета сельского поселения</t>
  </si>
  <si>
    <t>Администрация Мирнинского сельского поселения</t>
  </si>
  <si>
    <t>01 05 02 01 10 0000 510</t>
  </si>
  <si>
    <t>01 05 02 01 10 0000 610</t>
  </si>
  <si>
    <t>Таблица 1</t>
  </si>
  <si>
    <t>№ п/п</t>
  </si>
  <si>
    <t>Наименование муниципального образования</t>
  </si>
  <si>
    <t>Клетнянский муниципальный район</t>
  </si>
  <si>
    <t>ИТОГО</t>
  </si>
  <si>
    <t>Приложение 8</t>
  </si>
  <si>
    <t>2018 год</t>
  </si>
  <si>
    <t>Таблица 2</t>
  </si>
  <si>
    <t>Продолжение  8</t>
  </si>
  <si>
    <t>Таблица 3</t>
  </si>
  <si>
    <t>Продолжение 8</t>
  </si>
  <si>
    <t>2019 год</t>
  </si>
  <si>
    <t>2020 год</t>
  </si>
  <si>
    <t>Приложение 9</t>
  </si>
  <si>
    <t>(рублей)</t>
  </si>
  <si>
    <t xml:space="preserve">Субсидии некоммерческим организациям (за исключением государственных (муниципальных) учреждений)
</t>
  </si>
  <si>
    <t>Осуществление первичного воинского учета на территориях, где отсутствуют военные комиссариаты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</si>
  <si>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</si>
  <si>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Резервный фонд местной администрации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</si>
  <si>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</si>
  <si>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деятельности главы муниципального образования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</si>
  <si>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</si>
  <si>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</si>
  <si>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64 0 15 83760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</si>
  <si>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</si>
  <si>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64 0 18 84290</t>
  </si>
  <si>
    <t>Выплата муниципальных пенсий (доплат к государственным пенсиям)</t>
  </si>
  <si>
    <t>110</t>
  </si>
  <si>
    <t>64 0 11 80930</t>
  </si>
  <si>
    <t>Эксплуатация и содержание имущества, находящегося в муниципальной собственности, арендованного недвижимого имущества</t>
  </si>
  <si>
    <t>Членские взносы некоммерческим организациям</t>
  </si>
  <si>
    <t>51 0 11 81410</t>
  </si>
  <si>
    <t>81410</t>
  </si>
  <si>
    <t>80930</t>
  </si>
  <si>
    <t>83760</t>
  </si>
  <si>
    <t>Мероприятия по благоустройству</t>
  </si>
  <si>
    <t>Организация и обеспечение освещения улиц</t>
  </si>
  <si>
    <t>84290</t>
  </si>
  <si>
    <t>Закупка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</si>
  <si>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</si>
  <si>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к решению Мирнинского сельского Совета народных депутатов  "О бюджете Мирнинского сельского поселения Клетнянского района Брянской области на 2018 год и на плановый период 2019 и 2020 годов"</t>
  </si>
  <si>
    <t>к решению  Мирнинского сельского Совета народных депутатов  "О бюджете Мирнинского сельского поселения Клетнянского района Брянской области на 2018 год и на плановый период 2019 и 2020 годов"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</si>
  <si>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муниципального образования «Мирнинское сельское поселение»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 на 2018 год и на плановый период 2019 и 2020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</si>
  <si>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муниципального образования «Мирнинское сельское поселение»  по решению отдельных вопросов местного значения поселений в соответствии с заключенными соглашениями в части формирования архивных фондов поселений на  2018 год и на плановый период 2019 и 2020 годов</t>
  </si>
  <si>
    <t>Распределение иных межбюджетных трансфертов, предоставляемых другим бюджетам бюджетной системы Клетнянского района на переданные полномочия  муниципального образования «Мирнинское сельское поселение» 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на 2018 год и на плановый период 2019 и 2020 годов</t>
  </si>
  <si>
    <t>Источники внутреннего финансирования дефицита бюджета Мирнинского сельского поселения Клетнянского района Брянской области на 2018 год и на плановый период 2019 и 2020 годов</t>
  </si>
  <si>
    <t>к решению Мирнинского сельского Совета народных депутатов "О бюджете Мирнинского сельского поселения Клетнянского района Брянской области на 2018 год и на плановый период 2019-2020 годов"</t>
  </si>
  <si>
    <t>Изменения январь</t>
  </si>
  <si>
    <t>Уточненный план на 01.02.18.</t>
  </si>
  <si>
    <t>Оценка имущества, признание прав и регулирование отношений муниципальной собственности</t>
  </si>
  <si>
    <t>54 0 11 80900</t>
  </si>
  <si>
    <t>касса за 2017 год</t>
  </si>
  <si>
    <t xml:space="preserve">Водохозяйственные и водоохранные мероприятия </t>
  </si>
  <si>
    <t>Содержание, текущий и капитальный ремонт и обеспечение безопасности гидротехнических сооружений</t>
  </si>
  <si>
    <t xml:space="preserve">Иные закупки товаров, работ и услуг для обеспечения государственных (муниципальных) нужд
</t>
  </si>
  <si>
    <t>64 0 19 83300</t>
  </si>
  <si>
    <t>РОСТ 2018 К 2017</t>
  </si>
  <si>
    <t>Мероприятия по развитию физической культуры и спорта</t>
  </si>
  <si>
    <t>64 0 18 82300</t>
  </si>
  <si>
    <t>Повышение безопасности и надежности гидротехнических сооружений, в том числе юезхозяйственных, путем приведения к безопасному техническому состоянию</t>
  </si>
  <si>
    <t>83300</t>
  </si>
  <si>
    <t>2018 утверждено</t>
  </si>
  <si>
    <t>изменения январь</t>
  </si>
  <si>
    <t>к Решению Мирнинского сельского Совета народных депутатов "О внесении изменений в Решение Мирнинского сельского Совета народных депутатов "О бюджете муниципального образования "Мирнинское сельское поселение" на 2018 год и на плановый период 2019 и 2020 годов"</t>
  </si>
  <si>
    <t>к Решению Мирнинского сельского Совета народных депутатов "О бюджете муниципального образования "Мирнинское сельское поселение" на 2018 год и на плановый период 2019 и 2020 годов"</t>
  </si>
  <si>
    <t>Изменения распределения бюджетных ассигнований по ведомственной структуре расходов бюджета муниципального образования "Мирнинское сельское поселение"  на 2018 год  и на плановый период 2019 и 2020 годов</t>
  </si>
  <si>
    <t>82300</t>
  </si>
  <si>
    <t>80900</t>
  </si>
  <si>
    <t>Изменение распределения расходов бюджета Мирнинского сельского поселения Клетнянского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2018 год и на плановый период 2019 и 2020 годов</t>
  </si>
  <si>
    <t>Изм.январь</t>
  </si>
  <si>
    <t>На 01.02.18.</t>
  </si>
  <si>
    <t>Изменения ь</t>
  </si>
  <si>
    <t>Изм</t>
  </si>
  <si>
    <t>Уточненный план на 01.__.18.</t>
  </si>
  <si>
    <t>исполнение 2017</t>
  </si>
  <si>
    <t>1 08 00000 00 0000 000</t>
  </si>
  <si>
    <t>1 08 04000 10 0000 110</t>
  </si>
  <si>
    <t>1 08 04020 01 0000 110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</si>
  <si>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</si>
  <si>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</si>
  <si>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</si>
  <si>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1 14 00000 00 0000 000</t>
  </si>
  <si>
    <t>Доходы от продажи материальных и наматериальных активов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</si>
  <si>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</si>
  <si>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Изменения февраль</t>
  </si>
  <si>
    <t>Уточненный план на 01.03.18.</t>
  </si>
  <si>
    <t>Приложение 6.2.</t>
  </si>
  <si>
    <t>Приложение 7.2.</t>
  </si>
  <si>
    <t>Приложение 1.1.</t>
  </si>
  <si>
    <t>Изменение прогнозируемых доходов бюджета Мирнинского сельского поселения Клетнянского района Брянской области на 2018 год и на плановый период 2019 и 2020 годов</t>
  </si>
  <si>
    <t>На 01,03.18.</t>
  </si>
  <si>
    <t xml:space="preserve">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</si>
</sst>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0.000"/>
    <numFmt numFmtId="168" formatCode="#,##0.000"/>
    <numFmt numFmtId="169" formatCode="#,##0.0000"/>
    <numFmt numFmtId="170" formatCode="#,##0.00_ ;[Red]\-#,##0.00\ "/>
    <numFmt numFmtId="171" formatCode="#,##0.00_ ;\-#,##0.00\ "/>
    <numFmt numFmtId="172" formatCode="#,##0.0"/>
  </numFmts>
  <fonts count="3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indexed="12"/>
      <name val="Arial Cyr"/>
      <charset val="204"/>
    </font>
    <font>
      <i/>
      <sz val="8"/>
      <name val="Arial"/>
      <family val="2"/>
      <charset val="204"/>
    </font>
    <font>
      <sz val="10"/>
      <name val="Times New Roman Cyr"/>
      <charset val="204"/>
    </font>
    <font>
      <u/>
      <sz val="10"/>
      <name val="Arial"/>
      <family val="2"/>
      <charset val="204"/>
    </font>
    <font>
      <b/>
      <sz val="10"/>
      <color indexed="59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357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168" fontId="2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7" fontId="2" fillId="0" borderId="0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0" xfId="5" applyFont="1" applyFill="1" applyAlignment="1">
      <alignment vertical="top"/>
    </xf>
    <xf numFmtId="0" fontId="1" fillId="0" borderId="0" xfId="5" applyFont="1" applyFill="1" applyAlignment="1">
      <alignment vertical="top" wrapText="1"/>
    </xf>
    <xf numFmtId="0" fontId="1" fillId="0" borderId="4" xfId="5" applyFont="1" applyFill="1" applyBorder="1" applyAlignment="1">
      <alignment vertical="top"/>
    </xf>
    <xf numFmtId="0" fontId="1" fillId="0" borderId="4" xfId="5" applyFont="1" applyFill="1" applyBorder="1" applyAlignment="1">
      <alignment horizontal="center" vertical="top"/>
    </xf>
    <xf numFmtId="0" fontId="5" fillId="0" borderId="0" xfId="5" applyFont="1" applyFill="1" applyAlignment="1">
      <alignment vertical="top"/>
    </xf>
    <xf numFmtId="0" fontId="2" fillId="0" borderId="0" xfId="5" applyFont="1" applyFill="1" applyAlignment="1">
      <alignment vertical="top"/>
    </xf>
    <xf numFmtId="168" fontId="1" fillId="0" borderId="1" xfId="5" applyNumberFormat="1" applyFont="1" applyFill="1" applyBorder="1" applyAlignment="1">
      <alignment vertical="top"/>
    </xf>
    <xf numFmtId="0" fontId="1" fillId="0" borderId="1" xfId="5" applyFont="1" applyFill="1" applyBorder="1" applyAlignment="1">
      <alignment vertical="top"/>
    </xf>
    <xf numFmtId="0" fontId="1" fillId="0" borderId="0" xfId="5" applyFont="1" applyFill="1" applyBorder="1" applyAlignment="1">
      <alignment vertical="top"/>
    </xf>
    <xf numFmtId="0" fontId="2" fillId="0" borderId="0" xfId="5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0" xfId="5" applyNumberFormat="1" applyFont="1" applyFill="1" applyAlignment="1">
      <alignment horizontal="left" vertical="top" wrapText="1"/>
    </xf>
    <xf numFmtId="0" fontId="4" fillId="0" borderId="0" xfId="5" applyFont="1" applyFill="1" applyAlignment="1">
      <alignment vertical="top"/>
    </xf>
    <xf numFmtId="0" fontId="1" fillId="0" borderId="0" xfId="7" applyAlignment="1">
      <alignment horizontal="center" vertical="center"/>
    </xf>
    <xf numFmtId="0" fontId="9" fillId="0" borderId="1" xfId="7" applyFont="1" applyFill="1" applyBorder="1" applyAlignment="1">
      <alignment vertical="top" wrapText="1"/>
    </xf>
    <xf numFmtId="0" fontId="15" fillId="0" borderId="1" xfId="7" applyFont="1" applyFill="1" applyBorder="1" applyAlignment="1">
      <alignment horizontal="left" vertical="top" wrapText="1"/>
    </xf>
    <xf numFmtId="0" fontId="2" fillId="0" borderId="0" xfId="7" applyFont="1" applyFill="1" applyAlignment="1">
      <alignment vertical="top"/>
    </xf>
    <xf numFmtId="0" fontId="1" fillId="0" borderId="0" xfId="7" applyFont="1" applyFill="1" applyBorder="1" applyAlignment="1">
      <alignment vertical="top"/>
    </xf>
    <xf numFmtId="0" fontId="2" fillId="0" borderId="0" xfId="7" applyFont="1" applyFill="1" applyBorder="1" applyAlignment="1">
      <alignment vertical="top"/>
    </xf>
    <xf numFmtId="0" fontId="1" fillId="0" borderId="0" xfId="7" applyFont="1" applyFill="1" applyAlignment="1">
      <alignment vertical="top" wrapText="1"/>
    </xf>
    <xf numFmtId="0" fontId="9" fillId="0" borderId="1" xfId="5" applyFont="1" applyFill="1" applyBorder="1" applyAlignment="1">
      <alignment horizontal="center" vertical="top" wrapText="1"/>
    </xf>
    <xf numFmtId="168" fontId="9" fillId="0" borderId="1" xfId="5" applyNumberFormat="1" applyFont="1" applyFill="1" applyBorder="1" applyAlignment="1">
      <alignment vertical="top"/>
    </xf>
    <xf numFmtId="0" fontId="9" fillId="0" borderId="1" xfId="5" applyFont="1" applyFill="1" applyBorder="1" applyAlignment="1">
      <alignment vertical="top"/>
    </xf>
    <xf numFmtId="0" fontId="9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>
      <alignment horizontal="left" vertical="top" wrapText="1"/>
    </xf>
    <xf numFmtId="0" fontId="13" fillId="0" borderId="1" xfId="5" applyFont="1" applyFill="1" applyBorder="1" applyAlignment="1">
      <alignment vertical="top"/>
    </xf>
    <xf numFmtId="0" fontId="9" fillId="0" borderId="2" xfId="5" applyFont="1" applyFill="1" applyBorder="1" applyAlignment="1">
      <alignment vertical="top"/>
    </xf>
    <xf numFmtId="0" fontId="12" fillId="0" borderId="1" xfId="5" applyFont="1" applyFill="1" applyBorder="1" applyAlignment="1">
      <alignment vertical="top"/>
    </xf>
    <xf numFmtId="0" fontId="9" fillId="0" borderId="2" xfId="7" applyFont="1" applyFill="1" applyBorder="1" applyAlignment="1">
      <alignment vertical="top" wrapText="1"/>
    </xf>
    <xf numFmtId="0" fontId="9" fillId="0" borderId="2" xfId="5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" fillId="0" borderId="0" xfId="6" applyFont="1" applyFill="1"/>
    <xf numFmtId="0" fontId="1" fillId="0" borderId="0" xfId="6" applyFont="1" applyFill="1" applyAlignment="1">
      <alignment vertical="top" wrapText="1"/>
    </xf>
    <xf numFmtId="0" fontId="2" fillId="0" borderId="0" xfId="6" applyFont="1" applyFill="1" applyAlignment="1">
      <alignment vertical="center"/>
    </xf>
    <xf numFmtId="167" fontId="1" fillId="0" borderId="0" xfId="6" applyNumberFormat="1" applyFont="1" applyFill="1" applyAlignment="1">
      <alignment vertical="top" wrapText="1"/>
    </xf>
    <xf numFmtId="0" fontId="6" fillId="0" borderId="0" xfId="6" applyFont="1" applyFill="1" applyAlignment="1">
      <alignment vertical="top" wrapText="1"/>
    </xf>
    <xf numFmtId="0" fontId="7" fillId="0" borderId="0" xfId="6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7" applyFont="1" applyAlignment="1">
      <alignment horizontal="center" vertical="top" wrapText="1"/>
    </xf>
    <xf numFmtId="0" fontId="1" fillId="0" borderId="0" xfId="7" applyFont="1" applyAlignment="1">
      <alignment vertical="top" wrapText="1"/>
    </xf>
    <xf numFmtId="0" fontId="1" fillId="0" borderId="4" xfId="7" applyFont="1" applyBorder="1" applyAlignment="1">
      <alignment vertical="top" wrapText="1"/>
    </xf>
    <xf numFmtId="0" fontId="4" fillId="0" borderId="0" xfId="7" applyFont="1" applyAlignment="1">
      <alignment vertical="top" wrapText="1"/>
    </xf>
    <xf numFmtId="0" fontId="9" fillId="0" borderId="1" xfId="7" applyFont="1" applyBorder="1" applyAlignment="1">
      <alignment horizontal="left" vertical="top" wrapText="1"/>
    </xf>
    <xf numFmtId="0" fontId="1" fillId="2" borderId="1" xfId="7" applyFont="1" applyFill="1" applyBorder="1" applyAlignment="1">
      <alignment vertical="top" wrapText="1"/>
    </xf>
    <xf numFmtId="0" fontId="8" fillId="2" borderId="1" xfId="7" applyFont="1" applyFill="1" applyBorder="1" applyAlignment="1">
      <alignment vertical="top" wrapText="1"/>
    </xf>
    <xf numFmtId="0" fontId="1" fillId="0" borderId="0" xfId="7" applyFont="1" applyBorder="1" applyAlignment="1">
      <alignment vertical="top" wrapText="1"/>
    </xf>
    <xf numFmtId="0" fontId="1" fillId="2" borderId="1" xfId="7" applyFont="1" applyFill="1" applyBorder="1" applyAlignment="1">
      <alignment horizontal="left" vertical="top" wrapText="1"/>
    </xf>
    <xf numFmtId="0" fontId="17" fillId="2" borderId="1" xfId="7" applyFont="1" applyFill="1" applyBorder="1" applyAlignment="1">
      <alignment vertical="top" wrapText="1"/>
    </xf>
    <xf numFmtId="0" fontId="17" fillId="2" borderId="0" xfId="7" applyFont="1" applyFill="1" applyAlignment="1">
      <alignment vertical="top" wrapText="1"/>
    </xf>
    <xf numFmtId="0" fontId="1" fillId="0" borderId="0" xfId="7" applyFont="1" applyBorder="1" applyAlignment="1">
      <alignment horizontal="center" vertical="top" wrapText="1"/>
    </xf>
    <xf numFmtId="0" fontId="8" fillId="0" borderId="0" xfId="7" applyFont="1" applyAlignment="1">
      <alignment horizontal="center"/>
    </xf>
    <xf numFmtId="0" fontId="8" fillId="0" borderId="0" xfId="7" applyFont="1"/>
    <xf numFmtId="168" fontId="2" fillId="0" borderId="1" xfId="5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9" fillId="0" borderId="5" xfId="5" applyFont="1" applyFill="1" applyBorder="1" applyAlignment="1">
      <alignment vertical="top" wrapText="1"/>
    </xf>
    <xf numFmtId="0" fontId="12" fillId="0" borderId="5" xfId="5" applyFont="1" applyFill="1" applyBorder="1" applyAlignment="1">
      <alignment vertical="top" wrapText="1"/>
    </xf>
    <xf numFmtId="0" fontId="11" fillId="0" borderId="1" xfId="5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9" fillId="0" borderId="1" xfId="5" applyNumberFormat="1" applyFont="1" applyFill="1" applyBorder="1" applyAlignment="1">
      <alignment horizontal="center" vertical="top"/>
    </xf>
    <xf numFmtId="49" fontId="4" fillId="0" borderId="1" xfId="5" applyNumberFormat="1" applyFont="1" applyFill="1" applyBorder="1" applyAlignment="1">
      <alignment horizontal="center" vertical="top"/>
    </xf>
    <xf numFmtId="0" fontId="1" fillId="0" borderId="0" xfId="7" applyFont="1" applyFill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15" fillId="0" borderId="1" xfId="2" applyNumberFormat="1" applyFont="1" applyFill="1" applyBorder="1" applyAlignment="1">
      <alignment horizontal="center" vertical="top" wrapText="1"/>
    </xf>
    <xf numFmtId="49" fontId="15" fillId="0" borderId="1" xfId="1" applyNumberFormat="1" applyFont="1" applyFill="1" applyBorder="1" applyAlignment="1">
      <alignment horizontal="center" vertical="top" wrapText="1"/>
    </xf>
    <xf numFmtId="49" fontId="9" fillId="0" borderId="1" xfId="5" applyNumberFormat="1" applyFont="1" applyFill="1" applyBorder="1" applyAlignment="1">
      <alignment horizontal="center" vertical="top" wrapText="1"/>
    </xf>
    <xf numFmtId="49" fontId="9" fillId="0" borderId="1" xfId="7" applyNumberFormat="1" applyFont="1" applyFill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0" fontId="12" fillId="0" borderId="2" xfId="5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/>
    </xf>
    <xf numFmtId="49" fontId="12" fillId="0" borderId="1" xfId="7" applyNumberFormat="1" applyFont="1" applyFill="1" applyBorder="1" applyAlignment="1">
      <alignment horizontal="center" vertical="top"/>
    </xf>
    <xf numFmtId="0" fontId="16" fillId="0" borderId="6" xfId="7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center" vertical="top" wrapText="1"/>
    </xf>
    <xf numFmtId="0" fontId="12" fillId="0" borderId="2" xfId="7" applyFont="1" applyFill="1" applyBorder="1" applyAlignment="1">
      <alignment vertical="top" wrapText="1"/>
    </xf>
    <xf numFmtId="0" fontId="16" fillId="0" borderId="1" xfId="7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6" applyFont="1" applyFill="1" applyBorder="1" applyAlignment="1">
      <alignment horizontal="center" vertical="center" wrapText="1"/>
    </xf>
    <xf numFmtId="49" fontId="4" fillId="0" borderId="0" xfId="7" applyNumberFormat="1" applyFont="1" applyAlignment="1">
      <alignment horizontal="right" vertical="top" wrapText="1"/>
    </xf>
    <xf numFmtId="2" fontId="4" fillId="0" borderId="0" xfId="7" applyNumberFormat="1" applyFont="1" applyAlignment="1">
      <alignment vertical="top" wrapText="1"/>
    </xf>
    <xf numFmtId="0" fontId="1" fillId="2" borderId="1" xfId="7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2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1" xfId="12" applyFont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49" fontId="25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Fill="1"/>
    <xf numFmtId="0" fontId="1" fillId="0" borderId="0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0" fontId="27" fillId="0" borderId="0" xfId="13" applyFont="1" applyFill="1"/>
    <xf numFmtId="0" fontId="1" fillId="0" borderId="0" xfId="13" applyFont="1" applyFill="1"/>
    <xf numFmtId="0" fontId="1" fillId="0" borderId="0" xfId="0" applyFont="1"/>
    <xf numFmtId="49" fontId="25" fillId="0" borderId="0" xfId="0" applyNumberFormat="1" applyFont="1" applyFill="1" applyAlignment="1">
      <alignment horizontal="left" vertical="top" wrapText="1"/>
    </xf>
    <xf numFmtId="0" fontId="27" fillId="0" borderId="0" xfId="13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13" applyFont="1" applyFill="1" applyBorder="1" applyAlignment="1">
      <alignment horizontal="center" wrapText="1"/>
    </xf>
    <xf numFmtId="0" fontId="1" fillId="0" borderId="1" xfId="13" applyFont="1" applyFill="1" applyBorder="1" applyAlignment="1">
      <alignment horizontal="center" vertical="top" wrapText="1"/>
    </xf>
    <xf numFmtId="0" fontId="1" fillId="0" borderId="1" xfId="13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8" fillId="0" borderId="1" xfId="13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13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wrapText="1"/>
    </xf>
    <xf numFmtId="4" fontId="9" fillId="0" borderId="1" xfId="5" applyNumberFormat="1" applyFont="1" applyFill="1" applyBorder="1" applyAlignment="1">
      <alignment vertical="top"/>
    </xf>
    <xf numFmtId="4" fontId="2" fillId="0" borderId="1" xfId="5" applyNumberFormat="1" applyFont="1" applyFill="1" applyBorder="1" applyAlignment="1">
      <alignment horizontal="right" vertical="top" wrapText="1"/>
    </xf>
    <xf numFmtId="4" fontId="12" fillId="0" borderId="1" xfId="5" applyNumberFormat="1" applyFont="1" applyFill="1" applyBorder="1" applyAlignment="1">
      <alignment vertical="top"/>
    </xf>
    <xf numFmtId="4" fontId="1" fillId="0" borderId="1" xfId="5" applyNumberFormat="1" applyFont="1" applyFill="1" applyBorder="1" applyAlignment="1">
      <alignment vertical="top"/>
    </xf>
    <xf numFmtId="170" fontId="1" fillId="0" borderId="1" xfId="13" applyNumberFormat="1" applyFont="1" applyFill="1" applyBorder="1" applyAlignment="1">
      <alignment horizontal="center" vertical="center"/>
    </xf>
    <xf numFmtId="170" fontId="2" fillId="0" borderId="1" xfId="13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left" vertical="top" wrapText="1"/>
    </xf>
    <xf numFmtId="0" fontId="9" fillId="0" borderId="2" xfId="5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center" vertical="top" wrapText="1"/>
    </xf>
    <xf numFmtId="49" fontId="4" fillId="0" borderId="0" xfId="5" applyNumberFormat="1" applyFont="1" applyFill="1" applyAlignment="1">
      <alignment horizontal="center" vertical="top"/>
    </xf>
    <xf numFmtId="49" fontId="1" fillId="0" borderId="0" xfId="5" applyNumberFormat="1" applyFont="1" applyFill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4" fontId="2" fillId="0" borderId="1" xfId="5" applyNumberFormat="1" applyFont="1" applyFill="1" applyBorder="1" applyAlignment="1">
      <alignment vertical="top"/>
    </xf>
    <xf numFmtId="0" fontId="1" fillId="0" borderId="1" xfId="7" applyFont="1" applyFill="1" applyBorder="1" applyAlignment="1">
      <alignment horizontal="justify" vertical="top" wrapText="1"/>
    </xf>
    <xf numFmtId="0" fontId="1" fillId="0" borderId="1" xfId="7" applyFont="1" applyFill="1" applyBorder="1" applyAlignment="1">
      <alignment vertical="top" wrapText="1"/>
    </xf>
    <xf numFmtId="0" fontId="18" fillId="0" borderId="1" xfId="7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vertical="top" wrapText="1"/>
    </xf>
    <xf numFmtId="0" fontId="6" fillId="0" borderId="1" xfId="5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vertical="top"/>
    </xf>
    <xf numFmtId="0" fontId="2" fillId="0" borderId="1" xfId="5" applyFont="1" applyFill="1" applyBorder="1" applyAlignment="1">
      <alignment vertical="top"/>
    </xf>
    <xf numFmtId="0" fontId="2" fillId="0" borderId="1" xfId="5" applyFont="1" applyFill="1" applyBorder="1" applyAlignment="1">
      <alignment vertical="top" wrapText="1"/>
    </xf>
    <xf numFmtId="49" fontId="1" fillId="0" borderId="0" xfId="5" applyNumberFormat="1" applyFont="1" applyFill="1" applyAlignment="1">
      <alignment horizontal="center" vertical="top"/>
    </xf>
    <xf numFmtId="0" fontId="1" fillId="0" borderId="0" xfId="7" applyFont="1" applyAlignment="1">
      <alignment horizontal="center" vertical="top"/>
    </xf>
    <xf numFmtId="0" fontId="1" fillId="0" borderId="1" xfId="7" applyFont="1" applyFill="1" applyBorder="1" applyAlignment="1">
      <alignment horizontal="center" vertical="top" wrapText="1"/>
    </xf>
    <xf numFmtId="49" fontId="1" fillId="0" borderId="1" xfId="5" applyNumberFormat="1" applyFont="1" applyFill="1" applyBorder="1" applyAlignment="1">
      <alignment horizontal="center" vertical="top"/>
    </xf>
    <xf numFmtId="49" fontId="2" fillId="0" borderId="1" xfId="5" applyNumberFormat="1" applyFont="1" applyFill="1" applyBorder="1" applyAlignment="1">
      <alignment horizontal="center" vertical="top"/>
    </xf>
    <xf numFmtId="49" fontId="5" fillId="0" borderId="1" xfId="5" applyNumberFormat="1" applyFont="1" applyFill="1" applyBorder="1" applyAlignment="1">
      <alignment horizontal="center" vertical="top"/>
    </xf>
    <xf numFmtId="49" fontId="2" fillId="0" borderId="1" xfId="7" applyNumberFormat="1" applyFont="1" applyFill="1" applyBorder="1" applyAlignment="1">
      <alignment horizontal="center" vertical="top"/>
    </xf>
    <xf numFmtId="49" fontId="1" fillId="0" borderId="1" xfId="7" applyNumberFormat="1" applyFont="1" applyFill="1" applyBorder="1" applyAlignment="1">
      <alignment horizontal="center" vertical="top"/>
    </xf>
    <xf numFmtId="49" fontId="18" fillId="0" borderId="1" xfId="1" applyNumberFormat="1" applyFont="1" applyFill="1" applyBorder="1" applyAlignment="1">
      <alignment horizontal="center" vertical="top" wrapText="1"/>
    </xf>
    <xf numFmtId="49" fontId="18" fillId="0" borderId="1" xfId="7" applyNumberFormat="1" applyFont="1" applyFill="1" applyBorder="1" applyAlignment="1">
      <alignment vertical="top" wrapText="1"/>
    </xf>
    <xf numFmtId="49" fontId="1" fillId="2" borderId="1" xfId="5" applyNumberFormat="1" applyFont="1" applyFill="1" applyBorder="1" applyAlignment="1">
      <alignment horizontal="center" vertical="top"/>
    </xf>
    <xf numFmtId="0" fontId="18" fillId="0" borderId="1" xfId="7" applyFont="1" applyFill="1" applyBorder="1" applyAlignment="1">
      <alignment horizontal="justify" vertical="top" wrapText="1"/>
    </xf>
    <xf numFmtId="0" fontId="19" fillId="0" borderId="1" xfId="7" applyFont="1" applyFill="1" applyBorder="1" applyAlignment="1">
      <alignment horizontal="justify" vertical="top" wrapText="1"/>
    </xf>
    <xf numFmtId="49" fontId="1" fillId="0" borderId="1" xfId="5" applyNumberFormat="1" applyFont="1" applyFill="1" applyBorder="1" applyAlignment="1">
      <alignment horizontal="center" vertical="top" wrapText="1"/>
    </xf>
    <xf numFmtId="0" fontId="19" fillId="0" borderId="1" xfId="3" applyNumberFormat="1" applyFont="1" applyFill="1" applyBorder="1" applyAlignment="1">
      <alignment horizontal="justify" vertical="top" wrapText="1"/>
    </xf>
    <xf numFmtId="49" fontId="2" fillId="0" borderId="1" xfId="5" applyNumberFormat="1" applyFont="1" applyFill="1" applyBorder="1" applyAlignment="1">
      <alignment horizontal="center" vertical="top" wrapText="1"/>
    </xf>
    <xf numFmtId="0" fontId="1" fillId="0" borderId="1" xfId="7" applyFont="1" applyBorder="1" applyAlignment="1">
      <alignment horizontal="center" vertical="top"/>
    </xf>
    <xf numFmtId="2" fontId="1" fillId="0" borderId="0" xfId="5" applyNumberFormat="1" applyFont="1" applyFill="1" applyAlignment="1">
      <alignment horizontal="center" vertical="top"/>
    </xf>
    <xf numFmtId="2" fontId="1" fillId="0" borderId="0" xfId="5" applyNumberFormat="1" applyFont="1" applyFill="1" applyAlignment="1">
      <alignment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top" wrapText="1"/>
    </xf>
    <xf numFmtId="2" fontId="1" fillId="0" borderId="1" xfId="5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29" fillId="0" borderId="0" xfId="5" applyNumberFormat="1" applyFont="1" applyFill="1" applyAlignment="1">
      <alignment horizontal="center" vertical="top"/>
    </xf>
    <xf numFmtId="2" fontId="4" fillId="0" borderId="0" xfId="5" applyNumberFormat="1" applyFont="1" applyFill="1" applyAlignment="1">
      <alignment horizontal="center" vertical="top"/>
    </xf>
    <xf numFmtId="0" fontId="1" fillId="0" borderId="3" xfId="13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6" applyFont="1" applyFill="1" applyAlignment="1">
      <alignment horizontal="center" vertical="top"/>
    </xf>
    <xf numFmtId="0" fontId="1" fillId="0" borderId="0" xfId="6" applyFont="1" applyFill="1" applyAlignment="1">
      <alignment horizontal="center"/>
    </xf>
    <xf numFmtId="0" fontId="1" fillId="0" borderId="0" xfId="6" applyFont="1" applyFill="1" applyAlignment="1">
      <alignment horizontal="right"/>
    </xf>
    <xf numFmtId="0" fontId="1" fillId="0" borderId="1" xfId="6" applyFont="1" applyFill="1" applyBorder="1" applyAlignment="1">
      <alignment horizontal="center" vertical="top" wrapText="1"/>
    </xf>
    <xf numFmtId="49" fontId="1" fillId="0" borderId="1" xfId="6" applyNumberFormat="1" applyFont="1" applyFill="1" applyBorder="1" applyAlignment="1">
      <alignment horizontal="center" vertical="top" wrapText="1"/>
    </xf>
    <xf numFmtId="171" fontId="1" fillId="0" borderId="1" xfId="13" applyNumberFormat="1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0" fontId="1" fillId="0" borderId="1" xfId="5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0" fontId="1" fillId="0" borderId="0" xfId="7" applyFont="1" applyFill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3" fillId="0" borderId="2" xfId="5" applyFont="1" applyFill="1" applyBorder="1" applyAlignment="1">
      <alignment vertical="top"/>
    </xf>
    <xf numFmtId="0" fontId="15" fillId="0" borderId="6" xfId="7" applyFont="1" applyFill="1" applyBorder="1" applyAlignment="1">
      <alignment horizontal="left" vertical="top" wrapText="1"/>
    </xf>
    <xf numFmtId="0" fontId="1" fillId="0" borderId="5" xfId="5" applyFont="1" applyFill="1" applyBorder="1" applyAlignment="1">
      <alignment vertical="top" wrapText="1"/>
    </xf>
    <xf numFmtId="0" fontId="12" fillId="0" borderId="1" xfId="5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1" fillId="2" borderId="1" xfId="7" applyFont="1" applyFill="1" applyBorder="1" applyAlignment="1">
      <alignment horizontal="center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0" fontId="1" fillId="0" borderId="1" xfId="5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0" fontId="1" fillId="0" borderId="0" xfId="5" applyFont="1" applyFill="1" applyBorder="1" applyAlignment="1">
      <alignment horizontal="center" vertical="top"/>
    </xf>
    <xf numFmtId="0" fontId="12" fillId="0" borderId="1" xfId="5" applyFont="1" applyFill="1" applyBorder="1" applyAlignment="1">
      <alignment horizontal="center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0" fontId="1" fillId="0" borderId="1" xfId="7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 wrapText="1"/>
    </xf>
    <xf numFmtId="4" fontId="1" fillId="0" borderId="1" xfId="5" applyNumberFormat="1" applyFont="1" applyFill="1" applyBorder="1" applyAlignment="1">
      <alignment horizontal="right" vertical="top"/>
    </xf>
    <xf numFmtId="4" fontId="1" fillId="2" borderId="1" xfId="5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49" fontId="1" fillId="0" borderId="0" xfId="5" applyNumberFormat="1" applyFont="1" applyFill="1" applyAlignment="1">
      <alignment horizontal="right" vertical="top" wrapText="1"/>
    </xf>
    <xf numFmtId="0" fontId="1" fillId="0" borderId="4" xfId="5" applyFont="1" applyFill="1" applyBorder="1" applyAlignment="1">
      <alignment horizontal="right" vertical="top"/>
    </xf>
    <xf numFmtId="49" fontId="1" fillId="0" borderId="1" xfId="5" applyNumberFormat="1" applyFont="1" applyFill="1" applyBorder="1" applyAlignment="1">
      <alignment horizontal="right" vertical="top" wrapText="1"/>
    </xf>
    <xf numFmtId="4" fontId="2" fillId="0" borderId="1" xfId="5" applyNumberFormat="1" applyFont="1" applyFill="1" applyBorder="1" applyAlignment="1">
      <alignment horizontal="right" vertical="top"/>
    </xf>
    <xf numFmtId="4" fontId="18" fillId="0" borderId="1" xfId="1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8" fontId="2" fillId="0" borderId="1" xfId="5" applyNumberFormat="1" applyFont="1" applyFill="1" applyBorder="1" applyAlignment="1">
      <alignment horizontal="right" vertical="top"/>
    </xf>
    <xf numFmtId="168" fontId="1" fillId="0" borderId="1" xfId="5" applyNumberFormat="1" applyFont="1" applyFill="1" applyBorder="1" applyAlignment="1">
      <alignment horizontal="right" vertical="top"/>
    </xf>
    <xf numFmtId="4" fontId="1" fillId="0" borderId="1" xfId="7" applyNumberFormat="1" applyFont="1" applyFill="1" applyBorder="1" applyAlignment="1">
      <alignment horizontal="right" vertical="top"/>
    </xf>
    <xf numFmtId="4" fontId="1" fillId="0" borderId="0" xfId="5" applyNumberFormat="1" applyFont="1" applyFill="1" applyAlignment="1">
      <alignment horizontal="right" vertical="top"/>
    </xf>
    <xf numFmtId="49" fontId="1" fillId="0" borderId="0" xfId="5" applyNumberFormat="1" applyFont="1" applyFill="1" applyAlignment="1">
      <alignment horizontal="right" vertical="top"/>
    </xf>
    <xf numFmtId="0" fontId="9" fillId="3" borderId="1" xfId="7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7" applyFont="1" applyFill="1" applyBorder="1" applyAlignment="1">
      <alignment horizontal="center" vertical="top" wrapText="1"/>
    </xf>
    <xf numFmtId="172" fontId="1" fillId="0" borderId="1" xfId="5" applyNumberFormat="1" applyFont="1" applyFill="1" applyBorder="1" applyAlignment="1">
      <alignment horizontal="center" vertical="top" wrapText="1"/>
    </xf>
    <xf numFmtId="4" fontId="30" fillId="0" borderId="1" xfId="5" applyNumberFormat="1" applyFont="1" applyFill="1" applyBorder="1" applyAlignment="1">
      <alignment vertical="top"/>
    </xf>
    <xf numFmtId="49" fontId="27" fillId="0" borderId="1" xfId="5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2" fillId="3" borderId="1" xfId="5" applyFont="1" applyFill="1" applyBorder="1" applyAlignment="1">
      <alignment vertical="top" wrapText="1"/>
    </xf>
    <xf numFmtId="0" fontId="2" fillId="3" borderId="6" xfId="5" applyFont="1" applyFill="1" applyBorder="1" applyAlignment="1">
      <alignment horizontal="center" vertical="top" wrapText="1"/>
    </xf>
    <xf numFmtId="0" fontId="1" fillId="0" borderId="1" xfId="7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center" vertical="top" wrapText="1"/>
    </xf>
    <xf numFmtId="0" fontId="2" fillId="0" borderId="0" xfId="5" applyFont="1" applyFill="1" applyAlignment="1">
      <alignment vertical="top" wrapText="1"/>
    </xf>
    <xf numFmtId="0" fontId="4" fillId="0" borderId="0" xfId="5" applyFont="1" applyFill="1" applyAlignment="1">
      <alignment vertical="top" wrapText="1"/>
    </xf>
    <xf numFmtId="49" fontId="4" fillId="0" borderId="0" xfId="7" applyNumberFormat="1" applyFont="1" applyFill="1" applyAlignment="1">
      <alignment vertical="top" wrapText="1"/>
    </xf>
    <xf numFmtId="49" fontId="9" fillId="0" borderId="0" xfId="7" applyNumberFormat="1" applyFont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49" fontId="9" fillId="0" borderId="0" xfId="7" applyNumberFormat="1" applyFont="1" applyAlignment="1">
      <alignment horizontal="left" vertical="top" wrapText="1"/>
    </xf>
    <xf numFmtId="0" fontId="9" fillId="0" borderId="0" xfId="5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9" fontId="2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top"/>
    </xf>
    <xf numFmtId="9" fontId="1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/>
    </xf>
    <xf numFmtId="49" fontId="2" fillId="0" borderId="1" xfId="11" applyNumberFormat="1" applyFont="1" applyFill="1" applyBorder="1" applyAlignment="1">
      <alignment horizontal="center" vertical="center" wrapText="1"/>
    </xf>
    <xf numFmtId="49" fontId="20" fillId="0" borderId="1" xfId="11" applyNumberFormat="1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top" wrapText="1"/>
    </xf>
    <xf numFmtId="0" fontId="17" fillId="2" borderId="1" xfId="7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1" xfId="7" applyFont="1" applyFill="1" applyBorder="1" applyAlignment="1">
      <alignment horizontal="center" vertical="top"/>
    </xf>
    <xf numFmtId="0" fontId="1" fillId="0" borderId="8" xfId="7" applyFont="1" applyFill="1" applyBorder="1" applyAlignment="1">
      <alignment horizontal="center" vertical="top"/>
    </xf>
    <xf numFmtId="0" fontId="1" fillId="2" borderId="2" xfId="7" applyFont="1" applyFill="1" applyBorder="1" applyAlignment="1">
      <alignment horizontal="center" vertical="top" wrapText="1"/>
    </xf>
    <xf numFmtId="0" fontId="1" fillId="2" borderId="6" xfId="7" applyFont="1" applyFill="1" applyBorder="1" applyAlignment="1">
      <alignment horizontal="center" vertical="top" wrapText="1"/>
    </xf>
    <xf numFmtId="0" fontId="1" fillId="2" borderId="6" xfId="7" applyFill="1" applyBorder="1"/>
    <xf numFmtId="0" fontId="2" fillId="0" borderId="0" xfId="7" applyFont="1" applyAlignment="1">
      <alignment horizontal="center" vertical="top" wrapText="1"/>
    </xf>
    <xf numFmtId="0" fontId="9" fillId="0" borderId="1" xfId="7" applyFont="1" applyBorder="1" applyAlignment="1">
      <alignment horizontal="center" vertical="top" wrapText="1"/>
    </xf>
    <xf numFmtId="0" fontId="9" fillId="0" borderId="3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1" fillId="0" borderId="5" xfId="7" applyFont="1" applyBorder="1" applyAlignment="1">
      <alignment horizontal="center" wrapText="1"/>
    </xf>
    <xf numFmtId="0" fontId="1" fillId="0" borderId="6" xfId="7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left" vertical="top" wrapText="1"/>
    </xf>
    <xf numFmtId="0" fontId="1" fillId="0" borderId="0" xfId="5" applyFont="1" applyFill="1" applyAlignment="1">
      <alignment horizontal="left" vertical="top" wrapText="1"/>
    </xf>
    <xf numFmtId="0" fontId="2" fillId="0" borderId="0" xfId="5" applyFont="1" applyFill="1" applyAlignment="1">
      <alignment horizontal="center" vertical="top" wrapText="1"/>
    </xf>
    <xf numFmtId="0" fontId="1" fillId="0" borderId="1" xfId="5" applyFont="1" applyFill="1" applyBorder="1" applyAlignment="1">
      <alignment horizontal="center" vertical="top" wrapText="1"/>
    </xf>
    <xf numFmtId="49" fontId="4" fillId="0" borderId="0" xfId="7" applyNumberFormat="1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1" xfId="7" applyFont="1" applyFill="1" applyBorder="1" applyAlignment="1">
      <alignment horizontal="justify" vertical="top" wrapText="1"/>
    </xf>
    <xf numFmtId="0" fontId="9" fillId="0" borderId="1" xfId="7" applyFont="1" applyFill="1" applyBorder="1" applyAlignment="1">
      <alignment horizontal="left" vertical="top" wrapText="1"/>
    </xf>
    <xf numFmtId="0" fontId="1" fillId="0" borderId="2" xfId="7" applyFont="1" applyFill="1" applyBorder="1" applyAlignment="1">
      <alignment horizontal="left" vertical="top" wrapText="1"/>
    </xf>
    <xf numFmtId="0" fontId="1" fillId="0" borderId="6" xfId="7" applyFont="1" applyFill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9" fillId="0" borderId="2" xfId="7" applyFont="1" applyFill="1" applyBorder="1" applyAlignment="1">
      <alignment horizontal="left" vertical="top" wrapText="1"/>
    </xf>
    <xf numFmtId="0" fontId="9" fillId="0" borderId="6" xfId="7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13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Fill="1" applyAlignment="1">
      <alignment horizontal="right" vertical="top" wrapText="1"/>
    </xf>
    <xf numFmtId="0" fontId="1" fillId="0" borderId="1" xfId="6" applyFont="1" applyFill="1" applyBorder="1" applyAlignment="1">
      <alignment vertical="top" wrapText="1"/>
    </xf>
    <xf numFmtId="0" fontId="2" fillId="0" borderId="1" xfId="6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6" applyFont="1" applyFill="1" applyAlignment="1">
      <alignment horizontal="right" vertical="top"/>
    </xf>
    <xf numFmtId="49" fontId="1" fillId="0" borderId="0" xfId="6" applyNumberFormat="1" applyFont="1" applyAlignment="1">
      <alignment horizontal="left" vertical="top" wrapText="1"/>
    </xf>
    <xf numFmtId="0" fontId="1" fillId="0" borderId="0" xfId="6" applyFont="1" applyFill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top" wrapText="1"/>
    </xf>
  </cellXfs>
  <cellStyles count="14">
    <cellStyle name="Гиперссылка" xfId="12" builtinId="8"/>
    <cellStyle name="Денежный [0] 2" xfId="1"/>
    <cellStyle name="Денежный [0] 3" xfId="2"/>
    <cellStyle name="Денежный 2" xfId="3"/>
    <cellStyle name="Денежный 3" xfId="4"/>
    <cellStyle name="Обычный" xfId="0" builtinId="0"/>
    <cellStyle name="Обычный 2" xfId="5"/>
    <cellStyle name="Обычный 3" xfId="6"/>
    <cellStyle name="Обычный 4" xfId="7"/>
    <cellStyle name="Обычный_method_2_1" xfId="13"/>
    <cellStyle name="Обычный_Администраторы" xfId="11"/>
    <cellStyle name="Финансовый [0] 2" xfId="8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E88F0C8B57259A8E16544F9DC27CADC22B5729ED2611768BD70DA245F7B40A830CAE0EEB7020B4B475BE71c8fB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49"/>
  <sheetViews>
    <sheetView topLeftCell="C3" workbookViewId="0">
      <selection activeCell="A8" sqref="A8:M8"/>
    </sheetView>
  </sheetViews>
  <sheetFormatPr defaultRowHeight="12.75" x14ac:dyDescent="0.2"/>
  <cols>
    <col min="1" max="1" width="21.85546875" style="11" customWidth="1"/>
    <col min="2" max="2" width="58.42578125" style="1" customWidth="1"/>
    <col min="3" max="6" width="11.7109375" style="1" customWidth="1"/>
    <col min="7" max="7" width="7" style="1" customWidth="1"/>
    <col min="8" max="8" width="13" style="1" customWidth="1"/>
    <col min="9" max="9" width="7.85546875" style="1" customWidth="1"/>
    <col min="10" max="10" width="6.28515625" style="1" customWidth="1"/>
    <col min="11" max="11" width="6" style="1" customWidth="1"/>
    <col min="12" max="12" width="13.28515625" style="1" customWidth="1"/>
    <col min="13" max="13" width="12.7109375" style="1" customWidth="1"/>
    <col min="14" max="24" width="9.140625" style="1" customWidth="1"/>
    <col min="25" max="25" width="10.7109375" style="1" customWidth="1"/>
    <col min="26" max="16384" width="9.140625" style="1"/>
  </cols>
  <sheetData>
    <row r="1" spans="1:19" hidden="1" x14ac:dyDescent="0.2">
      <c r="B1" s="21" t="s">
        <v>90</v>
      </c>
      <c r="C1" s="21"/>
    </row>
    <row r="2" spans="1:19" ht="33" hidden="1" customHeight="1" x14ac:dyDescent="0.2">
      <c r="B2" s="280" t="s">
        <v>231</v>
      </c>
      <c r="C2" s="280"/>
      <c r="D2" s="280"/>
      <c r="E2" s="273"/>
      <c r="F2" s="273"/>
      <c r="G2" s="273"/>
      <c r="H2" s="273"/>
      <c r="I2" s="273"/>
      <c r="J2" s="273"/>
      <c r="K2" s="273"/>
    </row>
    <row r="3" spans="1:19" ht="16.5" customHeight="1" x14ac:dyDescent="0.2">
      <c r="A3" s="21"/>
      <c r="B3" s="277"/>
      <c r="C3" s="286" t="s">
        <v>214</v>
      </c>
      <c r="D3" s="286"/>
      <c r="E3" s="286"/>
      <c r="F3" s="286"/>
      <c r="G3" s="277"/>
      <c r="H3" s="277"/>
      <c r="I3" s="277"/>
      <c r="J3" s="277"/>
      <c r="K3" s="277"/>
      <c r="L3" s="277"/>
      <c r="M3" s="277"/>
    </row>
    <row r="4" spans="1:19" ht="75.75" customHeight="1" x14ac:dyDescent="0.2">
      <c r="A4" s="21"/>
      <c r="B4" s="274"/>
      <c r="C4" s="285" t="s">
        <v>384</v>
      </c>
      <c r="D4" s="285"/>
      <c r="E4" s="285"/>
      <c r="F4" s="285"/>
      <c r="G4" s="206"/>
      <c r="H4" s="206"/>
      <c r="I4" s="206"/>
      <c r="J4" s="206"/>
      <c r="K4" s="206"/>
      <c r="L4" s="206"/>
      <c r="M4" s="278"/>
      <c r="N4" s="275"/>
      <c r="O4" s="275"/>
      <c r="P4" s="275"/>
      <c r="Q4" s="275"/>
      <c r="R4" s="32"/>
      <c r="S4" s="32"/>
    </row>
    <row r="5" spans="1:19" ht="14.25" customHeight="1" x14ac:dyDescent="0.2">
      <c r="A5" s="21"/>
      <c r="B5" s="274"/>
      <c r="C5" s="284" t="s">
        <v>409</v>
      </c>
      <c r="D5" s="284"/>
      <c r="E5" s="284"/>
      <c r="F5" s="28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52.5" customHeight="1" x14ac:dyDescent="0.2">
      <c r="A6" s="21"/>
      <c r="B6" s="274"/>
      <c r="C6" s="283" t="s">
        <v>385</v>
      </c>
      <c r="D6" s="283"/>
      <c r="E6" s="283"/>
      <c r="F6" s="283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19" ht="35.25" customHeight="1" x14ac:dyDescent="0.2">
      <c r="A7" s="282" t="s">
        <v>410</v>
      </c>
      <c r="B7" s="282"/>
      <c r="C7" s="282"/>
      <c r="D7" s="282"/>
      <c r="E7" s="282"/>
      <c r="F7" s="282"/>
      <c r="G7" s="279"/>
      <c r="H7" s="279"/>
      <c r="I7" s="279"/>
      <c r="J7" s="279"/>
      <c r="K7" s="279"/>
      <c r="L7" s="279"/>
      <c r="M7" s="279"/>
    </row>
    <row r="8" spans="1:19" x14ac:dyDescent="0.2">
      <c r="A8" s="281" t="s">
        <v>335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</row>
    <row r="9" spans="1:19" hidden="1" x14ac:dyDescent="0.2">
      <c r="A9" s="11" t="s">
        <v>79</v>
      </c>
      <c r="B9" s="16" t="s">
        <v>79</v>
      </c>
      <c r="C9" s="16"/>
    </row>
    <row r="10" spans="1:19" s="11" customFormat="1" ht="40.5" customHeight="1" x14ac:dyDescent="0.2">
      <c r="A10" s="30" t="s">
        <v>80</v>
      </c>
      <c r="B10" s="30" t="s">
        <v>45</v>
      </c>
      <c r="C10" s="276" t="s">
        <v>395</v>
      </c>
      <c r="D10" s="166">
        <v>2018</v>
      </c>
      <c r="E10" s="237" t="s">
        <v>405</v>
      </c>
      <c r="F10" s="237" t="s">
        <v>406</v>
      </c>
      <c r="G10" s="237" t="s">
        <v>392</v>
      </c>
      <c r="H10" s="237" t="s">
        <v>406</v>
      </c>
      <c r="I10" s="237" t="s">
        <v>377</v>
      </c>
      <c r="J10" s="54"/>
      <c r="K10" s="54"/>
      <c r="L10" s="166">
        <v>2019</v>
      </c>
      <c r="M10" s="166">
        <v>2020</v>
      </c>
    </row>
    <row r="11" spans="1:19" x14ac:dyDescent="0.2">
      <c r="A11" s="10">
        <v>1</v>
      </c>
      <c r="B11" s="10">
        <v>2</v>
      </c>
      <c r="C11" s="10"/>
      <c r="D11" s="10">
        <v>3</v>
      </c>
      <c r="E11" s="10"/>
      <c r="F11" s="10"/>
      <c r="G11" s="10"/>
      <c r="H11" s="10"/>
      <c r="I11" s="10"/>
      <c r="J11" s="10"/>
      <c r="K11" s="10"/>
      <c r="L11" s="10">
        <v>4</v>
      </c>
      <c r="M11" s="10">
        <v>5</v>
      </c>
    </row>
    <row r="12" spans="1:19" s="2" customFormat="1" x14ac:dyDescent="0.2">
      <c r="A12" s="22" t="s">
        <v>81</v>
      </c>
      <c r="B12" s="18" t="s">
        <v>1</v>
      </c>
      <c r="C12" s="157">
        <f>C13+C16+C30+C19+C27+C34</f>
        <v>1161079.53</v>
      </c>
      <c r="D12" s="157">
        <f>D13+D16+D30+D19</f>
        <v>1024200</v>
      </c>
      <c r="E12" s="157">
        <f>E13+E16+E19+E30</f>
        <v>156000</v>
      </c>
      <c r="F12" s="157">
        <f>F13+F16+F19+F30</f>
        <v>1180200</v>
      </c>
      <c r="G12" s="157">
        <v>0</v>
      </c>
      <c r="H12" s="157">
        <f>F12</f>
        <v>1180200</v>
      </c>
      <c r="I12" s="157">
        <f>F12/C12*100</f>
        <v>101.6467838340066</v>
      </c>
      <c r="J12" s="157"/>
      <c r="K12" s="157"/>
      <c r="L12" s="157">
        <f t="shared" ref="L12:M12" si="0">L13+L16+L30+L19</f>
        <v>1074600</v>
      </c>
      <c r="M12" s="157">
        <f t="shared" si="0"/>
        <v>1120300</v>
      </c>
    </row>
    <row r="13" spans="1:19" s="2" customFormat="1" ht="16.5" customHeight="1" x14ac:dyDescent="0.2">
      <c r="A13" s="22" t="s">
        <v>82</v>
      </c>
      <c r="B13" s="15" t="s">
        <v>62</v>
      </c>
      <c r="C13" s="15">
        <f>C14</f>
        <v>34879.75</v>
      </c>
      <c r="D13" s="157">
        <f>D14</f>
        <v>43000</v>
      </c>
      <c r="E13" s="157">
        <v>0</v>
      </c>
      <c r="F13" s="157">
        <f>F14</f>
        <v>43000</v>
      </c>
      <c r="G13" s="157">
        <v>0</v>
      </c>
      <c r="H13" s="157">
        <f t="shared" ref="H13:H48" si="1">F13</f>
        <v>43000</v>
      </c>
      <c r="I13" s="157">
        <f t="shared" ref="I13:I49" si="2">F13/C13*100</f>
        <v>123.28070011969696</v>
      </c>
      <c r="J13" s="157"/>
      <c r="K13" s="157"/>
      <c r="L13" s="157">
        <f>L14</f>
        <v>43000</v>
      </c>
      <c r="M13" s="157">
        <f>M14</f>
        <v>43000</v>
      </c>
    </row>
    <row r="14" spans="1:19" x14ac:dyDescent="0.2">
      <c r="A14" s="10" t="s">
        <v>83</v>
      </c>
      <c r="B14" s="17" t="s">
        <v>84</v>
      </c>
      <c r="C14" s="17">
        <f>C15</f>
        <v>34879.75</v>
      </c>
      <c r="D14" s="155">
        <f>D15</f>
        <v>43000</v>
      </c>
      <c r="E14" s="155">
        <v>0</v>
      </c>
      <c r="F14" s="155">
        <f>F15</f>
        <v>43000</v>
      </c>
      <c r="G14" s="155">
        <v>0</v>
      </c>
      <c r="H14" s="157">
        <f t="shared" si="1"/>
        <v>43000</v>
      </c>
      <c r="I14" s="157">
        <f t="shared" si="2"/>
        <v>123.28070011969696</v>
      </c>
      <c r="J14" s="155"/>
      <c r="K14" s="155"/>
      <c r="L14" s="155">
        <f t="shared" ref="L14:M14" si="3">L15</f>
        <v>43000</v>
      </c>
      <c r="M14" s="155">
        <f t="shared" si="3"/>
        <v>43000</v>
      </c>
    </row>
    <row r="15" spans="1:19" ht="54" customHeight="1" x14ac:dyDescent="0.2">
      <c r="A15" s="10" t="s">
        <v>0</v>
      </c>
      <c r="B15" s="19" t="s">
        <v>195</v>
      </c>
      <c r="C15" s="19">
        <v>34879.75</v>
      </c>
      <c r="D15" s="155">
        <v>43000</v>
      </c>
      <c r="E15" s="155">
        <v>0</v>
      </c>
      <c r="F15" s="155">
        <v>43000</v>
      </c>
      <c r="G15" s="155">
        <v>0</v>
      </c>
      <c r="H15" s="157">
        <f t="shared" si="1"/>
        <v>43000</v>
      </c>
      <c r="I15" s="157">
        <f t="shared" si="2"/>
        <v>123.28070011969696</v>
      </c>
      <c r="J15" s="155"/>
      <c r="K15" s="155"/>
      <c r="L15" s="155">
        <v>43000</v>
      </c>
      <c r="M15" s="155">
        <v>43000</v>
      </c>
    </row>
    <row r="16" spans="1:19" s="2" customFormat="1" ht="19.5" customHeight="1" x14ac:dyDescent="0.2">
      <c r="A16" s="22" t="s">
        <v>2</v>
      </c>
      <c r="B16" s="15" t="s">
        <v>85</v>
      </c>
      <c r="C16" s="15">
        <f>C17</f>
        <v>9433.23</v>
      </c>
      <c r="D16" s="157">
        <f t="shared" ref="D16:M17" si="4">D17</f>
        <v>5700</v>
      </c>
      <c r="E16" s="157">
        <v>0</v>
      </c>
      <c r="F16" s="157">
        <f t="shared" si="4"/>
        <v>5700</v>
      </c>
      <c r="G16" s="157">
        <v>0</v>
      </c>
      <c r="H16" s="157">
        <f t="shared" si="1"/>
        <v>5700</v>
      </c>
      <c r="I16" s="157">
        <f t="shared" si="2"/>
        <v>60.424690164450567</v>
      </c>
      <c r="J16" s="157"/>
      <c r="K16" s="157"/>
      <c r="L16" s="157">
        <f t="shared" si="4"/>
        <v>5900</v>
      </c>
      <c r="M16" s="157">
        <f t="shared" si="4"/>
        <v>6000</v>
      </c>
    </row>
    <row r="17" spans="1:13" ht="18.75" customHeight="1" x14ac:dyDescent="0.2">
      <c r="A17" s="10" t="s">
        <v>3</v>
      </c>
      <c r="B17" s="14" t="s">
        <v>86</v>
      </c>
      <c r="C17" s="14">
        <f>C18</f>
        <v>9433.23</v>
      </c>
      <c r="D17" s="155">
        <f t="shared" si="4"/>
        <v>5700</v>
      </c>
      <c r="E17" s="155">
        <v>0</v>
      </c>
      <c r="F17" s="155">
        <f t="shared" si="4"/>
        <v>5700</v>
      </c>
      <c r="G17" s="155">
        <v>0</v>
      </c>
      <c r="H17" s="157">
        <f t="shared" si="1"/>
        <v>5700</v>
      </c>
      <c r="I17" s="157">
        <f t="shared" si="2"/>
        <v>60.424690164450567</v>
      </c>
      <c r="J17" s="155"/>
      <c r="K17" s="155"/>
      <c r="L17" s="155">
        <f t="shared" si="4"/>
        <v>5900</v>
      </c>
      <c r="M17" s="155">
        <f t="shared" si="4"/>
        <v>6000</v>
      </c>
    </row>
    <row r="18" spans="1:13" ht="20.25" customHeight="1" x14ac:dyDescent="0.2">
      <c r="A18" s="10" t="s">
        <v>4</v>
      </c>
      <c r="B18" s="14" t="s">
        <v>86</v>
      </c>
      <c r="C18" s="14">
        <v>9433.23</v>
      </c>
      <c r="D18" s="155">
        <v>5700</v>
      </c>
      <c r="E18" s="155">
        <v>0</v>
      </c>
      <c r="F18" s="155">
        <v>5700</v>
      </c>
      <c r="G18" s="155">
        <v>0</v>
      </c>
      <c r="H18" s="157">
        <f t="shared" si="1"/>
        <v>5700</v>
      </c>
      <c r="I18" s="157">
        <f t="shared" si="2"/>
        <v>60.424690164450567</v>
      </c>
      <c r="J18" s="155"/>
      <c r="K18" s="155"/>
      <c r="L18" s="155">
        <v>5900</v>
      </c>
      <c r="M18" s="155">
        <v>6000</v>
      </c>
    </row>
    <row r="19" spans="1:13" s="28" customFormat="1" ht="18.75" customHeight="1" x14ac:dyDescent="0.2">
      <c r="A19" s="26" t="s">
        <v>5</v>
      </c>
      <c r="B19" s="27" t="s">
        <v>6</v>
      </c>
      <c r="C19" s="157">
        <f>C20+C22</f>
        <v>973730.33000000007</v>
      </c>
      <c r="D19" s="157">
        <f>D20+D22</f>
        <v>878500</v>
      </c>
      <c r="E19" s="157">
        <f>E20+E22</f>
        <v>156000</v>
      </c>
      <c r="F19" s="157">
        <f>F20+F22</f>
        <v>1034500</v>
      </c>
      <c r="G19" s="157">
        <v>0</v>
      </c>
      <c r="H19" s="157">
        <f t="shared" si="1"/>
        <v>1034500</v>
      </c>
      <c r="I19" s="157">
        <f t="shared" si="2"/>
        <v>106.24091374456826</v>
      </c>
      <c r="J19" s="157"/>
      <c r="K19" s="157"/>
      <c r="L19" s="157">
        <f>L20+L22</f>
        <v>928700</v>
      </c>
      <c r="M19" s="157">
        <f>M20+M22</f>
        <v>974300</v>
      </c>
    </row>
    <row r="20" spans="1:13" s="8" customFormat="1" ht="18.75" customHeight="1" x14ac:dyDescent="0.2">
      <c r="A20" s="25" t="s">
        <v>7</v>
      </c>
      <c r="B20" s="29" t="s">
        <v>8</v>
      </c>
      <c r="C20" s="29">
        <f>C21</f>
        <v>102897.44</v>
      </c>
      <c r="D20" s="155">
        <f>D21</f>
        <v>80000</v>
      </c>
      <c r="E20" s="155">
        <v>10000</v>
      </c>
      <c r="F20" s="155">
        <f>F21</f>
        <v>90000</v>
      </c>
      <c r="G20" s="155">
        <v>0</v>
      </c>
      <c r="H20" s="157">
        <f t="shared" si="1"/>
        <v>90000</v>
      </c>
      <c r="I20" s="157">
        <f t="shared" si="2"/>
        <v>87.465732869544667</v>
      </c>
      <c r="J20" s="155"/>
      <c r="K20" s="155"/>
      <c r="L20" s="155">
        <f>L21</f>
        <v>94000</v>
      </c>
      <c r="M20" s="155">
        <f>M21</f>
        <v>95000</v>
      </c>
    </row>
    <row r="21" spans="1:13" s="8" customFormat="1" ht="42.75" customHeight="1" x14ac:dyDescent="0.2">
      <c r="A21" s="25" t="s">
        <v>9</v>
      </c>
      <c r="B21" s="29" t="s">
        <v>184</v>
      </c>
      <c r="C21" s="29">
        <v>102897.44</v>
      </c>
      <c r="D21" s="155">
        <v>80000</v>
      </c>
      <c r="E21" s="155">
        <v>10000</v>
      </c>
      <c r="F21" s="155">
        <f>D21+E21</f>
        <v>90000</v>
      </c>
      <c r="G21" s="155">
        <v>0</v>
      </c>
      <c r="H21" s="157">
        <f t="shared" si="1"/>
        <v>90000</v>
      </c>
      <c r="I21" s="157">
        <f t="shared" si="2"/>
        <v>87.465732869544667</v>
      </c>
      <c r="J21" s="155"/>
      <c r="K21" s="155"/>
      <c r="L21" s="155">
        <v>94000</v>
      </c>
      <c r="M21" s="155">
        <v>95000</v>
      </c>
    </row>
    <row r="22" spans="1:13" s="8" customFormat="1" ht="18.75" customHeight="1" x14ac:dyDescent="0.2">
      <c r="A22" s="26" t="s">
        <v>10</v>
      </c>
      <c r="B22" s="27" t="s">
        <v>11</v>
      </c>
      <c r="C22" s="157">
        <f>C25+C23</f>
        <v>870832.89</v>
      </c>
      <c r="D22" s="157">
        <f>D25+D23</f>
        <v>798500</v>
      </c>
      <c r="E22" s="157">
        <f>E23+E25</f>
        <v>146000</v>
      </c>
      <c r="F22" s="157">
        <f>F23+F25</f>
        <v>944500</v>
      </c>
      <c r="G22" s="157">
        <v>0</v>
      </c>
      <c r="H22" s="157">
        <f t="shared" si="1"/>
        <v>944500</v>
      </c>
      <c r="I22" s="157">
        <f t="shared" si="2"/>
        <v>108.45938535922777</v>
      </c>
      <c r="J22" s="157"/>
      <c r="K22" s="157"/>
      <c r="L22" s="157">
        <f>L25+L23</f>
        <v>834700</v>
      </c>
      <c r="M22" s="157">
        <f>M25+M23</f>
        <v>879300</v>
      </c>
    </row>
    <row r="23" spans="1:13" s="8" customFormat="1" ht="16.5" customHeight="1" x14ac:dyDescent="0.2">
      <c r="A23" s="24" t="s">
        <v>187</v>
      </c>
      <c r="B23" s="29" t="s">
        <v>188</v>
      </c>
      <c r="C23" s="29">
        <f>C24</f>
        <v>483747.87</v>
      </c>
      <c r="D23" s="155">
        <f>D24</f>
        <v>598300</v>
      </c>
      <c r="E23" s="155">
        <v>0</v>
      </c>
      <c r="F23" s="155">
        <f>F24</f>
        <v>598300</v>
      </c>
      <c r="G23" s="155">
        <v>0</v>
      </c>
      <c r="H23" s="157">
        <f t="shared" si="1"/>
        <v>598300</v>
      </c>
      <c r="I23" s="157">
        <f t="shared" si="2"/>
        <v>123.68013113938878</v>
      </c>
      <c r="J23" s="155"/>
      <c r="K23" s="155"/>
      <c r="L23" s="155">
        <f>L24</f>
        <v>600000</v>
      </c>
      <c r="M23" s="155">
        <f>M24</f>
        <v>610000</v>
      </c>
    </row>
    <row r="24" spans="1:13" s="8" customFormat="1" ht="26.25" customHeight="1" x14ac:dyDescent="0.2">
      <c r="A24" s="24" t="s">
        <v>185</v>
      </c>
      <c r="B24" s="29" t="s">
        <v>189</v>
      </c>
      <c r="C24" s="29">
        <v>483747.87</v>
      </c>
      <c r="D24" s="155">
        <v>598300</v>
      </c>
      <c r="E24" s="155">
        <v>0</v>
      </c>
      <c r="F24" s="155">
        <f>D24+E24</f>
        <v>598300</v>
      </c>
      <c r="G24" s="155">
        <v>0</v>
      </c>
      <c r="H24" s="157">
        <f t="shared" si="1"/>
        <v>598300</v>
      </c>
      <c r="I24" s="157">
        <f t="shared" si="2"/>
        <v>123.68013113938878</v>
      </c>
      <c r="J24" s="155"/>
      <c r="K24" s="155"/>
      <c r="L24" s="155">
        <v>600000</v>
      </c>
      <c r="M24" s="155">
        <v>610000</v>
      </c>
    </row>
    <row r="25" spans="1:13" s="8" customFormat="1" ht="15.75" customHeight="1" x14ac:dyDescent="0.2">
      <c r="A25" s="24" t="s">
        <v>191</v>
      </c>
      <c r="B25" s="29" t="s">
        <v>190</v>
      </c>
      <c r="C25" s="29">
        <f>C26</f>
        <v>387085.02</v>
      </c>
      <c r="D25" s="155">
        <f>D26</f>
        <v>200200</v>
      </c>
      <c r="E25" s="155">
        <v>146000</v>
      </c>
      <c r="F25" s="155">
        <f>F26</f>
        <v>346200</v>
      </c>
      <c r="G25" s="155">
        <v>0</v>
      </c>
      <c r="H25" s="157">
        <f t="shared" si="1"/>
        <v>346200</v>
      </c>
      <c r="I25" s="157">
        <f t="shared" si="2"/>
        <v>89.437715776239543</v>
      </c>
      <c r="J25" s="155"/>
      <c r="K25" s="155"/>
      <c r="L25" s="155">
        <f>L26</f>
        <v>234700</v>
      </c>
      <c r="M25" s="155">
        <f>M26</f>
        <v>269300</v>
      </c>
    </row>
    <row r="26" spans="1:13" s="8" customFormat="1" ht="27.75" customHeight="1" x14ac:dyDescent="0.2">
      <c r="A26" s="24" t="s">
        <v>186</v>
      </c>
      <c r="B26" s="29" t="s">
        <v>192</v>
      </c>
      <c r="C26" s="29">
        <v>387085.02</v>
      </c>
      <c r="D26" s="155">
        <v>200200</v>
      </c>
      <c r="E26" s="155">
        <v>146000</v>
      </c>
      <c r="F26" s="155">
        <f>D26+E26</f>
        <v>346200</v>
      </c>
      <c r="G26" s="155">
        <v>0</v>
      </c>
      <c r="H26" s="157">
        <f t="shared" si="1"/>
        <v>346200</v>
      </c>
      <c r="I26" s="157">
        <f t="shared" si="2"/>
        <v>89.437715776239543</v>
      </c>
      <c r="J26" s="155"/>
      <c r="K26" s="155"/>
      <c r="L26" s="155">
        <v>234700</v>
      </c>
      <c r="M26" s="155">
        <v>269300</v>
      </c>
    </row>
    <row r="27" spans="1:13" s="8" customFormat="1" ht="18.75" customHeight="1" x14ac:dyDescent="0.2">
      <c r="A27" s="24" t="s">
        <v>396</v>
      </c>
      <c r="B27" s="27" t="s">
        <v>399</v>
      </c>
      <c r="C27" s="27">
        <f>C28</f>
        <v>2350</v>
      </c>
      <c r="D27" s="155">
        <v>0</v>
      </c>
      <c r="E27" s="155">
        <v>0</v>
      </c>
      <c r="F27" s="155">
        <v>0</v>
      </c>
      <c r="G27" s="155">
        <v>0</v>
      </c>
      <c r="H27" s="157">
        <v>0</v>
      </c>
      <c r="I27" s="157">
        <f t="shared" si="2"/>
        <v>0</v>
      </c>
      <c r="J27" s="155"/>
      <c r="K27" s="155"/>
      <c r="L27" s="155"/>
      <c r="M27" s="155"/>
    </row>
    <row r="28" spans="1:13" s="8" customFormat="1" ht="41.25" customHeight="1" x14ac:dyDescent="0.2">
      <c r="A28" s="24" t="s">
        <v>397</v>
      </c>
      <c r="B28" s="29" t="s">
        <v>400</v>
      </c>
      <c r="C28" s="29">
        <v>2350</v>
      </c>
      <c r="D28" s="155">
        <v>0</v>
      </c>
      <c r="E28" s="155">
        <v>0</v>
      </c>
      <c r="F28" s="155">
        <v>0</v>
      </c>
      <c r="G28" s="155">
        <v>0</v>
      </c>
      <c r="H28" s="157">
        <v>0</v>
      </c>
      <c r="I28" s="157">
        <f t="shared" si="2"/>
        <v>0</v>
      </c>
      <c r="J28" s="155"/>
      <c r="K28" s="155"/>
      <c r="L28" s="155"/>
      <c r="M28" s="155"/>
    </row>
    <row r="29" spans="1:13" s="8" customFormat="1" ht="67.5" customHeight="1" x14ac:dyDescent="0.2">
      <c r="A29" s="24" t="s">
        <v>398</v>
      </c>
      <c r="B29" s="29" t="s">
        <v>401</v>
      </c>
      <c r="C29" s="29">
        <v>2350</v>
      </c>
      <c r="D29" s="155">
        <v>0</v>
      </c>
      <c r="E29" s="155">
        <v>0</v>
      </c>
      <c r="F29" s="155">
        <v>0</v>
      </c>
      <c r="G29" s="155">
        <v>0</v>
      </c>
      <c r="H29" s="157">
        <v>0</v>
      </c>
      <c r="I29" s="157">
        <f t="shared" si="2"/>
        <v>0</v>
      </c>
      <c r="J29" s="155"/>
      <c r="K29" s="155"/>
      <c r="L29" s="155"/>
      <c r="M29" s="155"/>
    </row>
    <row r="30" spans="1:13" s="2" customFormat="1" ht="39.75" customHeight="1" x14ac:dyDescent="0.2">
      <c r="A30" s="22" t="s">
        <v>87</v>
      </c>
      <c r="B30" s="15" t="s">
        <v>63</v>
      </c>
      <c r="C30" s="15">
        <f t="shared" ref="C30:D32" si="5">C31</f>
        <v>137186.22</v>
      </c>
      <c r="D30" s="20">
        <f t="shared" si="5"/>
        <v>97000</v>
      </c>
      <c r="E30" s="20">
        <v>0</v>
      </c>
      <c r="F30" s="20">
        <f>F31</f>
        <v>97000</v>
      </c>
      <c r="G30" s="20">
        <v>0</v>
      </c>
      <c r="H30" s="157">
        <f t="shared" si="1"/>
        <v>97000</v>
      </c>
      <c r="I30" s="157">
        <f t="shared" si="2"/>
        <v>70.706810057161718</v>
      </c>
      <c r="J30" s="20"/>
      <c r="K30" s="20"/>
      <c r="L30" s="20">
        <f t="shared" ref="L30:M32" si="6">L31</f>
        <v>97000</v>
      </c>
      <c r="M30" s="20">
        <f t="shared" si="6"/>
        <v>97000</v>
      </c>
    </row>
    <row r="31" spans="1:13" ht="65.25" customHeight="1" x14ac:dyDescent="0.2">
      <c r="A31" s="10" t="s">
        <v>88</v>
      </c>
      <c r="B31" s="31" t="s">
        <v>72</v>
      </c>
      <c r="C31" s="31">
        <f t="shared" si="5"/>
        <v>137186.22</v>
      </c>
      <c r="D31" s="155">
        <f t="shared" si="5"/>
        <v>97000</v>
      </c>
      <c r="E31" s="155">
        <v>0</v>
      </c>
      <c r="F31" s="155">
        <f>F32</f>
        <v>97000</v>
      </c>
      <c r="G31" s="155">
        <v>0</v>
      </c>
      <c r="H31" s="157">
        <f t="shared" si="1"/>
        <v>97000</v>
      </c>
      <c r="I31" s="157">
        <f t="shared" si="2"/>
        <v>70.706810057161718</v>
      </c>
      <c r="J31" s="155"/>
      <c r="K31" s="155"/>
      <c r="L31" s="155">
        <f t="shared" si="6"/>
        <v>97000</v>
      </c>
      <c r="M31" s="155">
        <f t="shared" si="6"/>
        <v>97000</v>
      </c>
    </row>
    <row r="32" spans="1:13" ht="65.25" customHeight="1" x14ac:dyDescent="0.2">
      <c r="A32" s="10" t="s">
        <v>89</v>
      </c>
      <c r="B32" s="19" t="s">
        <v>182</v>
      </c>
      <c r="C32" s="19">
        <f t="shared" si="5"/>
        <v>137186.22</v>
      </c>
      <c r="D32" s="155">
        <f t="shared" si="5"/>
        <v>97000</v>
      </c>
      <c r="E32" s="155">
        <v>0</v>
      </c>
      <c r="F32" s="155">
        <f>F33</f>
        <v>97000</v>
      </c>
      <c r="G32" s="155">
        <v>0</v>
      </c>
      <c r="H32" s="157">
        <f t="shared" si="1"/>
        <v>97000</v>
      </c>
      <c r="I32" s="157">
        <f t="shared" si="2"/>
        <v>70.706810057161718</v>
      </c>
      <c r="J32" s="155"/>
      <c r="K32" s="155"/>
      <c r="L32" s="155">
        <f t="shared" si="6"/>
        <v>97000</v>
      </c>
      <c r="M32" s="155">
        <f t="shared" si="6"/>
        <v>97000</v>
      </c>
    </row>
    <row r="33" spans="1:18" ht="53.25" customHeight="1" x14ac:dyDescent="0.2">
      <c r="A33" s="10" t="s">
        <v>13</v>
      </c>
      <c r="B33" s="14" t="s">
        <v>174</v>
      </c>
      <c r="C33" s="14">
        <v>137186.22</v>
      </c>
      <c r="D33" s="155">
        <v>97000</v>
      </c>
      <c r="E33" s="155">
        <v>0</v>
      </c>
      <c r="F33" s="155">
        <v>97000</v>
      </c>
      <c r="G33" s="155">
        <v>0</v>
      </c>
      <c r="H33" s="157">
        <f t="shared" si="1"/>
        <v>97000</v>
      </c>
      <c r="I33" s="157">
        <f t="shared" si="2"/>
        <v>70.706810057161718</v>
      </c>
      <c r="J33" s="155"/>
      <c r="K33" s="155"/>
      <c r="L33" s="155">
        <v>97000</v>
      </c>
      <c r="M33" s="155">
        <v>97000</v>
      </c>
    </row>
    <row r="34" spans="1:18" ht="53.25" customHeight="1" x14ac:dyDescent="0.2">
      <c r="A34" s="22" t="s">
        <v>402</v>
      </c>
      <c r="B34" s="15" t="s">
        <v>403</v>
      </c>
      <c r="C34" s="15">
        <f>C35</f>
        <v>3500</v>
      </c>
      <c r="D34" s="155">
        <v>0</v>
      </c>
      <c r="E34" s="155">
        <v>0</v>
      </c>
      <c r="F34" s="155">
        <v>0</v>
      </c>
      <c r="G34" s="155">
        <v>0</v>
      </c>
      <c r="H34" s="157">
        <v>0</v>
      </c>
      <c r="I34" s="157">
        <f t="shared" si="2"/>
        <v>0</v>
      </c>
      <c r="J34" s="155"/>
      <c r="K34" s="155"/>
      <c r="L34" s="155"/>
      <c r="M34" s="155"/>
    </row>
    <row r="35" spans="1:18" ht="84" customHeight="1" x14ac:dyDescent="0.2">
      <c r="A35" s="10" t="s">
        <v>155</v>
      </c>
      <c r="B35" s="14" t="s">
        <v>404</v>
      </c>
      <c r="C35" s="14">
        <v>3500</v>
      </c>
      <c r="D35" s="155">
        <v>0</v>
      </c>
      <c r="E35" s="155">
        <v>0</v>
      </c>
      <c r="F35" s="155">
        <v>0</v>
      </c>
      <c r="G35" s="155">
        <v>0</v>
      </c>
      <c r="H35" s="157">
        <v>0</v>
      </c>
      <c r="I35" s="157">
        <f t="shared" si="2"/>
        <v>0</v>
      </c>
      <c r="J35" s="155"/>
      <c r="K35" s="155"/>
      <c r="L35" s="155"/>
      <c r="M35" s="155"/>
    </row>
    <row r="36" spans="1:18" s="4" customFormat="1" ht="17.25" customHeight="1" x14ac:dyDescent="0.2">
      <c r="A36" s="12" t="s">
        <v>19</v>
      </c>
      <c r="B36" s="15" t="s">
        <v>20</v>
      </c>
      <c r="C36" s="157">
        <f>C37</f>
        <v>3920997.2199999997</v>
      </c>
      <c r="D36" s="157">
        <f>D37</f>
        <v>2203965.2599999998</v>
      </c>
      <c r="E36" s="157">
        <f>E38+E43+E46</f>
        <v>297019.90000000002</v>
      </c>
      <c r="F36" s="157">
        <f>F37</f>
        <v>2500985.16</v>
      </c>
      <c r="G36" s="157">
        <v>0</v>
      </c>
      <c r="H36" s="157">
        <f t="shared" si="1"/>
        <v>2500985.16</v>
      </c>
      <c r="I36" s="157">
        <f t="shared" si="2"/>
        <v>63.784415537025055</v>
      </c>
      <c r="J36" s="157"/>
      <c r="K36" s="157"/>
      <c r="L36" s="157">
        <f>L37</f>
        <v>2301165.38</v>
      </c>
      <c r="M36" s="157">
        <f>M37</f>
        <v>2395343.91</v>
      </c>
      <c r="N36" s="23"/>
      <c r="O36" s="23"/>
      <c r="P36" s="23"/>
      <c r="Q36" s="23"/>
      <c r="R36" s="23"/>
    </row>
    <row r="37" spans="1:18" s="3" customFormat="1" ht="25.5" customHeight="1" x14ac:dyDescent="0.2">
      <c r="A37" s="5" t="s">
        <v>21</v>
      </c>
      <c r="B37" s="14" t="s">
        <v>22</v>
      </c>
      <c r="C37" s="155">
        <f>C38+C43+C46</f>
        <v>3920997.2199999997</v>
      </c>
      <c r="D37" s="155">
        <f>D38+D43+D46</f>
        <v>2203965.2599999998</v>
      </c>
      <c r="E37" s="155">
        <v>297019.90000000002</v>
      </c>
      <c r="F37" s="155">
        <f>F38+F43+F46</f>
        <v>2500985.16</v>
      </c>
      <c r="G37" s="155">
        <v>0</v>
      </c>
      <c r="H37" s="157">
        <f t="shared" si="1"/>
        <v>2500985.16</v>
      </c>
      <c r="I37" s="157">
        <f t="shared" si="2"/>
        <v>63.784415537025055</v>
      </c>
      <c r="J37" s="155"/>
      <c r="K37" s="155"/>
      <c r="L37" s="155">
        <f>L38+L43+L46</f>
        <v>2301165.38</v>
      </c>
      <c r="M37" s="155">
        <f>M38+M43+M46</f>
        <v>2395343.91</v>
      </c>
      <c r="N37" s="7"/>
      <c r="O37" s="7"/>
      <c r="P37" s="7"/>
      <c r="Q37" s="7"/>
      <c r="R37" s="7"/>
    </row>
    <row r="38" spans="1:18" s="4" customFormat="1" ht="27" customHeight="1" x14ac:dyDescent="0.2">
      <c r="A38" s="12" t="s">
        <v>23</v>
      </c>
      <c r="B38" s="15" t="s">
        <v>24</v>
      </c>
      <c r="C38" s="156">
        <f>C39+C41</f>
        <v>1983600</v>
      </c>
      <c r="D38" s="156">
        <f>D39+D41</f>
        <v>755400</v>
      </c>
      <c r="E38" s="156">
        <v>0</v>
      </c>
      <c r="F38" s="156">
        <f>F39+F41</f>
        <v>755400</v>
      </c>
      <c r="G38" s="156">
        <v>0</v>
      </c>
      <c r="H38" s="157">
        <f t="shared" si="1"/>
        <v>755400</v>
      </c>
      <c r="I38" s="157">
        <f t="shared" si="2"/>
        <v>38.082274652147611</v>
      </c>
      <c r="J38" s="156"/>
      <c r="K38" s="156"/>
      <c r="L38" s="156">
        <f>L39+L41</f>
        <v>776000</v>
      </c>
      <c r="M38" s="156">
        <f>M39+M41</f>
        <v>791000</v>
      </c>
      <c r="N38" s="23"/>
      <c r="O38" s="23"/>
      <c r="P38" s="23"/>
      <c r="Q38" s="23"/>
      <c r="R38" s="23"/>
    </row>
    <row r="39" spans="1:18" s="3" customFormat="1" ht="15.75" customHeight="1" x14ac:dyDescent="0.2">
      <c r="A39" s="5" t="s">
        <v>14</v>
      </c>
      <c r="B39" s="14" t="s">
        <v>25</v>
      </c>
      <c r="C39" s="14">
        <f>C40</f>
        <v>239700</v>
      </c>
      <c r="D39" s="155">
        <f>D40</f>
        <v>234100</v>
      </c>
      <c r="E39" s="155">
        <v>0</v>
      </c>
      <c r="F39" s="155">
        <f>F40</f>
        <v>234100</v>
      </c>
      <c r="G39" s="155">
        <v>0</v>
      </c>
      <c r="H39" s="157">
        <f t="shared" si="1"/>
        <v>234100</v>
      </c>
      <c r="I39" s="157">
        <f t="shared" si="2"/>
        <v>97.66374634960367</v>
      </c>
      <c r="J39" s="155"/>
      <c r="K39" s="155"/>
      <c r="L39" s="155">
        <f>L40</f>
        <v>236400</v>
      </c>
      <c r="M39" s="155">
        <f>M40</f>
        <v>236600</v>
      </c>
      <c r="N39" s="7"/>
      <c r="O39" s="7"/>
      <c r="P39" s="7"/>
      <c r="Q39" s="7"/>
      <c r="R39" s="7"/>
    </row>
    <row r="40" spans="1:18" s="3" customFormat="1" ht="27.75" customHeight="1" x14ac:dyDescent="0.2">
      <c r="A40" s="5" t="s">
        <v>15</v>
      </c>
      <c r="B40" s="131" t="s">
        <v>193</v>
      </c>
      <c r="C40" s="120">
        <v>239700</v>
      </c>
      <c r="D40" s="155">
        <v>234100</v>
      </c>
      <c r="E40" s="155">
        <v>0</v>
      </c>
      <c r="F40" s="155">
        <v>234100</v>
      </c>
      <c r="G40" s="155">
        <v>0</v>
      </c>
      <c r="H40" s="157">
        <f t="shared" si="1"/>
        <v>234100</v>
      </c>
      <c r="I40" s="157">
        <f t="shared" si="2"/>
        <v>97.66374634960367</v>
      </c>
      <c r="J40" s="155"/>
      <c r="K40" s="155"/>
      <c r="L40" s="155">
        <v>236400</v>
      </c>
      <c r="M40" s="155">
        <v>236600</v>
      </c>
      <c r="N40" s="6"/>
      <c r="O40" s="6"/>
    </row>
    <row r="41" spans="1:18" s="3" customFormat="1" ht="25.5" customHeight="1" x14ac:dyDescent="0.2">
      <c r="A41" s="5" t="s">
        <v>26</v>
      </c>
      <c r="B41" s="14" t="s">
        <v>27</v>
      </c>
      <c r="C41" s="14">
        <f>C42</f>
        <v>1743900</v>
      </c>
      <c r="D41" s="155">
        <f>D42</f>
        <v>521300</v>
      </c>
      <c r="E41" s="155">
        <v>0</v>
      </c>
      <c r="F41" s="155">
        <f>F42</f>
        <v>521300</v>
      </c>
      <c r="G41" s="155">
        <v>0</v>
      </c>
      <c r="H41" s="157">
        <f t="shared" si="1"/>
        <v>521300</v>
      </c>
      <c r="I41" s="157">
        <f t="shared" si="2"/>
        <v>29.892769080795915</v>
      </c>
      <c r="J41" s="155"/>
      <c r="K41" s="155"/>
      <c r="L41" s="155">
        <f>L42</f>
        <v>539600</v>
      </c>
      <c r="M41" s="155">
        <f>M42</f>
        <v>554400</v>
      </c>
      <c r="N41" s="7"/>
      <c r="O41" s="7"/>
      <c r="P41" s="7"/>
      <c r="Q41" s="7"/>
    </row>
    <row r="42" spans="1:18" s="3" customFormat="1" ht="25.5" customHeight="1" x14ac:dyDescent="0.2">
      <c r="A42" s="5" t="s">
        <v>16</v>
      </c>
      <c r="B42" s="14" t="s">
        <v>194</v>
      </c>
      <c r="C42" s="14">
        <v>1743900</v>
      </c>
      <c r="D42" s="155">
        <v>521300</v>
      </c>
      <c r="E42" s="155">
        <v>0</v>
      </c>
      <c r="F42" s="155">
        <v>521300</v>
      </c>
      <c r="G42" s="155">
        <v>0</v>
      </c>
      <c r="H42" s="157">
        <f t="shared" si="1"/>
        <v>521300</v>
      </c>
      <c r="I42" s="157">
        <f t="shared" si="2"/>
        <v>29.892769080795915</v>
      </c>
      <c r="J42" s="155"/>
      <c r="K42" s="155"/>
      <c r="L42" s="155">
        <v>539600</v>
      </c>
      <c r="M42" s="155">
        <v>554400</v>
      </c>
      <c r="N42" s="6"/>
      <c r="O42" s="6"/>
    </row>
    <row r="43" spans="1:18" s="4" customFormat="1" ht="24.75" customHeight="1" x14ac:dyDescent="0.2">
      <c r="A43" s="12" t="s">
        <v>28</v>
      </c>
      <c r="B43" s="15" t="s">
        <v>29</v>
      </c>
      <c r="C43" s="13">
        <f t="shared" ref="C43:M44" si="7">C44</f>
        <v>148144</v>
      </c>
      <c r="D43" s="13">
        <f t="shared" si="7"/>
        <v>63999</v>
      </c>
      <c r="E43" s="13">
        <v>0</v>
      </c>
      <c r="F43" s="13">
        <f t="shared" si="7"/>
        <v>63999</v>
      </c>
      <c r="G43" s="13">
        <v>0</v>
      </c>
      <c r="H43" s="157">
        <f t="shared" si="1"/>
        <v>63999</v>
      </c>
      <c r="I43" s="157">
        <f t="shared" si="2"/>
        <v>43.200534614969222</v>
      </c>
      <c r="J43" s="13"/>
      <c r="K43" s="13"/>
      <c r="L43" s="13">
        <f t="shared" si="7"/>
        <v>64678</v>
      </c>
      <c r="M43" s="13">
        <f t="shared" si="7"/>
        <v>67003</v>
      </c>
      <c r="N43" s="23"/>
      <c r="O43" s="23"/>
      <c r="P43" s="23"/>
    </row>
    <row r="44" spans="1:18" s="3" customFormat="1" ht="29.25" customHeight="1" x14ac:dyDescent="0.2">
      <c r="A44" s="5" t="s">
        <v>30</v>
      </c>
      <c r="B44" s="14" t="s">
        <v>31</v>
      </c>
      <c r="C44" s="14">
        <f>C45</f>
        <v>148144</v>
      </c>
      <c r="D44" s="155">
        <f t="shared" si="7"/>
        <v>63999</v>
      </c>
      <c r="E44" s="155">
        <v>0</v>
      </c>
      <c r="F44" s="155">
        <f t="shared" si="7"/>
        <v>63999</v>
      </c>
      <c r="G44" s="155">
        <v>0</v>
      </c>
      <c r="H44" s="157">
        <f t="shared" si="1"/>
        <v>63999</v>
      </c>
      <c r="I44" s="157">
        <f t="shared" si="2"/>
        <v>43.200534614969222</v>
      </c>
      <c r="J44" s="155"/>
      <c r="K44" s="155"/>
      <c r="L44" s="155">
        <f t="shared" si="7"/>
        <v>64678</v>
      </c>
      <c r="M44" s="155">
        <f t="shared" si="7"/>
        <v>67003</v>
      </c>
      <c r="N44" s="7"/>
      <c r="O44" s="7"/>
      <c r="P44" s="7"/>
      <c r="Q44" s="7"/>
    </row>
    <row r="45" spans="1:18" s="3" customFormat="1" ht="30" customHeight="1" x14ac:dyDescent="0.2">
      <c r="A45" s="5" t="s">
        <v>17</v>
      </c>
      <c r="B45" s="14" t="s">
        <v>18</v>
      </c>
      <c r="C45" s="14">
        <v>148144</v>
      </c>
      <c r="D45" s="155">
        <v>63999</v>
      </c>
      <c r="E45" s="155">
        <v>0</v>
      </c>
      <c r="F45" s="155">
        <v>63999</v>
      </c>
      <c r="G45" s="155">
        <v>0</v>
      </c>
      <c r="H45" s="157">
        <f t="shared" si="1"/>
        <v>63999</v>
      </c>
      <c r="I45" s="157">
        <f t="shared" si="2"/>
        <v>43.200534614969222</v>
      </c>
      <c r="J45" s="155"/>
      <c r="K45" s="155"/>
      <c r="L45" s="155">
        <v>64678</v>
      </c>
      <c r="M45" s="155">
        <v>67003</v>
      </c>
      <c r="O45" s="6"/>
    </row>
    <row r="46" spans="1:18" s="4" customFormat="1" ht="16.5" customHeight="1" x14ac:dyDescent="0.2">
      <c r="A46" s="12" t="s">
        <v>222</v>
      </c>
      <c r="B46" s="15" t="s">
        <v>78</v>
      </c>
      <c r="C46" s="157">
        <f t="shared" ref="C46:M46" si="8">C47</f>
        <v>1789253.22</v>
      </c>
      <c r="D46" s="157">
        <f t="shared" si="8"/>
        <v>1384566.26</v>
      </c>
      <c r="E46" s="157">
        <f>E47</f>
        <v>297019.90000000002</v>
      </c>
      <c r="F46" s="157">
        <f>D46+E46</f>
        <v>1681586.1600000001</v>
      </c>
      <c r="G46" s="157">
        <v>0</v>
      </c>
      <c r="H46" s="157">
        <f t="shared" si="1"/>
        <v>1681586.1600000001</v>
      </c>
      <c r="I46" s="157">
        <f t="shared" si="2"/>
        <v>93.982570002025767</v>
      </c>
      <c r="J46" s="157"/>
      <c r="K46" s="157"/>
      <c r="L46" s="157">
        <f t="shared" si="8"/>
        <v>1460487.38</v>
      </c>
      <c r="M46" s="157">
        <f t="shared" si="8"/>
        <v>1537340.91</v>
      </c>
      <c r="N46" s="23"/>
      <c r="O46" s="23"/>
      <c r="P46" s="23"/>
    </row>
    <row r="47" spans="1:18" s="4" customFormat="1" ht="54" customHeight="1" x14ac:dyDescent="0.2">
      <c r="A47" s="5" t="s">
        <v>224</v>
      </c>
      <c r="B47" s="14" t="s">
        <v>225</v>
      </c>
      <c r="C47" s="14">
        <f>C48</f>
        <v>1789253.22</v>
      </c>
      <c r="D47" s="155">
        <f>D48</f>
        <v>1384566.26</v>
      </c>
      <c r="E47" s="155">
        <f>E48</f>
        <v>297019.90000000002</v>
      </c>
      <c r="F47" s="155">
        <f>F48</f>
        <v>1681586.1600000001</v>
      </c>
      <c r="G47" s="155">
        <v>0</v>
      </c>
      <c r="H47" s="157">
        <f t="shared" si="1"/>
        <v>1681586.1600000001</v>
      </c>
      <c r="I47" s="157">
        <f t="shared" si="2"/>
        <v>93.982570002025767</v>
      </c>
      <c r="J47" s="155"/>
      <c r="K47" s="155"/>
      <c r="L47" s="155">
        <f>L48</f>
        <v>1460487.38</v>
      </c>
      <c r="M47" s="155">
        <f>M48</f>
        <v>1537340.91</v>
      </c>
      <c r="N47" s="23"/>
      <c r="O47" s="23"/>
      <c r="P47" s="23"/>
    </row>
    <row r="48" spans="1:18" s="3" customFormat="1" ht="51.75" customHeight="1" x14ac:dyDescent="0.2">
      <c r="A48" s="5" t="s">
        <v>223</v>
      </c>
      <c r="B48" s="14" t="s">
        <v>226</v>
      </c>
      <c r="C48" s="14">
        <v>1789253.22</v>
      </c>
      <c r="D48" s="155">
        <v>1384566.26</v>
      </c>
      <c r="E48" s="155">
        <v>297019.90000000002</v>
      </c>
      <c r="F48" s="155">
        <f>D48+E48</f>
        <v>1681586.1600000001</v>
      </c>
      <c r="G48" s="155">
        <v>0</v>
      </c>
      <c r="H48" s="157">
        <f t="shared" si="1"/>
        <v>1681586.1600000001</v>
      </c>
      <c r="I48" s="157">
        <f t="shared" si="2"/>
        <v>93.982570002025767</v>
      </c>
      <c r="J48" s="155"/>
      <c r="K48" s="155"/>
      <c r="L48" s="155">
        <v>1460487.38</v>
      </c>
      <c r="M48" s="155">
        <v>1537340.91</v>
      </c>
      <c r="O48" s="6"/>
    </row>
    <row r="49" spans="1:16" s="4" customFormat="1" ht="17.25" customHeight="1" x14ac:dyDescent="0.2">
      <c r="A49" s="12"/>
      <c r="B49" s="15" t="s">
        <v>44</v>
      </c>
      <c r="C49" s="157">
        <f>C12+C36</f>
        <v>5082076.75</v>
      </c>
      <c r="D49" s="157">
        <f>D12+D36</f>
        <v>3228165.26</v>
      </c>
      <c r="E49" s="157">
        <f>E12+E36</f>
        <v>453019.9</v>
      </c>
      <c r="F49" s="157">
        <f>F12+F36</f>
        <v>3681185.16</v>
      </c>
      <c r="G49" s="157">
        <v>0</v>
      </c>
      <c r="H49" s="157">
        <f>H12+H36</f>
        <v>3681185.16</v>
      </c>
      <c r="I49" s="157">
        <f t="shared" si="2"/>
        <v>72.434662857069213</v>
      </c>
      <c r="J49" s="157"/>
      <c r="K49" s="157"/>
      <c r="L49" s="157">
        <f>L12+L36</f>
        <v>3375765.38</v>
      </c>
      <c r="M49" s="157">
        <f>M12+M36</f>
        <v>3515643.91</v>
      </c>
      <c r="N49" s="23"/>
      <c r="O49" s="23"/>
      <c r="P49" s="23"/>
    </row>
  </sheetData>
  <mergeCells count="7">
    <mergeCell ref="B2:D2"/>
    <mergeCell ref="A8:M8"/>
    <mergeCell ref="A7:F7"/>
    <mergeCell ref="C6:F6"/>
    <mergeCell ref="C5:F5"/>
    <mergeCell ref="C4:F4"/>
    <mergeCell ref="C3:F3"/>
  </mergeCells>
  <pageMargins left="0.39370078740157483" right="0" top="0.19685039370078741" bottom="0" header="0" footer="0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C2" sqref="C2:E2"/>
    </sheetView>
  </sheetViews>
  <sheetFormatPr defaultRowHeight="12.75" x14ac:dyDescent="0.2"/>
  <cols>
    <col min="1" max="1" width="4.140625" style="143" customWidth="1"/>
    <col min="2" max="2" width="46.5703125" style="143" customWidth="1"/>
    <col min="3" max="3" width="12.42578125" style="143" customWidth="1"/>
    <col min="4" max="4" width="11.140625" style="143" customWidth="1"/>
    <col min="5" max="5" width="11.5703125" style="143" customWidth="1"/>
    <col min="6" max="251" width="9.140625" style="143"/>
    <col min="252" max="252" width="4.140625" style="143" customWidth="1"/>
    <col min="253" max="253" width="58.85546875" style="143" customWidth="1"/>
    <col min="254" max="254" width="32.85546875" style="143" customWidth="1"/>
    <col min="255" max="255" width="9.140625" style="143"/>
  </cols>
  <sheetData>
    <row r="1" spans="1:255" ht="12.75" customHeight="1" x14ac:dyDescent="0.2">
      <c r="A1" s="141"/>
      <c r="B1" s="142"/>
      <c r="C1" s="348" t="s">
        <v>329</v>
      </c>
      <c r="D1" s="348"/>
      <c r="E1" s="348"/>
    </row>
    <row r="2" spans="1:255" ht="74.25" customHeight="1" x14ac:dyDescent="0.2">
      <c r="A2" s="141"/>
      <c r="B2" s="142"/>
      <c r="C2" s="291" t="s">
        <v>361</v>
      </c>
      <c r="D2" s="291"/>
      <c r="E2" s="291"/>
    </row>
    <row r="3" spans="1:255" x14ac:dyDescent="0.2">
      <c r="A3" s="141"/>
      <c r="B3" s="142"/>
      <c r="C3" s="349" t="s">
        <v>328</v>
      </c>
      <c r="D3" s="349"/>
      <c r="E3" s="349"/>
    </row>
    <row r="4" spans="1:255" x14ac:dyDescent="0.2">
      <c r="A4" s="141"/>
      <c r="B4" s="142"/>
      <c r="C4" s="144"/>
    </row>
    <row r="5" spans="1:255" ht="100.5" customHeight="1" x14ac:dyDescent="0.2">
      <c r="A5" s="145"/>
      <c r="B5" s="347" t="s">
        <v>364</v>
      </c>
      <c r="C5" s="347"/>
      <c r="D5" s="347"/>
      <c r="E5" s="347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</row>
    <row r="6" spans="1:255" x14ac:dyDescent="0.2">
      <c r="A6" s="141"/>
      <c r="B6" s="147"/>
      <c r="C6" s="147"/>
    </row>
    <row r="7" spans="1:255" s="8" customFormat="1" ht="32.25" customHeight="1" x14ac:dyDescent="0.2">
      <c r="A7" s="148" t="s">
        <v>322</v>
      </c>
      <c r="B7" s="148" t="s">
        <v>323</v>
      </c>
      <c r="C7" s="205" t="s">
        <v>327</v>
      </c>
      <c r="D7" s="205" t="s">
        <v>332</v>
      </c>
      <c r="E7" s="205" t="s">
        <v>333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</row>
    <row r="8" spans="1:255" ht="28.5" customHeight="1" x14ac:dyDescent="0.2">
      <c r="A8" s="149">
        <v>1</v>
      </c>
      <c r="B8" s="150" t="s">
        <v>324</v>
      </c>
      <c r="C8" s="162">
        <v>500</v>
      </c>
      <c r="D8" s="162">
        <v>500</v>
      </c>
      <c r="E8" s="162">
        <v>500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</row>
    <row r="9" spans="1:255" ht="22.5" customHeight="1" x14ac:dyDescent="0.2">
      <c r="A9" s="151"/>
      <c r="B9" s="152" t="s">
        <v>325</v>
      </c>
      <c r="C9" s="163">
        <f>SUM(C8:C8)</f>
        <v>500</v>
      </c>
      <c r="D9" s="163">
        <f t="shared" ref="D9:E9" si="0">SUM(D8:D8)</f>
        <v>500</v>
      </c>
      <c r="E9" s="163">
        <f t="shared" si="0"/>
        <v>500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</row>
  </sheetData>
  <mergeCells count="4">
    <mergeCell ref="B5:E5"/>
    <mergeCell ref="C2:E2"/>
    <mergeCell ref="C1:E1"/>
    <mergeCell ref="C3:E3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5" sqref="B5:E5"/>
    </sheetView>
  </sheetViews>
  <sheetFormatPr defaultRowHeight="12.75" x14ac:dyDescent="0.2"/>
  <cols>
    <col min="1" max="1" width="4.140625" style="143" customWidth="1"/>
    <col min="2" max="2" width="51.42578125" style="143" customWidth="1"/>
    <col min="3" max="3" width="13.28515625" style="143" customWidth="1"/>
    <col min="4" max="4" width="11.140625" style="143" customWidth="1"/>
    <col min="5" max="5" width="11" style="143" customWidth="1"/>
    <col min="6" max="251" width="9.140625" style="143"/>
    <col min="252" max="252" width="4.140625" style="143" customWidth="1"/>
    <col min="253" max="253" width="58.85546875" style="143" customWidth="1"/>
    <col min="254" max="254" width="32.85546875" style="143" customWidth="1"/>
    <col min="255" max="255" width="9.140625" style="143"/>
  </cols>
  <sheetData>
    <row r="1" spans="1:255" ht="12.75" customHeight="1" x14ac:dyDescent="0.2">
      <c r="A1" s="141"/>
      <c r="B1" s="142"/>
      <c r="C1" s="348" t="s">
        <v>331</v>
      </c>
      <c r="D1" s="348"/>
      <c r="E1" s="348"/>
    </row>
    <row r="2" spans="1:255" ht="69" customHeight="1" x14ac:dyDescent="0.2">
      <c r="A2" s="141"/>
      <c r="B2" s="142"/>
      <c r="C2" s="291" t="s">
        <v>361</v>
      </c>
      <c r="D2" s="291"/>
      <c r="E2" s="291"/>
    </row>
    <row r="3" spans="1:255" x14ac:dyDescent="0.2">
      <c r="A3" s="141"/>
      <c r="B3" s="142"/>
      <c r="C3" s="349" t="s">
        <v>330</v>
      </c>
      <c r="D3" s="349"/>
      <c r="E3" s="349"/>
    </row>
    <row r="4" spans="1:255" x14ac:dyDescent="0.2">
      <c r="A4" s="141"/>
      <c r="B4" s="142"/>
      <c r="C4" s="144"/>
    </row>
    <row r="5" spans="1:255" ht="100.5" customHeight="1" x14ac:dyDescent="0.2">
      <c r="A5" s="145"/>
      <c r="B5" s="347" t="s">
        <v>365</v>
      </c>
      <c r="C5" s="347"/>
      <c r="D5" s="347"/>
      <c r="E5" s="347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</row>
    <row r="6" spans="1:255" x14ac:dyDescent="0.2">
      <c r="A6" s="141"/>
      <c r="B6" s="147"/>
      <c r="C6" s="147"/>
    </row>
    <row r="7" spans="1:255" ht="25.5" x14ac:dyDescent="0.2">
      <c r="A7" s="148" t="s">
        <v>322</v>
      </c>
      <c r="B7" s="148" t="s">
        <v>323</v>
      </c>
      <c r="C7" s="154" t="s">
        <v>327</v>
      </c>
      <c r="D7" s="154" t="s">
        <v>332</v>
      </c>
      <c r="E7" s="154" t="s">
        <v>333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</row>
    <row r="8" spans="1:255" ht="25.5" customHeight="1" x14ac:dyDescent="0.2">
      <c r="A8" s="149">
        <v>1</v>
      </c>
      <c r="B8" s="150" t="s">
        <v>324</v>
      </c>
      <c r="C8" s="162">
        <v>4000</v>
      </c>
      <c r="D8" s="162">
        <v>4000</v>
      </c>
      <c r="E8" s="162">
        <v>4000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</row>
    <row r="9" spans="1:255" ht="25.5" customHeight="1" x14ac:dyDescent="0.2">
      <c r="A9" s="151"/>
      <c r="B9" s="152" t="s">
        <v>325</v>
      </c>
      <c r="C9" s="163">
        <f>SUM(C8:C8)</f>
        <v>4000</v>
      </c>
      <c r="D9" s="163">
        <f t="shared" ref="D9:E9" si="0">SUM(D8:D8)</f>
        <v>4000</v>
      </c>
      <c r="E9" s="163">
        <f t="shared" si="0"/>
        <v>4000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</row>
  </sheetData>
  <mergeCells count="4">
    <mergeCell ref="C2:E2"/>
    <mergeCell ref="C1:E1"/>
    <mergeCell ref="C3:E3"/>
    <mergeCell ref="B5:E5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6"/>
  <sheetViews>
    <sheetView tabSelected="1" workbookViewId="0">
      <selection activeCell="C4" sqref="C4:J4"/>
    </sheetView>
  </sheetViews>
  <sheetFormatPr defaultRowHeight="12.75" x14ac:dyDescent="0.2"/>
  <cols>
    <col min="1" max="1" width="26.85546875" style="66" customWidth="1"/>
    <col min="2" max="2" width="19.85546875" style="66" customWidth="1"/>
    <col min="3" max="3" width="18" style="66" customWidth="1"/>
    <col min="4" max="6" width="15" style="66" hidden="1" customWidth="1"/>
    <col min="7" max="7" width="15" style="66" customWidth="1"/>
    <col min="8" max="8" width="15" style="66" hidden="1" customWidth="1"/>
    <col min="9" max="10" width="15" style="66" customWidth="1"/>
    <col min="11" max="242" width="9.140625" style="66"/>
    <col min="243" max="243" width="26" style="66" customWidth="1"/>
    <col min="244" max="244" width="17.140625" style="66" customWidth="1"/>
    <col min="245" max="245" width="47.42578125" style="66" customWidth="1"/>
    <col min="246" max="246" width="15.5703125" style="66" customWidth="1"/>
    <col min="247" max="247" width="12.7109375" style="66" customWidth="1"/>
    <col min="248" max="16384" width="9.140625" style="66"/>
  </cols>
  <sheetData>
    <row r="1" spans="1:17" ht="13.5" customHeight="1" x14ac:dyDescent="0.2">
      <c r="C1" s="352" t="s">
        <v>412</v>
      </c>
      <c r="D1" s="352"/>
      <c r="E1" s="352"/>
      <c r="F1" s="352"/>
      <c r="G1" s="352"/>
      <c r="H1" s="352"/>
      <c r="I1" s="352"/>
      <c r="J1" s="352"/>
      <c r="K1" s="3"/>
      <c r="L1" s="3"/>
      <c r="M1" s="3"/>
      <c r="N1" s="32"/>
      <c r="O1" s="32"/>
      <c r="P1" s="32"/>
      <c r="Q1" s="32"/>
    </row>
    <row r="2" spans="1:17" ht="51.75" customHeight="1" x14ac:dyDescent="0.2">
      <c r="C2" s="346" t="s">
        <v>384</v>
      </c>
      <c r="D2" s="346"/>
      <c r="E2" s="346"/>
      <c r="F2" s="346"/>
      <c r="G2" s="346"/>
      <c r="H2" s="346"/>
      <c r="I2" s="346"/>
      <c r="J2" s="346"/>
      <c r="K2" s="206"/>
      <c r="L2" s="206"/>
      <c r="M2" s="206"/>
      <c r="N2" s="206"/>
      <c r="O2" s="206"/>
      <c r="P2" s="206"/>
      <c r="Q2" s="206"/>
    </row>
    <row r="3" spans="1:17" s="64" customFormat="1" ht="13.5" customHeight="1" x14ac:dyDescent="0.2">
      <c r="A3" s="207"/>
      <c r="C3" s="353" t="s">
        <v>334</v>
      </c>
      <c r="D3" s="353"/>
      <c r="E3" s="353"/>
      <c r="F3" s="353"/>
      <c r="G3" s="353"/>
      <c r="H3" s="353"/>
      <c r="I3" s="353"/>
      <c r="J3" s="353"/>
    </row>
    <row r="4" spans="1:17" s="64" customFormat="1" ht="56.25" customHeight="1" x14ac:dyDescent="0.2">
      <c r="A4" s="207"/>
      <c r="C4" s="354" t="s">
        <v>385</v>
      </c>
      <c r="D4" s="354"/>
      <c r="E4" s="354"/>
      <c r="F4" s="354"/>
      <c r="G4" s="354"/>
      <c r="H4" s="354"/>
      <c r="I4" s="354"/>
      <c r="J4" s="354"/>
    </row>
    <row r="5" spans="1:17" s="65" customFormat="1" ht="41.25" customHeight="1" x14ac:dyDescent="0.2">
      <c r="A5" s="355" t="s">
        <v>366</v>
      </c>
      <c r="B5" s="355"/>
      <c r="C5" s="355"/>
      <c r="D5" s="355"/>
      <c r="E5" s="355"/>
      <c r="F5" s="355"/>
      <c r="G5" s="355"/>
      <c r="H5" s="355"/>
      <c r="I5" s="355"/>
      <c r="J5" s="355"/>
    </row>
    <row r="6" spans="1:17" s="65" customFormat="1" x14ac:dyDescent="0.2">
      <c r="A6" s="208"/>
      <c r="D6" s="209"/>
      <c r="E6" s="209"/>
      <c r="F6" s="209"/>
      <c r="G6" s="209"/>
      <c r="H6" s="209"/>
    </row>
    <row r="7" spans="1:17" s="64" customFormat="1" ht="32.25" customHeight="1" x14ac:dyDescent="0.2">
      <c r="A7" s="210" t="s">
        <v>92</v>
      </c>
      <c r="B7" s="356" t="s">
        <v>93</v>
      </c>
      <c r="C7" s="356"/>
      <c r="D7" s="115">
        <v>2018</v>
      </c>
      <c r="E7" s="115" t="s">
        <v>390</v>
      </c>
      <c r="F7" s="115" t="s">
        <v>391</v>
      </c>
      <c r="G7" s="115">
        <v>2018</v>
      </c>
      <c r="H7" s="115" t="s">
        <v>411</v>
      </c>
      <c r="I7" s="115">
        <v>2019</v>
      </c>
      <c r="J7" s="115">
        <v>2020</v>
      </c>
    </row>
    <row r="8" spans="1:17" ht="31.5" customHeight="1" x14ac:dyDescent="0.2">
      <c r="A8" s="211" t="s">
        <v>94</v>
      </c>
      <c r="B8" s="350" t="s">
        <v>95</v>
      </c>
      <c r="C8" s="350"/>
      <c r="D8" s="162">
        <f>D9+D13</f>
        <v>0</v>
      </c>
      <c r="E8" s="162">
        <f t="shared" ref="E8:F8" si="0">E9+E13</f>
        <v>828304</v>
      </c>
      <c r="F8" s="162">
        <f t="shared" si="0"/>
        <v>540825.35000000009</v>
      </c>
      <c r="G8" s="162">
        <f t="shared" ref="G8:H8" si="1">G9+G13</f>
        <v>37</v>
      </c>
      <c r="H8" s="162">
        <f t="shared" si="1"/>
        <v>4509526.16</v>
      </c>
      <c r="I8" s="162">
        <f t="shared" ref="I8" si="2">I9+I13</f>
        <v>0</v>
      </c>
      <c r="J8" s="162">
        <v>0</v>
      </c>
    </row>
    <row r="9" spans="1:17" s="65" customFormat="1" ht="22.5" customHeight="1" x14ac:dyDescent="0.2">
      <c r="A9" s="211" t="s">
        <v>96</v>
      </c>
      <c r="B9" s="350" t="s">
        <v>97</v>
      </c>
      <c r="C9" s="350"/>
      <c r="D9" s="212">
        <f>D10</f>
        <v>-3228165.26</v>
      </c>
      <c r="E9" s="212">
        <f t="shared" ref="E9:H11" si="3">E10</f>
        <v>0</v>
      </c>
      <c r="F9" s="212">
        <f t="shared" si="3"/>
        <v>-3515643.91</v>
      </c>
      <c r="G9" s="212">
        <f t="shared" si="3"/>
        <v>-453019.9</v>
      </c>
      <c r="H9" s="212">
        <f t="shared" si="3"/>
        <v>0</v>
      </c>
      <c r="I9" s="212">
        <f>I10</f>
        <v>-3375765.38</v>
      </c>
      <c r="J9" s="212">
        <f t="shared" ref="I9:J11" si="4">J10</f>
        <v>-3515643.91</v>
      </c>
    </row>
    <row r="10" spans="1:17" s="65" customFormat="1" ht="28.5" customHeight="1" x14ac:dyDescent="0.2">
      <c r="A10" s="211" t="s">
        <v>98</v>
      </c>
      <c r="B10" s="350" t="s">
        <v>99</v>
      </c>
      <c r="C10" s="350"/>
      <c r="D10" s="212">
        <f>D11</f>
        <v>-3228165.26</v>
      </c>
      <c r="E10" s="212">
        <f t="shared" si="3"/>
        <v>0</v>
      </c>
      <c r="F10" s="212">
        <f t="shared" si="3"/>
        <v>-3515643.91</v>
      </c>
      <c r="G10" s="212">
        <f t="shared" si="3"/>
        <v>-453019.9</v>
      </c>
      <c r="H10" s="212">
        <f t="shared" si="3"/>
        <v>0</v>
      </c>
      <c r="I10" s="212">
        <f t="shared" si="4"/>
        <v>-3375765.38</v>
      </c>
      <c r="J10" s="212">
        <f t="shared" si="4"/>
        <v>-3515643.91</v>
      </c>
    </row>
    <row r="11" spans="1:17" s="65" customFormat="1" ht="28.5" customHeight="1" x14ac:dyDescent="0.2">
      <c r="A11" s="211" t="s">
        <v>100</v>
      </c>
      <c r="B11" s="350" t="s">
        <v>101</v>
      </c>
      <c r="C11" s="350"/>
      <c r="D11" s="212">
        <f>D12</f>
        <v>-3228165.26</v>
      </c>
      <c r="E11" s="212">
        <f t="shared" si="3"/>
        <v>0</v>
      </c>
      <c r="F11" s="212">
        <f t="shared" si="3"/>
        <v>-3515643.91</v>
      </c>
      <c r="G11" s="212">
        <f t="shared" si="3"/>
        <v>-453019.9</v>
      </c>
      <c r="H11" s="212">
        <f t="shared" si="3"/>
        <v>0</v>
      </c>
      <c r="I11" s="212">
        <f t="shared" si="4"/>
        <v>-3375765.38</v>
      </c>
      <c r="J11" s="212">
        <f t="shared" si="4"/>
        <v>-3515643.91</v>
      </c>
    </row>
    <row r="12" spans="1:17" s="65" customFormat="1" ht="29.25" customHeight="1" x14ac:dyDescent="0.2">
      <c r="A12" s="211" t="s">
        <v>201</v>
      </c>
      <c r="B12" s="350" t="s">
        <v>73</v>
      </c>
      <c r="C12" s="350"/>
      <c r="D12" s="212">
        <f>-'1. Дох.18 и план 19-20'!D49</f>
        <v>-3228165.26</v>
      </c>
      <c r="E12" s="212">
        <v>0</v>
      </c>
      <c r="F12" s="212">
        <f>-'1. Дох.18 и план 19-20'!M49</f>
        <v>-3515643.91</v>
      </c>
      <c r="G12" s="212">
        <f>-'1. Дох.18 и план 19-20'!E49</f>
        <v>-453019.9</v>
      </c>
      <c r="H12" s="212">
        <f>-'1. Дох.18 и план 19-20'!O49</f>
        <v>0</v>
      </c>
      <c r="I12" s="212">
        <f>-'1. Дох.18 и план 19-20'!L49</f>
        <v>-3375765.38</v>
      </c>
      <c r="J12" s="212">
        <f>-'1. Дох.18 и план 19-20'!M49</f>
        <v>-3515643.91</v>
      </c>
    </row>
    <row r="13" spans="1:17" s="65" customFormat="1" ht="30.75" customHeight="1" x14ac:dyDescent="0.2">
      <c r="A13" s="211" t="s">
        <v>102</v>
      </c>
      <c r="B13" s="350" t="s">
        <v>103</v>
      </c>
      <c r="C13" s="350"/>
      <c r="D13" s="162">
        <f>D14</f>
        <v>3228165.2600000002</v>
      </c>
      <c r="E13" s="162">
        <f t="shared" ref="E13:H15" si="5">E14</f>
        <v>828304</v>
      </c>
      <c r="F13" s="162">
        <f t="shared" si="5"/>
        <v>4056469.2600000002</v>
      </c>
      <c r="G13" s="162">
        <f t="shared" si="5"/>
        <v>453056.9</v>
      </c>
      <c r="H13" s="162">
        <f t="shared" si="5"/>
        <v>4509526.16</v>
      </c>
      <c r="I13" s="162">
        <f t="shared" ref="I13:J15" si="6">I14</f>
        <v>3375765.3800000004</v>
      </c>
      <c r="J13" s="162">
        <f t="shared" si="6"/>
        <v>3515643.91</v>
      </c>
    </row>
    <row r="14" spans="1:17" s="65" customFormat="1" ht="30.75" customHeight="1" x14ac:dyDescent="0.2">
      <c r="A14" s="211" t="s">
        <v>104</v>
      </c>
      <c r="B14" s="350" t="s">
        <v>105</v>
      </c>
      <c r="C14" s="350"/>
      <c r="D14" s="162">
        <f>D15</f>
        <v>3228165.2600000002</v>
      </c>
      <c r="E14" s="162">
        <f t="shared" si="5"/>
        <v>828304</v>
      </c>
      <c r="F14" s="162">
        <f t="shared" si="5"/>
        <v>4056469.2600000002</v>
      </c>
      <c r="G14" s="162">
        <f t="shared" si="5"/>
        <v>453056.9</v>
      </c>
      <c r="H14" s="162">
        <f t="shared" si="5"/>
        <v>4509526.16</v>
      </c>
      <c r="I14" s="162">
        <f t="shared" si="6"/>
        <v>3375765.3800000004</v>
      </c>
      <c r="J14" s="162">
        <f t="shared" si="6"/>
        <v>3515643.91</v>
      </c>
    </row>
    <row r="15" spans="1:17" s="65" customFormat="1" ht="30.75" customHeight="1" x14ac:dyDescent="0.2">
      <c r="A15" s="211" t="s">
        <v>106</v>
      </c>
      <c r="B15" s="350" t="s">
        <v>107</v>
      </c>
      <c r="C15" s="350"/>
      <c r="D15" s="162">
        <f>D16</f>
        <v>3228165.2600000002</v>
      </c>
      <c r="E15" s="162">
        <f t="shared" si="5"/>
        <v>828304</v>
      </c>
      <c r="F15" s="162">
        <f t="shared" si="5"/>
        <v>4056469.2600000002</v>
      </c>
      <c r="G15" s="162">
        <f t="shared" si="5"/>
        <v>453056.9</v>
      </c>
      <c r="H15" s="162">
        <f t="shared" si="5"/>
        <v>4509526.16</v>
      </c>
      <c r="I15" s="162">
        <f t="shared" si="6"/>
        <v>3375765.3800000004</v>
      </c>
      <c r="J15" s="162">
        <f t="shared" si="6"/>
        <v>3515643.91</v>
      </c>
    </row>
    <row r="16" spans="1:17" s="65" customFormat="1" ht="31.5" customHeight="1" x14ac:dyDescent="0.2">
      <c r="A16" s="211" t="s">
        <v>108</v>
      </c>
      <c r="B16" s="350" t="s">
        <v>74</v>
      </c>
      <c r="C16" s="350"/>
      <c r="D16" s="162">
        <f>'6.Вед.18 и 19-20'!L104</f>
        <v>3228165.2600000002</v>
      </c>
      <c r="E16" s="162">
        <f>'6.Вед.18 и 19-20'!M104</f>
        <v>828304</v>
      </c>
      <c r="F16" s="162">
        <f>'6.Вед.18 и 19-20'!N104</f>
        <v>4056469.2600000002</v>
      </c>
      <c r="G16" s="162">
        <f>'6.Вед.18 и 19-20'!O104</f>
        <v>453056.9</v>
      </c>
      <c r="H16" s="162">
        <f>'6.Вед.18 и 19-20'!P104</f>
        <v>4509526.16</v>
      </c>
      <c r="I16" s="162">
        <f>'6.Вед.18 и 19-20'!T104</f>
        <v>3375765.3800000004</v>
      </c>
      <c r="J16" s="162">
        <f>'6.Вед.18 и 19-20'!U104</f>
        <v>3515643.91</v>
      </c>
    </row>
    <row r="17" spans="1:10" s="67" customFormat="1" ht="42" customHeight="1" x14ac:dyDescent="0.2">
      <c r="A17" s="115"/>
      <c r="B17" s="351" t="s">
        <v>109</v>
      </c>
      <c r="C17" s="351"/>
      <c r="D17" s="163">
        <f>D8</f>
        <v>0</v>
      </c>
      <c r="E17" s="163">
        <f t="shared" ref="E17:F17" si="7">E8</f>
        <v>828304</v>
      </c>
      <c r="F17" s="163">
        <f t="shared" si="7"/>
        <v>540825.35000000009</v>
      </c>
      <c r="G17" s="163">
        <f t="shared" ref="G17:H17" si="8">G8</f>
        <v>37</v>
      </c>
      <c r="H17" s="163">
        <f t="shared" si="8"/>
        <v>4509526.16</v>
      </c>
      <c r="I17" s="163">
        <f t="shared" ref="I17:J17" si="9">I8</f>
        <v>0</v>
      </c>
      <c r="J17" s="163">
        <f t="shared" si="9"/>
        <v>0</v>
      </c>
    </row>
    <row r="18" spans="1:10" x14ac:dyDescent="0.2">
      <c r="D18" s="68"/>
      <c r="E18" s="68"/>
      <c r="F18" s="68"/>
      <c r="G18" s="68"/>
      <c r="H18" s="68"/>
    </row>
    <row r="19" spans="1:10" x14ac:dyDescent="0.2">
      <c r="D19" s="68"/>
      <c r="E19" s="68"/>
      <c r="F19" s="68"/>
      <c r="G19" s="68"/>
      <c r="H19" s="68"/>
    </row>
    <row r="20" spans="1:10" x14ac:dyDescent="0.2">
      <c r="D20" s="68"/>
      <c r="E20" s="68"/>
      <c r="F20" s="68"/>
      <c r="G20" s="68"/>
      <c r="H20" s="68"/>
    </row>
    <row r="22" spans="1:10" x14ac:dyDescent="0.2">
      <c r="C22" s="69"/>
      <c r="D22" s="69"/>
      <c r="E22" s="69"/>
      <c r="F22" s="69"/>
      <c r="G22" s="69"/>
      <c r="H22" s="69"/>
    </row>
    <row r="26" spans="1:10" x14ac:dyDescent="0.2">
      <c r="C26" s="70"/>
      <c r="D26" s="70"/>
      <c r="E26" s="70"/>
      <c r="F26" s="70"/>
      <c r="G26" s="70"/>
      <c r="H26" s="70"/>
    </row>
  </sheetData>
  <mergeCells count="16">
    <mergeCell ref="C1:J1"/>
    <mergeCell ref="C2:J2"/>
    <mergeCell ref="B8:C8"/>
    <mergeCell ref="C3:J3"/>
    <mergeCell ref="C4:J4"/>
    <mergeCell ref="A5:J5"/>
    <mergeCell ref="B7:C7"/>
    <mergeCell ref="B15:C15"/>
    <mergeCell ref="B16:C16"/>
    <mergeCell ref="B17:C17"/>
    <mergeCell ref="B9:C9"/>
    <mergeCell ref="B10:C10"/>
    <mergeCell ref="B11:C11"/>
    <mergeCell ref="B12:C12"/>
    <mergeCell ref="B13:C13"/>
    <mergeCell ref="B14:C14"/>
  </mergeCells>
  <pageMargins left="0.59055118110236227" right="0.39370078740157483" top="0.35433070866141736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:D2"/>
    </sheetView>
  </sheetViews>
  <sheetFormatPr defaultRowHeight="12.75" x14ac:dyDescent="0.2"/>
  <cols>
    <col min="1" max="1" width="54.140625" style="8" customWidth="1"/>
    <col min="2" max="3" width="13" style="8" customWidth="1"/>
    <col min="4" max="4" width="12.28515625" style="8" customWidth="1"/>
    <col min="5" max="7" width="0.28515625" style="8" hidden="1" customWidth="1"/>
    <col min="8" max="8" width="1" style="8" hidden="1" customWidth="1"/>
    <col min="9" max="9" width="0.42578125" style="8" hidden="1" customWidth="1"/>
    <col min="10" max="10" width="9.140625" style="8" hidden="1" customWidth="1"/>
    <col min="11" max="16384" width="9.140625" style="8"/>
  </cols>
  <sheetData>
    <row r="1" spans="1:5" ht="12.75" customHeight="1" x14ac:dyDescent="0.2">
      <c r="B1" s="290" t="s">
        <v>255</v>
      </c>
      <c r="C1" s="290"/>
      <c r="D1" s="290"/>
    </row>
    <row r="2" spans="1:5" ht="57" customHeight="1" x14ac:dyDescent="0.2">
      <c r="B2" s="291" t="s">
        <v>361</v>
      </c>
      <c r="C2" s="291"/>
      <c r="D2" s="291"/>
    </row>
    <row r="3" spans="1:5" ht="56.25" customHeight="1" x14ac:dyDescent="0.2">
      <c r="A3" s="292" t="s">
        <v>302</v>
      </c>
      <c r="B3" s="292"/>
      <c r="C3" s="292"/>
      <c r="D3" s="292"/>
    </row>
    <row r="4" spans="1:5" x14ac:dyDescent="0.2">
      <c r="E4" s="8" t="s">
        <v>79</v>
      </c>
    </row>
    <row r="5" spans="1:5" ht="38.25" customHeight="1" x14ac:dyDescent="0.2">
      <c r="A5" s="293" t="s">
        <v>295</v>
      </c>
      <c r="B5" s="294"/>
      <c r="C5" s="293" t="s">
        <v>296</v>
      </c>
      <c r="D5" s="294"/>
    </row>
    <row r="6" spans="1:5" s="119" customFormat="1" ht="18.75" customHeight="1" x14ac:dyDescent="0.2">
      <c r="A6" s="287" t="s">
        <v>297</v>
      </c>
      <c r="B6" s="287"/>
      <c r="C6" s="288"/>
      <c r="D6" s="289"/>
      <c r="E6" s="119" t="s">
        <v>79</v>
      </c>
    </row>
    <row r="7" spans="1:5" ht="18.75" customHeight="1" x14ac:dyDescent="0.2">
      <c r="A7" s="295" t="s">
        <v>298</v>
      </c>
      <c r="B7" s="295"/>
      <c r="C7" s="297">
        <v>1</v>
      </c>
      <c r="D7" s="298"/>
    </row>
    <row r="8" spans="1:5" ht="18.75" customHeight="1" x14ac:dyDescent="0.2">
      <c r="A8" s="299" t="s">
        <v>299</v>
      </c>
      <c r="B8" s="299"/>
      <c r="C8" s="297">
        <v>1</v>
      </c>
      <c r="D8" s="298"/>
    </row>
    <row r="9" spans="1:5" customFormat="1" ht="31.5" customHeight="1" x14ac:dyDescent="0.2">
      <c r="A9" s="300" t="s">
        <v>300</v>
      </c>
      <c r="B9" s="300"/>
      <c r="C9" s="301"/>
      <c r="D9" s="301"/>
    </row>
    <row r="10" spans="1:5" customFormat="1" ht="31.5" customHeight="1" x14ac:dyDescent="0.25">
      <c r="A10" s="295" t="s">
        <v>301</v>
      </c>
      <c r="B10" s="295"/>
      <c r="C10" s="296">
        <v>1</v>
      </c>
      <c r="D10" s="296"/>
    </row>
    <row r="11" spans="1:5" x14ac:dyDescent="0.2">
      <c r="A11" s="120"/>
    </row>
    <row r="12" spans="1:5" x14ac:dyDescent="0.2">
      <c r="A12" s="120"/>
      <c r="E12" s="8" t="s">
        <v>79</v>
      </c>
    </row>
    <row r="13" spans="1:5" x14ac:dyDescent="0.2">
      <c r="A13" s="120"/>
    </row>
    <row r="14" spans="1:5" x14ac:dyDescent="0.2">
      <c r="A14" s="120"/>
    </row>
    <row r="15" spans="1:5" x14ac:dyDescent="0.2">
      <c r="A15" s="120"/>
    </row>
    <row r="16" spans="1:5" x14ac:dyDescent="0.2">
      <c r="A16" s="120"/>
    </row>
    <row r="17" spans="1:1" x14ac:dyDescent="0.2">
      <c r="A17" s="120"/>
    </row>
    <row r="18" spans="1:1" x14ac:dyDescent="0.2">
      <c r="A18" s="120"/>
    </row>
    <row r="19" spans="1:1" x14ac:dyDescent="0.2">
      <c r="A19" s="120"/>
    </row>
    <row r="20" spans="1:1" x14ac:dyDescent="0.2">
      <c r="A20" s="120"/>
    </row>
    <row r="21" spans="1:1" x14ac:dyDescent="0.2">
      <c r="A21" s="120"/>
    </row>
  </sheetData>
  <mergeCells count="15">
    <mergeCell ref="A10:B10"/>
    <mergeCell ref="C10:D10"/>
    <mergeCell ref="A7:B7"/>
    <mergeCell ref="C7:D7"/>
    <mergeCell ref="A8:B8"/>
    <mergeCell ref="C8:D8"/>
    <mergeCell ref="A9:B9"/>
    <mergeCell ref="C9:D9"/>
    <mergeCell ref="A6:B6"/>
    <mergeCell ref="C6:D6"/>
    <mergeCell ref="B1:D1"/>
    <mergeCell ref="B2:D2"/>
    <mergeCell ref="A3:D3"/>
    <mergeCell ref="A5:B5"/>
    <mergeCell ref="C5:D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" workbookViewId="0">
      <selection activeCell="D4" sqref="D4"/>
    </sheetView>
  </sheetViews>
  <sheetFormatPr defaultRowHeight="12.75" x14ac:dyDescent="0.2"/>
  <cols>
    <col min="1" max="1" width="8.28515625" style="72" customWidth="1"/>
    <col min="2" max="2" width="5.140625" style="72" customWidth="1"/>
    <col min="3" max="3" width="15.5703125" style="72" customWidth="1"/>
    <col min="4" max="4" width="72.140625" style="73" customWidth="1"/>
    <col min="5" max="16384" width="9.140625" style="73"/>
  </cols>
  <sheetData>
    <row r="1" spans="1:16" hidden="1" x14ac:dyDescent="0.2">
      <c r="D1" s="43" t="s">
        <v>204</v>
      </c>
      <c r="E1" s="33"/>
      <c r="F1" s="47"/>
      <c r="G1" s="3"/>
      <c r="H1" s="3"/>
      <c r="I1" s="3"/>
      <c r="J1" s="3"/>
      <c r="K1" s="3"/>
      <c r="L1" s="3"/>
      <c r="M1" s="32"/>
      <c r="N1" s="32"/>
      <c r="O1" s="32"/>
      <c r="P1" s="32"/>
    </row>
    <row r="2" spans="1:16" ht="35.25" hidden="1" customHeight="1" x14ac:dyDescent="0.2">
      <c r="D2" s="71" t="s">
        <v>183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2.75" customHeight="1" x14ac:dyDescent="0.2">
      <c r="D3" s="116" t="s">
        <v>257</v>
      </c>
    </row>
    <row r="4" spans="1:16" ht="43.5" customHeight="1" x14ac:dyDescent="0.2">
      <c r="D4" s="117" t="s">
        <v>367</v>
      </c>
    </row>
    <row r="5" spans="1:16" ht="6" customHeight="1" x14ac:dyDescent="0.2"/>
    <row r="6" spans="1:16" ht="34.5" customHeight="1" x14ac:dyDescent="0.2">
      <c r="A6" s="311" t="s">
        <v>252</v>
      </c>
      <c r="B6" s="311"/>
      <c r="C6" s="311"/>
      <c r="D6" s="311"/>
    </row>
    <row r="7" spans="1:16" ht="6" customHeight="1" x14ac:dyDescent="0.2">
      <c r="D7" s="74"/>
    </row>
    <row r="8" spans="1:16" s="75" customFormat="1" ht="25.5" customHeight="1" x14ac:dyDescent="0.2">
      <c r="A8" s="312" t="s">
        <v>141</v>
      </c>
      <c r="B8" s="312"/>
      <c r="C8" s="312"/>
      <c r="D8" s="313" t="s">
        <v>142</v>
      </c>
    </row>
    <row r="9" spans="1:16" s="75" customFormat="1" ht="36" customHeight="1" x14ac:dyDescent="0.2">
      <c r="A9" s="76" t="s">
        <v>143</v>
      </c>
      <c r="B9" s="312" t="s">
        <v>144</v>
      </c>
      <c r="C9" s="312"/>
      <c r="D9" s="314"/>
    </row>
    <row r="10" spans="1:16" ht="16.5" customHeight="1" x14ac:dyDescent="0.2">
      <c r="A10" s="315" t="s">
        <v>253</v>
      </c>
      <c r="B10" s="316"/>
      <c r="C10" s="316"/>
      <c r="D10" s="317"/>
    </row>
    <row r="11" spans="1:16" ht="51.75" customHeight="1" x14ac:dyDescent="0.2">
      <c r="A11" s="229">
        <v>864</v>
      </c>
      <c r="B11" s="308" t="s">
        <v>216</v>
      </c>
      <c r="C11" s="310"/>
      <c r="D11" s="77" t="s">
        <v>12</v>
      </c>
    </row>
    <row r="12" spans="1:16" ht="51" customHeight="1" x14ac:dyDescent="0.2">
      <c r="A12" s="229">
        <v>864</v>
      </c>
      <c r="B12" s="308" t="s">
        <v>217</v>
      </c>
      <c r="C12" s="310"/>
      <c r="D12" s="77" t="s">
        <v>12</v>
      </c>
    </row>
    <row r="13" spans="1:16" ht="51.75" customHeight="1" x14ac:dyDescent="0.2">
      <c r="A13" s="229">
        <v>864</v>
      </c>
      <c r="B13" s="308" t="s">
        <v>145</v>
      </c>
      <c r="C13" s="309"/>
      <c r="D13" s="77" t="s">
        <v>146</v>
      </c>
    </row>
    <row r="14" spans="1:16" ht="52.5" customHeight="1" x14ac:dyDescent="0.2">
      <c r="A14" s="229">
        <v>864</v>
      </c>
      <c r="B14" s="308" t="s">
        <v>147</v>
      </c>
      <c r="C14" s="309"/>
      <c r="D14" s="77" t="s">
        <v>148</v>
      </c>
    </row>
    <row r="15" spans="1:16" s="79" customFormat="1" ht="51.75" customHeight="1" x14ac:dyDescent="0.2">
      <c r="A15" s="229">
        <v>864</v>
      </c>
      <c r="B15" s="308" t="s">
        <v>149</v>
      </c>
      <c r="C15" s="309"/>
      <c r="D15" s="78" t="s">
        <v>173</v>
      </c>
    </row>
    <row r="16" spans="1:16" ht="39" customHeight="1" x14ac:dyDescent="0.2">
      <c r="A16" s="229">
        <v>864</v>
      </c>
      <c r="B16" s="308" t="s">
        <v>13</v>
      </c>
      <c r="C16" s="309"/>
      <c r="D16" s="78" t="s">
        <v>174</v>
      </c>
    </row>
    <row r="17" spans="1:4" s="79" customFormat="1" ht="39" customHeight="1" x14ac:dyDescent="0.2">
      <c r="A17" s="229">
        <v>864</v>
      </c>
      <c r="B17" s="308" t="s">
        <v>150</v>
      </c>
      <c r="C17" s="309"/>
      <c r="D17" s="77" t="s">
        <v>219</v>
      </c>
    </row>
    <row r="18" spans="1:4" s="79" customFormat="1" ht="51.75" customHeight="1" x14ac:dyDescent="0.2">
      <c r="A18" s="229">
        <v>864</v>
      </c>
      <c r="B18" s="308" t="s">
        <v>151</v>
      </c>
      <c r="C18" s="309"/>
      <c r="D18" s="77" t="s">
        <v>218</v>
      </c>
    </row>
    <row r="19" spans="1:4" ht="29.25" customHeight="1" x14ac:dyDescent="0.2">
      <c r="A19" s="229">
        <v>864</v>
      </c>
      <c r="B19" s="308" t="s">
        <v>152</v>
      </c>
      <c r="C19" s="309"/>
      <c r="D19" s="77" t="s">
        <v>175</v>
      </c>
    </row>
    <row r="20" spans="1:4" ht="18" customHeight="1" x14ac:dyDescent="0.2">
      <c r="A20" s="229">
        <v>864</v>
      </c>
      <c r="B20" s="308" t="s">
        <v>153</v>
      </c>
      <c r="C20" s="309"/>
      <c r="D20" s="77" t="s">
        <v>176</v>
      </c>
    </row>
    <row r="21" spans="1:4" ht="55.5" customHeight="1" x14ac:dyDescent="0.2">
      <c r="A21" s="229">
        <v>864</v>
      </c>
      <c r="B21" s="308" t="s">
        <v>154</v>
      </c>
      <c r="C21" s="309"/>
      <c r="D21" s="77" t="s">
        <v>220</v>
      </c>
    </row>
    <row r="22" spans="1:4" ht="67.5" customHeight="1" x14ac:dyDescent="0.2">
      <c r="A22" s="229">
        <v>864</v>
      </c>
      <c r="B22" s="308" t="s">
        <v>155</v>
      </c>
      <c r="C22" s="309"/>
      <c r="D22" s="77" t="s">
        <v>177</v>
      </c>
    </row>
    <row r="23" spans="1:4" ht="68.25" customHeight="1" x14ac:dyDescent="0.2">
      <c r="A23" s="229">
        <v>864</v>
      </c>
      <c r="B23" s="308" t="s">
        <v>156</v>
      </c>
      <c r="C23" s="309"/>
      <c r="D23" s="77" t="s">
        <v>178</v>
      </c>
    </row>
    <row r="24" spans="1:4" ht="69" customHeight="1" x14ac:dyDescent="0.2">
      <c r="A24" s="229">
        <v>864</v>
      </c>
      <c r="B24" s="308" t="s">
        <v>157</v>
      </c>
      <c r="C24" s="309"/>
      <c r="D24" s="77" t="s">
        <v>179</v>
      </c>
    </row>
    <row r="25" spans="1:4" ht="27" customHeight="1" x14ac:dyDescent="0.2">
      <c r="A25" s="229">
        <v>864</v>
      </c>
      <c r="B25" s="308" t="s">
        <v>158</v>
      </c>
      <c r="C25" s="309"/>
      <c r="D25" s="77" t="s">
        <v>221</v>
      </c>
    </row>
    <row r="26" spans="1:4" ht="30.75" customHeight="1" x14ac:dyDescent="0.2">
      <c r="A26" s="229">
        <v>864</v>
      </c>
      <c r="B26" s="308" t="s">
        <v>159</v>
      </c>
      <c r="C26" s="309"/>
      <c r="D26" s="77" t="s">
        <v>180</v>
      </c>
    </row>
    <row r="27" spans="1:4" ht="51" customHeight="1" x14ac:dyDescent="0.2">
      <c r="A27" s="229">
        <v>864</v>
      </c>
      <c r="B27" s="308" t="s">
        <v>160</v>
      </c>
      <c r="C27" s="309"/>
      <c r="D27" s="80" t="s">
        <v>181</v>
      </c>
    </row>
    <row r="28" spans="1:4" ht="39.75" customHeight="1" x14ac:dyDescent="0.2">
      <c r="A28" s="229">
        <v>864</v>
      </c>
      <c r="B28" s="308" t="s">
        <v>161</v>
      </c>
      <c r="C28" s="309"/>
      <c r="D28" s="80" t="s">
        <v>205</v>
      </c>
    </row>
    <row r="29" spans="1:4" ht="25.5" customHeight="1" x14ac:dyDescent="0.2">
      <c r="A29" s="229">
        <v>864</v>
      </c>
      <c r="B29" s="308" t="s">
        <v>162</v>
      </c>
      <c r="C29" s="309"/>
      <c r="D29" s="80" t="s">
        <v>206</v>
      </c>
    </row>
    <row r="30" spans="1:4" ht="16.5" customHeight="1" x14ac:dyDescent="0.2">
      <c r="A30" s="229">
        <v>864</v>
      </c>
      <c r="B30" s="306" t="s">
        <v>163</v>
      </c>
      <c r="C30" s="306"/>
      <c r="D30" s="77" t="s">
        <v>207</v>
      </c>
    </row>
    <row r="31" spans="1:4" ht="16.5" customHeight="1" x14ac:dyDescent="0.2">
      <c r="A31" s="229">
        <v>864</v>
      </c>
      <c r="B31" s="306" t="s">
        <v>164</v>
      </c>
      <c r="C31" s="306"/>
      <c r="D31" s="77" t="s">
        <v>208</v>
      </c>
    </row>
    <row r="32" spans="1:4" ht="29.25" customHeight="1" x14ac:dyDescent="0.2">
      <c r="A32" s="229">
        <v>864</v>
      </c>
      <c r="B32" s="306" t="s">
        <v>288</v>
      </c>
      <c r="C32" s="306"/>
      <c r="D32" s="77" t="s">
        <v>193</v>
      </c>
    </row>
    <row r="33" spans="1:4" ht="29.25" customHeight="1" x14ac:dyDescent="0.2">
      <c r="A33" s="229">
        <v>864</v>
      </c>
      <c r="B33" s="306" t="s">
        <v>289</v>
      </c>
      <c r="C33" s="306"/>
      <c r="D33" s="77" t="s">
        <v>194</v>
      </c>
    </row>
    <row r="34" spans="1:4" ht="16.5" customHeight="1" x14ac:dyDescent="0.2">
      <c r="A34" s="229">
        <v>864</v>
      </c>
      <c r="B34" s="302" t="s">
        <v>290</v>
      </c>
      <c r="C34" s="302"/>
      <c r="D34" s="77" t="s">
        <v>209</v>
      </c>
    </row>
    <row r="35" spans="1:4" ht="16.5" customHeight="1" x14ac:dyDescent="0.2">
      <c r="A35" s="229">
        <v>864</v>
      </c>
      <c r="B35" s="302" t="s">
        <v>291</v>
      </c>
      <c r="C35" s="302"/>
      <c r="D35" s="77" t="s">
        <v>210</v>
      </c>
    </row>
    <row r="36" spans="1:4" ht="26.25" customHeight="1" x14ac:dyDescent="0.2">
      <c r="A36" s="229">
        <v>864</v>
      </c>
      <c r="B36" s="302" t="s">
        <v>292</v>
      </c>
      <c r="C36" s="302"/>
      <c r="D36" s="77" t="s">
        <v>211</v>
      </c>
    </row>
    <row r="37" spans="1:4" s="82" customFormat="1" ht="25.5" customHeight="1" x14ac:dyDescent="0.2">
      <c r="A37" s="229">
        <v>864</v>
      </c>
      <c r="B37" s="303" t="s">
        <v>293</v>
      </c>
      <c r="C37" s="303"/>
      <c r="D37" s="81" t="s">
        <v>212</v>
      </c>
    </row>
    <row r="38" spans="1:4" s="82" customFormat="1" ht="39" customHeight="1" x14ac:dyDescent="0.2">
      <c r="A38" s="229">
        <v>864</v>
      </c>
      <c r="B38" s="304" t="s">
        <v>294</v>
      </c>
      <c r="C38" s="305"/>
      <c r="D38" s="14" t="s">
        <v>226</v>
      </c>
    </row>
    <row r="39" spans="1:4" ht="12.75" hidden="1" customHeight="1" x14ac:dyDescent="0.2">
      <c r="A39" s="229">
        <v>864</v>
      </c>
      <c r="B39" s="306" t="s">
        <v>165</v>
      </c>
      <c r="C39" s="306"/>
      <c r="D39" s="77" t="s">
        <v>213</v>
      </c>
    </row>
    <row r="40" spans="1:4" ht="12" customHeight="1" x14ac:dyDescent="0.2">
      <c r="A40" s="307"/>
      <c r="B40" s="307"/>
      <c r="C40" s="307"/>
      <c r="D40" s="307"/>
    </row>
    <row r="41" spans="1:4" x14ac:dyDescent="0.2">
      <c r="A41" s="83"/>
      <c r="B41" s="83"/>
      <c r="C41" s="83"/>
      <c r="D41" s="79"/>
    </row>
    <row r="42" spans="1:4" s="53" customFormat="1" x14ac:dyDescent="0.2">
      <c r="A42" s="84"/>
      <c r="B42" s="84"/>
      <c r="C42" s="84"/>
      <c r="D42" s="85"/>
    </row>
  </sheetData>
  <mergeCells count="35">
    <mergeCell ref="B11:C11"/>
    <mergeCell ref="A6:D6"/>
    <mergeCell ref="A8:C8"/>
    <mergeCell ref="D8:D9"/>
    <mergeCell ref="B9:C9"/>
    <mergeCell ref="A10:D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A40:D40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" workbookViewId="0">
      <selection activeCell="D4" sqref="D4"/>
    </sheetView>
  </sheetViews>
  <sheetFormatPr defaultRowHeight="12.75" x14ac:dyDescent="0.2"/>
  <cols>
    <col min="1" max="1" width="8.28515625" style="72" customWidth="1"/>
    <col min="2" max="2" width="5.140625" style="72" customWidth="1"/>
    <col min="3" max="3" width="15.5703125" style="72" customWidth="1"/>
    <col min="4" max="4" width="72.140625" style="73" customWidth="1"/>
    <col min="5" max="16384" width="9.140625" style="73"/>
  </cols>
  <sheetData>
    <row r="1" spans="1:16" hidden="1" x14ac:dyDescent="0.2">
      <c r="D1" s="43" t="s">
        <v>204</v>
      </c>
      <c r="E1" s="33"/>
      <c r="F1" s="47"/>
      <c r="G1" s="3"/>
      <c r="H1" s="3"/>
      <c r="I1" s="3"/>
      <c r="J1" s="3"/>
      <c r="K1" s="3"/>
      <c r="L1" s="3"/>
      <c r="M1" s="32"/>
      <c r="N1" s="32"/>
      <c r="O1" s="32"/>
      <c r="P1" s="32"/>
    </row>
    <row r="2" spans="1:16" ht="35.25" hidden="1" customHeight="1" x14ac:dyDescent="0.2">
      <c r="D2" s="71" t="s">
        <v>183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2.75" customHeight="1" x14ac:dyDescent="0.2">
      <c r="D3" s="116" t="s">
        <v>214</v>
      </c>
    </row>
    <row r="4" spans="1:16" ht="43.5" customHeight="1" x14ac:dyDescent="0.2">
      <c r="D4" s="117" t="s">
        <v>361</v>
      </c>
    </row>
    <row r="5" spans="1:16" ht="6" customHeight="1" x14ac:dyDescent="0.2"/>
    <row r="6" spans="1:16" ht="34.5" customHeight="1" x14ac:dyDescent="0.2">
      <c r="A6" s="311" t="s">
        <v>252</v>
      </c>
      <c r="B6" s="311"/>
      <c r="C6" s="311"/>
      <c r="D6" s="311"/>
    </row>
    <row r="7" spans="1:16" ht="6" customHeight="1" x14ac:dyDescent="0.2">
      <c r="D7" s="74"/>
    </row>
    <row r="8" spans="1:16" s="75" customFormat="1" ht="25.5" customHeight="1" x14ac:dyDescent="0.2">
      <c r="A8" s="312" t="s">
        <v>141</v>
      </c>
      <c r="B8" s="312"/>
      <c r="C8" s="312"/>
      <c r="D8" s="313" t="s">
        <v>142</v>
      </c>
    </row>
    <row r="9" spans="1:16" s="75" customFormat="1" ht="36" customHeight="1" x14ac:dyDescent="0.2">
      <c r="A9" s="76" t="s">
        <v>143</v>
      </c>
      <c r="B9" s="312" t="s">
        <v>144</v>
      </c>
      <c r="C9" s="312"/>
      <c r="D9" s="314"/>
    </row>
    <row r="10" spans="1:16" ht="16.5" customHeight="1" x14ac:dyDescent="0.2">
      <c r="A10" s="315" t="s">
        <v>253</v>
      </c>
      <c r="B10" s="316"/>
      <c r="C10" s="316"/>
      <c r="D10" s="317"/>
    </row>
    <row r="11" spans="1:16" ht="51.75" customHeight="1" x14ac:dyDescent="0.2">
      <c r="A11" s="118">
        <v>864</v>
      </c>
      <c r="B11" s="308" t="s">
        <v>216</v>
      </c>
      <c r="C11" s="310"/>
      <c r="D11" s="77" t="s">
        <v>12</v>
      </c>
    </row>
    <row r="12" spans="1:16" ht="51" customHeight="1" x14ac:dyDescent="0.2">
      <c r="A12" s="118">
        <v>864</v>
      </c>
      <c r="B12" s="308" t="s">
        <v>217</v>
      </c>
      <c r="C12" s="310"/>
      <c r="D12" s="77" t="s">
        <v>12</v>
      </c>
    </row>
    <row r="13" spans="1:16" ht="51.75" customHeight="1" x14ac:dyDescent="0.2">
      <c r="A13" s="118">
        <v>864</v>
      </c>
      <c r="B13" s="308" t="s">
        <v>145</v>
      </c>
      <c r="C13" s="309"/>
      <c r="D13" s="77" t="s">
        <v>146</v>
      </c>
    </row>
    <row r="14" spans="1:16" ht="52.5" customHeight="1" x14ac:dyDescent="0.2">
      <c r="A14" s="118">
        <v>864</v>
      </c>
      <c r="B14" s="308" t="s">
        <v>147</v>
      </c>
      <c r="C14" s="309"/>
      <c r="D14" s="77" t="s">
        <v>148</v>
      </c>
    </row>
    <row r="15" spans="1:16" s="79" customFormat="1" ht="51.75" customHeight="1" x14ac:dyDescent="0.2">
      <c r="A15" s="118">
        <v>864</v>
      </c>
      <c r="B15" s="308" t="s">
        <v>149</v>
      </c>
      <c r="C15" s="309"/>
      <c r="D15" s="78" t="s">
        <v>173</v>
      </c>
    </row>
    <row r="16" spans="1:16" ht="39" customHeight="1" x14ac:dyDescent="0.2">
      <c r="A16" s="118">
        <v>864</v>
      </c>
      <c r="B16" s="308" t="s">
        <v>13</v>
      </c>
      <c r="C16" s="309"/>
      <c r="D16" s="78" t="s">
        <v>174</v>
      </c>
    </row>
    <row r="17" spans="1:4" s="79" customFormat="1" ht="39" customHeight="1" x14ac:dyDescent="0.2">
      <c r="A17" s="118">
        <v>864</v>
      </c>
      <c r="B17" s="308" t="s">
        <v>150</v>
      </c>
      <c r="C17" s="309"/>
      <c r="D17" s="77" t="s">
        <v>219</v>
      </c>
    </row>
    <row r="18" spans="1:4" s="79" customFormat="1" ht="51.75" customHeight="1" x14ac:dyDescent="0.2">
      <c r="A18" s="118">
        <v>864</v>
      </c>
      <c r="B18" s="308" t="s">
        <v>151</v>
      </c>
      <c r="C18" s="309"/>
      <c r="D18" s="77" t="s">
        <v>218</v>
      </c>
    </row>
    <row r="19" spans="1:4" ht="29.25" customHeight="1" x14ac:dyDescent="0.2">
      <c r="A19" s="118">
        <v>864</v>
      </c>
      <c r="B19" s="308" t="s">
        <v>152</v>
      </c>
      <c r="C19" s="309"/>
      <c r="D19" s="77" t="s">
        <v>175</v>
      </c>
    </row>
    <row r="20" spans="1:4" ht="18" customHeight="1" x14ac:dyDescent="0.2">
      <c r="A20" s="118">
        <v>864</v>
      </c>
      <c r="B20" s="308" t="s">
        <v>153</v>
      </c>
      <c r="C20" s="309"/>
      <c r="D20" s="77" t="s">
        <v>176</v>
      </c>
    </row>
    <row r="21" spans="1:4" ht="55.5" customHeight="1" x14ac:dyDescent="0.2">
      <c r="A21" s="118">
        <v>864</v>
      </c>
      <c r="B21" s="308" t="s">
        <v>154</v>
      </c>
      <c r="C21" s="309"/>
      <c r="D21" s="77" t="s">
        <v>220</v>
      </c>
    </row>
    <row r="22" spans="1:4" ht="67.5" customHeight="1" x14ac:dyDescent="0.2">
      <c r="A22" s="118">
        <v>864</v>
      </c>
      <c r="B22" s="308" t="s">
        <v>155</v>
      </c>
      <c r="C22" s="309"/>
      <c r="D22" s="77" t="s">
        <v>177</v>
      </c>
    </row>
    <row r="23" spans="1:4" ht="68.25" customHeight="1" x14ac:dyDescent="0.2">
      <c r="A23" s="118">
        <v>864</v>
      </c>
      <c r="B23" s="308" t="s">
        <v>156</v>
      </c>
      <c r="C23" s="309"/>
      <c r="D23" s="77" t="s">
        <v>178</v>
      </c>
    </row>
    <row r="24" spans="1:4" ht="69" customHeight="1" x14ac:dyDescent="0.2">
      <c r="A24" s="118">
        <v>864</v>
      </c>
      <c r="B24" s="308" t="s">
        <v>157</v>
      </c>
      <c r="C24" s="309"/>
      <c r="D24" s="77" t="s">
        <v>179</v>
      </c>
    </row>
    <row r="25" spans="1:4" ht="27" customHeight="1" x14ac:dyDescent="0.2">
      <c r="A25" s="118">
        <v>864</v>
      </c>
      <c r="B25" s="308" t="s">
        <v>158</v>
      </c>
      <c r="C25" s="309"/>
      <c r="D25" s="77" t="s">
        <v>221</v>
      </c>
    </row>
    <row r="26" spans="1:4" ht="30.75" customHeight="1" x14ac:dyDescent="0.2">
      <c r="A26" s="118">
        <v>864</v>
      </c>
      <c r="B26" s="308" t="s">
        <v>159</v>
      </c>
      <c r="C26" s="309"/>
      <c r="D26" s="77" t="s">
        <v>180</v>
      </c>
    </row>
    <row r="27" spans="1:4" ht="51" customHeight="1" x14ac:dyDescent="0.2">
      <c r="A27" s="118">
        <v>864</v>
      </c>
      <c r="B27" s="308" t="s">
        <v>160</v>
      </c>
      <c r="C27" s="309"/>
      <c r="D27" s="80" t="s">
        <v>181</v>
      </c>
    </row>
    <row r="28" spans="1:4" ht="39.75" customHeight="1" x14ac:dyDescent="0.2">
      <c r="A28" s="118">
        <v>864</v>
      </c>
      <c r="B28" s="308" t="s">
        <v>161</v>
      </c>
      <c r="C28" s="309"/>
      <c r="D28" s="80" t="s">
        <v>205</v>
      </c>
    </row>
    <row r="29" spans="1:4" ht="25.5" customHeight="1" x14ac:dyDescent="0.2">
      <c r="A29" s="118">
        <v>864</v>
      </c>
      <c r="B29" s="308" t="s">
        <v>162</v>
      </c>
      <c r="C29" s="309"/>
      <c r="D29" s="80" t="s">
        <v>206</v>
      </c>
    </row>
    <row r="30" spans="1:4" ht="16.5" customHeight="1" x14ac:dyDescent="0.2">
      <c r="A30" s="118">
        <v>864</v>
      </c>
      <c r="B30" s="306" t="s">
        <v>163</v>
      </c>
      <c r="C30" s="306"/>
      <c r="D30" s="77" t="s">
        <v>207</v>
      </c>
    </row>
    <row r="31" spans="1:4" ht="16.5" customHeight="1" x14ac:dyDescent="0.2">
      <c r="A31" s="118">
        <v>864</v>
      </c>
      <c r="B31" s="306" t="s">
        <v>164</v>
      </c>
      <c r="C31" s="306"/>
      <c r="D31" s="77" t="s">
        <v>208</v>
      </c>
    </row>
    <row r="32" spans="1:4" ht="29.25" customHeight="1" x14ac:dyDescent="0.2">
      <c r="A32" s="118">
        <v>864</v>
      </c>
      <c r="B32" s="306" t="s">
        <v>288</v>
      </c>
      <c r="C32" s="306"/>
      <c r="D32" s="77" t="s">
        <v>193</v>
      </c>
    </row>
    <row r="33" spans="1:4" ht="29.25" customHeight="1" x14ac:dyDescent="0.2">
      <c r="A33" s="118">
        <v>864</v>
      </c>
      <c r="B33" s="306" t="s">
        <v>289</v>
      </c>
      <c r="C33" s="306"/>
      <c r="D33" s="77" t="s">
        <v>194</v>
      </c>
    </row>
    <row r="34" spans="1:4" ht="16.5" customHeight="1" x14ac:dyDescent="0.2">
      <c r="A34" s="118">
        <v>864</v>
      </c>
      <c r="B34" s="302" t="s">
        <v>290</v>
      </c>
      <c r="C34" s="302"/>
      <c r="D34" s="77" t="s">
        <v>209</v>
      </c>
    </row>
    <row r="35" spans="1:4" ht="16.5" customHeight="1" x14ac:dyDescent="0.2">
      <c r="A35" s="118">
        <v>864</v>
      </c>
      <c r="B35" s="302" t="s">
        <v>291</v>
      </c>
      <c r="C35" s="302"/>
      <c r="D35" s="77" t="s">
        <v>210</v>
      </c>
    </row>
    <row r="36" spans="1:4" ht="26.25" customHeight="1" x14ac:dyDescent="0.2">
      <c r="A36" s="118">
        <v>864</v>
      </c>
      <c r="B36" s="302" t="s">
        <v>292</v>
      </c>
      <c r="C36" s="302"/>
      <c r="D36" s="77" t="s">
        <v>211</v>
      </c>
    </row>
    <row r="37" spans="1:4" s="82" customFormat="1" ht="25.5" customHeight="1" x14ac:dyDescent="0.2">
      <c r="A37" s="118">
        <v>864</v>
      </c>
      <c r="B37" s="303" t="s">
        <v>293</v>
      </c>
      <c r="C37" s="303"/>
      <c r="D37" s="81" t="s">
        <v>212</v>
      </c>
    </row>
    <row r="38" spans="1:4" s="82" customFormat="1" ht="39" customHeight="1" x14ac:dyDescent="0.2">
      <c r="A38" s="118">
        <v>864</v>
      </c>
      <c r="B38" s="304" t="s">
        <v>294</v>
      </c>
      <c r="C38" s="305"/>
      <c r="D38" s="14" t="s">
        <v>226</v>
      </c>
    </row>
    <row r="39" spans="1:4" ht="12.75" hidden="1" customHeight="1" x14ac:dyDescent="0.2">
      <c r="A39" s="118">
        <v>864</v>
      </c>
      <c r="B39" s="306" t="s">
        <v>165</v>
      </c>
      <c r="C39" s="306"/>
      <c r="D39" s="77" t="s">
        <v>213</v>
      </c>
    </row>
    <row r="40" spans="1:4" ht="12" customHeight="1" x14ac:dyDescent="0.2">
      <c r="A40" s="307"/>
      <c r="B40" s="307"/>
      <c r="C40" s="307"/>
      <c r="D40" s="307"/>
    </row>
    <row r="41" spans="1:4" x14ac:dyDescent="0.2">
      <c r="A41" s="83"/>
      <c r="B41" s="83"/>
      <c r="C41" s="83"/>
      <c r="D41" s="79"/>
    </row>
    <row r="42" spans="1:4" s="53" customFormat="1" x14ac:dyDescent="0.2">
      <c r="A42" s="84"/>
      <c r="B42" s="84"/>
      <c r="C42" s="84"/>
      <c r="D42" s="85"/>
    </row>
  </sheetData>
  <mergeCells count="35">
    <mergeCell ref="B36:C36"/>
    <mergeCell ref="B37:C37"/>
    <mergeCell ref="B38:C38"/>
    <mergeCell ref="B39:C39"/>
    <mergeCell ref="A40:D40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A6:D6"/>
    <mergeCell ref="A8:C8"/>
    <mergeCell ref="D8:D9"/>
    <mergeCell ref="B9:C9"/>
    <mergeCell ref="A10:D10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2" sqref="C2"/>
    </sheetView>
  </sheetViews>
  <sheetFormatPr defaultColWidth="22.28515625" defaultRowHeight="12.75" x14ac:dyDescent="0.2"/>
  <cols>
    <col min="1" max="1" width="12.42578125" style="121" customWidth="1"/>
    <col min="2" max="2" width="27" style="121" customWidth="1"/>
    <col min="3" max="3" width="60.5703125" style="122" customWidth="1"/>
    <col min="4" max="4" width="13.140625" style="122" customWidth="1"/>
    <col min="5" max="5" width="8.28515625" style="122" customWidth="1"/>
    <col min="6" max="16384" width="22.28515625" style="122"/>
  </cols>
  <sheetData>
    <row r="1" spans="1:5" ht="12.75" customHeight="1" x14ac:dyDescent="0.2">
      <c r="C1" s="133" t="s">
        <v>140</v>
      </c>
    </row>
    <row r="2" spans="1:5" ht="39.75" customHeight="1" x14ac:dyDescent="0.2">
      <c r="C2" s="123" t="s">
        <v>362</v>
      </c>
      <c r="D2" s="124"/>
    </row>
    <row r="3" spans="1:5" ht="25.5" customHeight="1" x14ac:dyDescent="0.2">
      <c r="C3" s="124"/>
      <c r="D3" s="124"/>
    </row>
    <row r="4" spans="1:5" ht="40.5" customHeight="1" x14ac:dyDescent="0.2">
      <c r="A4" s="319" t="s">
        <v>303</v>
      </c>
      <c r="B4" s="319"/>
      <c r="C4" s="319"/>
    </row>
    <row r="5" spans="1:5" ht="33.75" customHeight="1" x14ac:dyDescent="0.2">
      <c r="A5" s="320" t="s">
        <v>141</v>
      </c>
      <c r="B5" s="320"/>
      <c r="C5" s="320" t="s">
        <v>304</v>
      </c>
      <c r="E5" s="122" t="s">
        <v>313</v>
      </c>
    </row>
    <row r="6" spans="1:5" ht="25.5" x14ac:dyDescent="0.2">
      <c r="A6" s="125" t="s">
        <v>143</v>
      </c>
      <c r="B6" s="125" t="s">
        <v>305</v>
      </c>
      <c r="C6" s="320"/>
    </row>
    <row r="7" spans="1:5" ht="27" customHeight="1" x14ac:dyDescent="0.2">
      <c r="A7" s="321" t="s">
        <v>306</v>
      </c>
      <c r="B7" s="321"/>
      <c r="C7" s="321"/>
    </row>
    <row r="8" spans="1:5" ht="24" customHeight="1" x14ac:dyDescent="0.2">
      <c r="A8" s="125">
        <v>182</v>
      </c>
      <c r="B8" s="126" t="s">
        <v>83</v>
      </c>
      <c r="C8" s="127" t="s">
        <v>307</v>
      </c>
    </row>
    <row r="9" spans="1:5" ht="24" customHeight="1" x14ac:dyDescent="0.2">
      <c r="A9" s="125">
        <v>182</v>
      </c>
      <c r="B9" s="126" t="s">
        <v>3</v>
      </c>
      <c r="C9" s="128" t="s">
        <v>308</v>
      </c>
    </row>
    <row r="10" spans="1:5" ht="24" customHeight="1" x14ac:dyDescent="0.2">
      <c r="A10" s="129">
        <v>182</v>
      </c>
      <c r="B10" s="130" t="s">
        <v>7</v>
      </c>
      <c r="C10" s="131" t="s">
        <v>309</v>
      </c>
      <c r="D10" s="132"/>
      <c r="E10" s="132"/>
    </row>
    <row r="11" spans="1:5" ht="24" customHeight="1" x14ac:dyDescent="0.2">
      <c r="A11" s="125">
        <v>182</v>
      </c>
      <c r="B11" s="130" t="s">
        <v>10</v>
      </c>
      <c r="C11" s="131" t="s">
        <v>310</v>
      </c>
      <c r="D11" s="132"/>
      <c r="E11" s="132"/>
    </row>
    <row r="13" spans="1:5" ht="52.5" customHeight="1" x14ac:dyDescent="0.2">
      <c r="A13" s="318" t="s">
        <v>311</v>
      </c>
      <c r="B13" s="318"/>
      <c r="C13" s="318"/>
    </row>
    <row r="14" spans="1:5" ht="63.75" customHeight="1" x14ac:dyDescent="0.2">
      <c r="A14" s="318" t="s">
        <v>312</v>
      </c>
      <c r="B14" s="318"/>
      <c r="C14" s="318"/>
    </row>
    <row r="15" spans="1:5" ht="28.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39" customHeight="1" x14ac:dyDescent="0.2"/>
    <row r="21" ht="27.75" customHeight="1" x14ac:dyDescent="0.2"/>
    <row r="22" ht="15.75" customHeight="1" x14ac:dyDescent="0.2"/>
    <row r="23" ht="15.75" customHeight="1" x14ac:dyDescent="0.2"/>
    <row r="24" ht="28.5" customHeight="1" x14ac:dyDescent="0.2"/>
    <row r="25" ht="40.5" customHeight="1" x14ac:dyDescent="0.2"/>
    <row r="26" ht="25.5" customHeight="1" x14ac:dyDescent="0.2"/>
    <row r="27" ht="30" customHeight="1" x14ac:dyDescent="0.2"/>
    <row r="28" ht="30.75" customHeight="1" x14ac:dyDescent="0.2"/>
    <row r="29" ht="24.75" customHeight="1" x14ac:dyDescent="0.2"/>
    <row r="30" ht="29.25" customHeight="1" x14ac:dyDescent="0.2"/>
    <row r="31" ht="42.75" customHeight="1" x14ac:dyDescent="0.2"/>
    <row r="32" ht="19.5" customHeight="1" x14ac:dyDescent="0.2"/>
    <row r="33" ht="42.75" customHeight="1" x14ac:dyDescent="0.2"/>
    <row r="34" ht="25.5" customHeight="1" x14ac:dyDescent="0.2"/>
    <row r="35" ht="15.75" customHeight="1" x14ac:dyDescent="0.2"/>
    <row r="36" ht="52.5" customHeight="1" x14ac:dyDescent="0.2"/>
    <row r="37" ht="12" customHeight="1" x14ac:dyDescent="0.2"/>
    <row r="38" ht="12.75" hidden="1" customHeight="1" x14ac:dyDescent="0.2"/>
  </sheetData>
  <mergeCells count="6">
    <mergeCell ref="A14:C14"/>
    <mergeCell ref="A4:C4"/>
    <mergeCell ref="A5:B5"/>
    <mergeCell ref="C5:C6"/>
    <mergeCell ref="A7:C7"/>
    <mergeCell ref="A13:C13"/>
  </mergeCells>
  <hyperlinks>
    <hyperlink ref="C8" r:id="rId1" display="consultantplus://offline/ref=E88F0C8B57259A8E16544F9DC27CADC22B5729ED2611768BD70DA245F7B40A830CAE0EEB7020B4B475BE71c8fBK"/>
  </hyperlinks>
  <pageMargins left="0.70866141732283472" right="0.70866141732283472" top="0.74803149606299213" bottom="0.74803149606299213" header="0.31496062992125984" footer="0.31496062992125984"/>
  <pageSetup paperSize="9" scale="85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" sqref="C2"/>
    </sheetView>
  </sheetViews>
  <sheetFormatPr defaultRowHeight="12.75" x14ac:dyDescent="0.2"/>
  <cols>
    <col min="1" max="1" width="13.42578125" style="134" customWidth="1"/>
    <col min="2" max="2" width="27" style="134" customWidth="1"/>
    <col min="3" max="3" width="58.5703125" style="120" customWidth="1"/>
    <col min="4" max="16384" width="9.140625" style="120"/>
  </cols>
  <sheetData>
    <row r="1" spans="1:6" ht="12.75" customHeight="1" x14ac:dyDescent="0.2">
      <c r="C1" s="140" t="s">
        <v>254</v>
      </c>
      <c r="D1" s="135"/>
      <c r="E1" s="135"/>
      <c r="F1" s="135"/>
    </row>
    <row r="2" spans="1:6" ht="39" customHeight="1" x14ac:dyDescent="0.2">
      <c r="C2" s="136" t="s">
        <v>362</v>
      </c>
      <c r="D2" s="135"/>
      <c r="E2" s="135"/>
      <c r="F2" s="135"/>
    </row>
    <row r="4" spans="1:6" ht="45" customHeight="1" x14ac:dyDescent="0.2">
      <c r="A4" s="322" t="s">
        <v>314</v>
      </c>
      <c r="B4" s="322"/>
      <c r="C4" s="322"/>
    </row>
    <row r="6" spans="1:6" s="137" customFormat="1" ht="60" customHeight="1" x14ac:dyDescent="0.2">
      <c r="A6" s="44" t="s">
        <v>315</v>
      </c>
      <c r="B6" s="44" t="s">
        <v>316</v>
      </c>
      <c r="C6" s="44" t="s">
        <v>317</v>
      </c>
    </row>
    <row r="7" spans="1:6" ht="30.75" customHeight="1" x14ac:dyDescent="0.2">
      <c r="A7" s="323" t="s">
        <v>318</v>
      </c>
      <c r="B7" s="324"/>
      <c r="C7" s="325"/>
    </row>
    <row r="8" spans="1:6" s="9" customFormat="1" ht="38.25" customHeight="1" x14ac:dyDescent="0.2">
      <c r="A8" s="10">
        <v>865</v>
      </c>
      <c r="B8" s="5" t="s">
        <v>319</v>
      </c>
      <c r="C8" s="14" t="s">
        <v>73</v>
      </c>
      <c r="D8" s="138"/>
    </row>
    <row r="9" spans="1:6" s="9" customFormat="1" ht="33.75" customHeight="1" x14ac:dyDescent="0.2">
      <c r="A9" s="10">
        <v>865</v>
      </c>
      <c r="B9" s="5" t="s">
        <v>320</v>
      </c>
      <c r="C9" s="14" t="s">
        <v>74</v>
      </c>
      <c r="D9" s="138"/>
    </row>
    <row r="10" spans="1:6" x14ac:dyDescent="0.2">
      <c r="A10" s="139"/>
      <c r="B10" s="139"/>
      <c r="C10" s="132"/>
    </row>
  </sheetData>
  <mergeCells count="2"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U109"/>
  <sheetViews>
    <sheetView topLeftCell="B1" workbookViewId="0">
      <selection activeCell="E2" sqref="E2:O2"/>
    </sheetView>
  </sheetViews>
  <sheetFormatPr defaultRowHeight="12.75" x14ac:dyDescent="0.2"/>
  <cols>
    <col min="1" max="1" width="2.42578125" style="32" hidden="1" customWidth="1"/>
    <col min="2" max="2" width="44.42578125" style="33" customWidth="1"/>
    <col min="3" max="3" width="3.85546875" style="33" hidden="1" customWidth="1"/>
    <col min="4" max="4" width="0.140625" style="33" customWidth="1"/>
    <col min="5" max="5" width="4.7109375" style="180" customWidth="1"/>
    <col min="6" max="6" width="3.5703125" style="179" customWidth="1"/>
    <col min="7" max="7" width="3.7109375" style="179" customWidth="1"/>
    <col min="8" max="8" width="5.7109375" style="179" hidden="1" customWidth="1"/>
    <col min="9" max="9" width="13.42578125" style="179" customWidth="1"/>
    <col min="10" max="10" width="4.42578125" style="179" customWidth="1"/>
    <col min="11" max="11" width="12" style="255" customWidth="1"/>
    <col min="12" max="13" width="12.28515625" style="179" hidden="1" customWidth="1"/>
    <col min="14" max="14" width="12" style="179" customWidth="1"/>
    <col min="15" max="15" width="11" style="179" customWidth="1"/>
    <col min="16" max="16" width="12.28515625" style="179" customWidth="1"/>
    <col min="17" max="17" width="7.7109375" style="179" hidden="1" customWidth="1"/>
    <col min="18" max="19" width="6.7109375" style="179" hidden="1" customWidth="1"/>
    <col min="20" max="21" width="12.28515625" style="32" customWidth="1"/>
    <col min="22" max="16384" width="9.140625" style="32"/>
  </cols>
  <sheetData>
    <row r="1" spans="1:21" ht="20.25" customHeight="1" x14ac:dyDescent="0.2">
      <c r="E1" s="3" t="s">
        <v>91</v>
      </c>
      <c r="F1" s="3"/>
      <c r="G1" s="3"/>
      <c r="H1" s="3"/>
      <c r="I1" s="3"/>
      <c r="J1" s="3"/>
      <c r="K1" s="244"/>
      <c r="L1" s="3"/>
      <c r="M1" s="3"/>
      <c r="N1" s="3"/>
      <c r="O1" s="3"/>
      <c r="P1" s="3"/>
      <c r="Q1" s="3"/>
      <c r="R1" s="3"/>
      <c r="S1" s="3"/>
    </row>
    <row r="2" spans="1:21" ht="56.25" customHeight="1" x14ac:dyDescent="0.2">
      <c r="E2" s="334" t="s">
        <v>384</v>
      </c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267"/>
      <c r="Q2" s="231"/>
      <c r="R2" s="267"/>
      <c r="S2" s="267"/>
    </row>
    <row r="3" spans="1:21" ht="16.5" customHeight="1" x14ac:dyDescent="0.2">
      <c r="E3" s="330" t="s">
        <v>407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ht="39" customHeight="1" x14ac:dyDescent="0.2">
      <c r="E4" s="333" t="s">
        <v>385</v>
      </c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272"/>
      <c r="Q4" s="272"/>
      <c r="R4" s="272"/>
      <c r="S4" s="272"/>
      <c r="T4" s="272"/>
      <c r="U4" s="272"/>
    </row>
    <row r="5" spans="1:21" ht="9" customHeight="1" x14ac:dyDescent="0.2">
      <c r="E5" s="96"/>
      <c r="F5" s="168"/>
      <c r="G5" s="168"/>
      <c r="H5" s="168"/>
      <c r="I5" s="168"/>
      <c r="J5" s="168"/>
      <c r="K5" s="245"/>
      <c r="L5" s="168"/>
      <c r="M5" s="168"/>
      <c r="N5" s="168"/>
      <c r="O5" s="168"/>
      <c r="P5" s="168"/>
      <c r="Q5" s="168"/>
      <c r="R5" s="168"/>
      <c r="S5" s="168"/>
    </row>
    <row r="6" spans="1:21" ht="37.5" customHeight="1" x14ac:dyDescent="0.2">
      <c r="A6" s="331" t="s">
        <v>386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</row>
    <row r="7" spans="1:21" ht="15" customHeight="1" x14ac:dyDescent="0.2">
      <c r="A7" s="34"/>
      <c r="B7" s="34"/>
      <c r="C7" s="40"/>
      <c r="D7" s="40"/>
      <c r="E7" s="222"/>
      <c r="F7" s="34"/>
      <c r="G7" s="34"/>
      <c r="H7" s="34"/>
      <c r="I7" s="34"/>
      <c r="J7" s="34"/>
      <c r="K7" s="246"/>
      <c r="L7" s="35"/>
      <c r="M7" s="35"/>
      <c r="N7" s="236"/>
      <c r="O7" s="35"/>
      <c r="P7" s="236"/>
      <c r="Q7" s="236"/>
      <c r="R7" s="236"/>
      <c r="S7" s="236"/>
    </row>
    <row r="8" spans="1:21" ht="38.25" customHeight="1" x14ac:dyDescent="0.2">
      <c r="A8" s="332" t="s">
        <v>45</v>
      </c>
      <c r="B8" s="332"/>
      <c r="C8" s="216" t="s">
        <v>110</v>
      </c>
      <c r="D8" s="216" t="s">
        <v>111</v>
      </c>
      <c r="E8" s="181" t="s">
        <v>112</v>
      </c>
      <c r="F8" s="182" t="s">
        <v>46</v>
      </c>
      <c r="G8" s="182" t="s">
        <v>47</v>
      </c>
      <c r="H8" s="182" t="s">
        <v>113</v>
      </c>
      <c r="I8" s="182" t="s">
        <v>48</v>
      </c>
      <c r="J8" s="182" t="s">
        <v>49</v>
      </c>
      <c r="K8" s="247" t="s">
        <v>372</v>
      </c>
      <c r="L8" s="237" t="s">
        <v>272</v>
      </c>
      <c r="M8" s="54" t="s">
        <v>368</v>
      </c>
      <c r="N8" s="237" t="s">
        <v>369</v>
      </c>
      <c r="O8" s="54" t="s">
        <v>405</v>
      </c>
      <c r="P8" s="237" t="s">
        <v>369</v>
      </c>
      <c r="Q8" s="54" t="s">
        <v>377</v>
      </c>
      <c r="R8" s="54"/>
      <c r="S8" s="54"/>
      <c r="T8" s="166">
        <v>2019</v>
      </c>
      <c r="U8" s="166">
        <v>2020</v>
      </c>
    </row>
    <row r="9" spans="1:21" ht="17.25" customHeight="1" x14ac:dyDescent="0.2">
      <c r="A9" s="216"/>
      <c r="B9" s="215" t="s">
        <v>251</v>
      </c>
      <c r="C9" s="166">
        <v>64</v>
      </c>
      <c r="D9" s="166">
        <v>0</v>
      </c>
      <c r="E9" s="181">
        <v>864</v>
      </c>
      <c r="F9" s="182"/>
      <c r="G9" s="182"/>
      <c r="H9" s="182"/>
      <c r="I9" s="182"/>
      <c r="J9" s="182"/>
      <c r="K9" s="159">
        <f t="shared" ref="K9" si="0">K104</f>
        <v>4610338.0200000014</v>
      </c>
      <c r="L9" s="159">
        <f t="shared" ref="L9:T9" si="1">L104</f>
        <v>3228165.2600000002</v>
      </c>
      <c r="M9" s="159">
        <f t="shared" ref="M9:N9" si="2">M104</f>
        <v>828304</v>
      </c>
      <c r="N9" s="159">
        <f t="shared" si="2"/>
        <v>4056469.2600000002</v>
      </c>
      <c r="O9" s="159">
        <f t="shared" ref="O9:P9" si="3">O104</f>
        <v>453056.9</v>
      </c>
      <c r="P9" s="159">
        <f t="shared" si="3"/>
        <v>4509526.16</v>
      </c>
      <c r="Q9" s="259">
        <f>N9/K9*100</f>
        <v>87.986374153103824</v>
      </c>
      <c r="R9" s="259"/>
      <c r="S9" s="259"/>
      <c r="T9" s="159">
        <f t="shared" si="1"/>
        <v>3375765.3800000004</v>
      </c>
      <c r="U9" s="159">
        <f t="shared" ref="U9" si="4">U104</f>
        <v>3515643.91</v>
      </c>
    </row>
    <row r="10" spans="1:21" s="36" customFormat="1" ht="15.75" customHeight="1" x14ac:dyDescent="0.2">
      <c r="A10" s="327" t="s">
        <v>50</v>
      </c>
      <c r="B10" s="327"/>
      <c r="C10" s="216">
        <v>64</v>
      </c>
      <c r="D10" s="166">
        <v>0</v>
      </c>
      <c r="E10" s="181">
        <v>864</v>
      </c>
      <c r="F10" s="183" t="s">
        <v>51</v>
      </c>
      <c r="G10" s="184"/>
      <c r="H10" s="184"/>
      <c r="I10" s="184"/>
      <c r="J10" s="184"/>
      <c r="K10" s="248">
        <f t="shared" ref="K10:P10" si="5">K15+K30+K34+K11+K26</f>
        <v>1539275.7200000002</v>
      </c>
      <c r="L10" s="170">
        <f t="shared" si="5"/>
        <v>1395412</v>
      </c>
      <c r="M10" s="170">
        <f t="shared" si="5"/>
        <v>292304</v>
      </c>
      <c r="N10" s="170">
        <f t="shared" si="5"/>
        <v>1687716</v>
      </c>
      <c r="O10" s="170">
        <f t="shared" si="5"/>
        <v>0</v>
      </c>
      <c r="P10" s="170">
        <f t="shared" si="5"/>
        <v>1687716</v>
      </c>
      <c r="Q10" s="259">
        <f t="shared" ref="Q10:Q73" si="6">N10/K10*100</f>
        <v>109.64351467844888</v>
      </c>
      <c r="R10" s="259"/>
      <c r="S10" s="259"/>
      <c r="T10" s="170">
        <f>T15+T30+T34+T11+T26</f>
        <v>1418212</v>
      </c>
      <c r="U10" s="170">
        <f>U15+U30+U34+U11+U26</f>
        <v>1420612</v>
      </c>
    </row>
    <row r="11" spans="1:21" ht="38.25" customHeight="1" x14ac:dyDescent="0.2">
      <c r="A11" s="326" t="s">
        <v>71</v>
      </c>
      <c r="B11" s="326"/>
      <c r="C11" s="216">
        <v>64</v>
      </c>
      <c r="D11" s="166">
        <v>0</v>
      </c>
      <c r="E11" s="181">
        <v>864</v>
      </c>
      <c r="F11" s="185" t="s">
        <v>51</v>
      </c>
      <c r="G11" s="185" t="s">
        <v>52</v>
      </c>
      <c r="H11" s="185"/>
      <c r="I11" s="185"/>
      <c r="J11" s="182"/>
      <c r="K11" s="248">
        <f t="shared" ref="K11:P11" si="7">K12</f>
        <v>427222.82</v>
      </c>
      <c r="L11" s="170">
        <f t="shared" si="7"/>
        <v>445962</v>
      </c>
      <c r="M11" s="170">
        <f t="shared" si="7"/>
        <v>0</v>
      </c>
      <c r="N11" s="170">
        <f t="shared" si="7"/>
        <v>445962</v>
      </c>
      <c r="O11" s="170">
        <f t="shared" si="7"/>
        <v>0</v>
      </c>
      <c r="P11" s="170">
        <f t="shared" si="7"/>
        <v>445962</v>
      </c>
      <c r="Q11" s="259">
        <f t="shared" si="6"/>
        <v>104.38627786783488</v>
      </c>
      <c r="R11" s="259"/>
      <c r="S11" s="259"/>
      <c r="T11" s="170">
        <f>T12</f>
        <v>445962</v>
      </c>
      <c r="U11" s="170">
        <f>U12</f>
        <v>445962</v>
      </c>
    </row>
    <row r="12" spans="1:21" ht="30" customHeight="1" x14ac:dyDescent="0.2">
      <c r="A12" s="171" t="s">
        <v>115</v>
      </c>
      <c r="B12" s="214" t="s">
        <v>341</v>
      </c>
      <c r="C12" s="216">
        <v>64</v>
      </c>
      <c r="D12" s="216">
        <v>0</v>
      </c>
      <c r="E12" s="181">
        <v>864</v>
      </c>
      <c r="F12" s="186" t="s">
        <v>51</v>
      </c>
      <c r="G12" s="186" t="s">
        <v>52</v>
      </c>
      <c r="H12" s="186" t="s">
        <v>166</v>
      </c>
      <c r="I12" s="187" t="s">
        <v>258</v>
      </c>
      <c r="J12" s="188" t="s">
        <v>116</v>
      </c>
      <c r="K12" s="242">
        <f t="shared" ref="K12:U13" si="8">K13</f>
        <v>427222.82</v>
      </c>
      <c r="L12" s="161">
        <f t="shared" si="8"/>
        <v>445962</v>
      </c>
      <c r="M12" s="161">
        <f t="shared" si="8"/>
        <v>0</v>
      </c>
      <c r="N12" s="161">
        <f t="shared" si="8"/>
        <v>445962</v>
      </c>
      <c r="O12" s="161">
        <f t="shared" si="8"/>
        <v>0</v>
      </c>
      <c r="P12" s="161">
        <f t="shared" si="8"/>
        <v>445962</v>
      </c>
      <c r="Q12" s="259">
        <f t="shared" si="6"/>
        <v>104.38627786783488</v>
      </c>
      <c r="R12" s="259"/>
      <c r="S12" s="259"/>
      <c r="T12" s="161">
        <f t="shared" si="8"/>
        <v>445962</v>
      </c>
      <c r="U12" s="161">
        <f t="shared" si="8"/>
        <v>445962</v>
      </c>
    </row>
    <row r="13" spans="1:21" ht="65.25" customHeight="1" x14ac:dyDescent="0.2">
      <c r="A13" s="172" t="s">
        <v>114</v>
      </c>
      <c r="B13" s="172" t="s">
        <v>114</v>
      </c>
      <c r="C13" s="216">
        <v>64</v>
      </c>
      <c r="D13" s="216">
        <v>0</v>
      </c>
      <c r="E13" s="181">
        <v>864</v>
      </c>
      <c r="F13" s="186" t="s">
        <v>51</v>
      </c>
      <c r="G13" s="186" t="s">
        <v>52</v>
      </c>
      <c r="H13" s="186" t="s">
        <v>166</v>
      </c>
      <c r="I13" s="187" t="s">
        <v>258</v>
      </c>
      <c r="J13" s="187" t="s">
        <v>32</v>
      </c>
      <c r="K13" s="242">
        <f t="shared" ref="K13:P13" si="9">K14</f>
        <v>427222.82</v>
      </c>
      <c r="L13" s="161">
        <f t="shared" si="9"/>
        <v>445962</v>
      </c>
      <c r="M13" s="161">
        <f t="shared" si="9"/>
        <v>0</v>
      </c>
      <c r="N13" s="161">
        <f t="shared" si="9"/>
        <v>445962</v>
      </c>
      <c r="O13" s="161">
        <f t="shared" si="9"/>
        <v>0</v>
      </c>
      <c r="P13" s="161">
        <f t="shared" si="9"/>
        <v>445962</v>
      </c>
      <c r="Q13" s="259">
        <f t="shared" si="6"/>
        <v>104.38627786783488</v>
      </c>
      <c r="R13" s="259"/>
      <c r="S13" s="259"/>
      <c r="T13" s="161">
        <f t="shared" si="8"/>
        <v>445962</v>
      </c>
      <c r="U13" s="161">
        <f t="shared" si="8"/>
        <v>445962</v>
      </c>
    </row>
    <row r="14" spans="1:21" ht="27" customHeight="1" x14ac:dyDescent="0.2">
      <c r="A14" s="172" t="s">
        <v>117</v>
      </c>
      <c r="B14" s="172" t="s">
        <v>117</v>
      </c>
      <c r="C14" s="216">
        <v>64</v>
      </c>
      <c r="D14" s="216">
        <v>0</v>
      </c>
      <c r="E14" s="181">
        <v>864</v>
      </c>
      <c r="F14" s="182" t="s">
        <v>51</v>
      </c>
      <c r="G14" s="182" t="s">
        <v>52</v>
      </c>
      <c r="H14" s="182" t="s">
        <v>166</v>
      </c>
      <c r="I14" s="187" t="s">
        <v>258</v>
      </c>
      <c r="J14" s="187" t="s">
        <v>33</v>
      </c>
      <c r="K14" s="249">
        <v>427222.82</v>
      </c>
      <c r="L14" s="161">
        <v>445962</v>
      </c>
      <c r="M14" s="161"/>
      <c r="N14" s="161">
        <f>L14+M14</f>
        <v>445962</v>
      </c>
      <c r="O14" s="161"/>
      <c r="P14" s="161">
        <f>N14+O14</f>
        <v>445962</v>
      </c>
      <c r="Q14" s="259">
        <f t="shared" si="6"/>
        <v>104.38627786783488</v>
      </c>
      <c r="R14" s="259"/>
      <c r="S14" s="259"/>
      <c r="T14" s="161">
        <v>445962</v>
      </c>
      <c r="U14" s="161">
        <v>445962</v>
      </c>
    </row>
    <row r="15" spans="1:21" s="37" customFormat="1" ht="54" customHeight="1" x14ac:dyDescent="0.2">
      <c r="A15" s="327" t="s">
        <v>55</v>
      </c>
      <c r="B15" s="327"/>
      <c r="C15" s="216">
        <v>64</v>
      </c>
      <c r="D15" s="166">
        <v>0</v>
      </c>
      <c r="E15" s="181">
        <v>864</v>
      </c>
      <c r="F15" s="183" t="s">
        <v>51</v>
      </c>
      <c r="G15" s="183" t="s">
        <v>56</v>
      </c>
      <c r="H15" s="183"/>
      <c r="I15" s="183"/>
      <c r="J15" s="183"/>
      <c r="K15" s="248">
        <f>K16+K23</f>
        <v>1103816.9000000001</v>
      </c>
      <c r="L15" s="170">
        <f>L16+L23</f>
        <v>943150</v>
      </c>
      <c r="M15" s="170">
        <f>M16+M23</f>
        <v>252304</v>
      </c>
      <c r="N15" s="161">
        <f t="shared" ref="N15:N85" si="10">L15+M15</f>
        <v>1195454</v>
      </c>
      <c r="O15" s="170">
        <f>O16+O23</f>
        <v>0</v>
      </c>
      <c r="P15" s="161">
        <f t="shared" ref="P15:P33" si="11">N15+O15</f>
        <v>1195454</v>
      </c>
      <c r="Q15" s="259">
        <f t="shared" si="6"/>
        <v>108.30183882852309</v>
      </c>
      <c r="R15" s="259"/>
      <c r="S15" s="259"/>
      <c r="T15" s="170">
        <f t="shared" ref="T15:U15" si="12">T16+T23</f>
        <v>965950</v>
      </c>
      <c r="U15" s="170">
        <f t="shared" si="12"/>
        <v>968350</v>
      </c>
    </row>
    <row r="16" spans="1:21" ht="39.75" customHeight="1" x14ac:dyDescent="0.2">
      <c r="A16" s="328" t="s">
        <v>118</v>
      </c>
      <c r="B16" s="328"/>
      <c r="C16" s="216">
        <v>64</v>
      </c>
      <c r="D16" s="216">
        <v>0</v>
      </c>
      <c r="E16" s="181">
        <v>864</v>
      </c>
      <c r="F16" s="182" t="s">
        <v>51</v>
      </c>
      <c r="G16" s="182" t="s">
        <v>56</v>
      </c>
      <c r="H16" s="187" t="s">
        <v>119</v>
      </c>
      <c r="I16" s="187" t="s">
        <v>259</v>
      </c>
      <c r="J16" s="182"/>
      <c r="K16" s="242">
        <f>K17+K19+K21</f>
        <v>1099816.9000000001</v>
      </c>
      <c r="L16" s="161">
        <f>L17+L19+L21</f>
        <v>939150</v>
      </c>
      <c r="M16" s="161">
        <f>M17+M19+M21</f>
        <v>252304</v>
      </c>
      <c r="N16" s="161">
        <f t="shared" si="10"/>
        <v>1191454</v>
      </c>
      <c r="O16" s="161">
        <f>O17+O19+O21</f>
        <v>0</v>
      </c>
      <c r="P16" s="161">
        <f t="shared" si="11"/>
        <v>1191454</v>
      </c>
      <c r="Q16" s="259">
        <f t="shared" si="6"/>
        <v>108.3320323592045</v>
      </c>
      <c r="R16" s="259"/>
      <c r="S16" s="259"/>
      <c r="T16" s="161">
        <f>T17+T19+T21</f>
        <v>961950</v>
      </c>
      <c r="U16" s="161">
        <f>U17+U19+U21</f>
        <v>964350</v>
      </c>
    </row>
    <row r="17" spans="1:21" ht="39.75" customHeight="1" x14ac:dyDescent="0.2">
      <c r="A17" s="214"/>
      <c r="B17" s="172" t="s">
        <v>114</v>
      </c>
      <c r="C17" s="216">
        <v>64</v>
      </c>
      <c r="D17" s="216">
        <v>0</v>
      </c>
      <c r="E17" s="181">
        <v>864</v>
      </c>
      <c r="F17" s="186" t="s">
        <v>51</v>
      </c>
      <c r="G17" s="186" t="s">
        <v>56</v>
      </c>
      <c r="H17" s="187" t="s">
        <v>119</v>
      </c>
      <c r="I17" s="187" t="s">
        <v>259</v>
      </c>
      <c r="J17" s="182" t="s">
        <v>32</v>
      </c>
      <c r="K17" s="242">
        <f>K18</f>
        <v>678312.2</v>
      </c>
      <c r="L17" s="161">
        <f>L18</f>
        <v>733650</v>
      </c>
      <c r="M17" s="161">
        <f>M18</f>
        <v>72404</v>
      </c>
      <c r="N17" s="161">
        <f t="shared" si="10"/>
        <v>806054</v>
      </c>
      <c r="O17" s="161">
        <f>O18</f>
        <v>0</v>
      </c>
      <c r="P17" s="161">
        <f t="shared" si="11"/>
        <v>806054</v>
      </c>
      <c r="Q17" s="259">
        <f t="shared" si="6"/>
        <v>118.83230170414156</v>
      </c>
      <c r="R17" s="259"/>
      <c r="S17" s="259"/>
      <c r="T17" s="161">
        <f t="shared" ref="T17:U17" si="13">T18</f>
        <v>733650</v>
      </c>
      <c r="U17" s="161">
        <f t="shared" si="13"/>
        <v>733650</v>
      </c>
    </row>
    <row r="18" spans="1:21" ht="29.25" customHeight="1" x14ac:dyDescent="0.2">
      <c r="A18" s="39"/>
      <c r="B18" s="172" t="s">
        <v>117</v>
      </c>
      <c r="C18" s="216">
        <v>64</v>
      </c>
      <c r="D18" s="216">
        <v>0</v>
      </c>
      <c r="E18" s="181">
        <v>864</v>
      </c>
      <c r="F18" s="182" t="s">
        <v>51</v>
      </c>
      <c r="G18" s="182" t="s">
        <v>56</v>
      </c>
      <c r="H18" s="187" t="s">
        <v>119</v>
      </c>
      <c r="I18" s="187" t="s">
        <v>259</v>
      </c>
      <c r="J18" s="182" t="s">
        <v>33</v>
      </c>
      <c r="K18" s="242">
        <v>678312.2</v>
      </c>
      <c r="L18" s="161">
        <v>733650</v>
      </c>
      <c r="M18" s="161">
        <v>72404</v>
      </c>
      <c r="N18" s="161">
        <f t="shared" si="10"/>
        <v>806054</v>
      </c>
      <c r="O18" s="161"/>
      <c r="P18" s="161">
        <f t="shared" si="11"/>
        <v>806054</v>
      </c>
      <c r="Q18" s="259">
        <f t="shared" si="6"/>
        <v>118.83230170414156</v>
      </c>
      <c r="R18" s="259"/>
      <c r="S18" s="259"/>
      <c r="T18" s="161">
        <v>733650</v>
      </c>
      <c r="U18" s="161">
        <v>733650</v>
      </c>
    </row>
    <row r="19" spans="1:21" ht="29.25" customHeight="1" x14ac:dyDescent="0.2">
      <c r="A19" s="39"/>
      <c r="B19" s="173" t="s">
        <v>359</v>
      </c>
      <c r="C19" s="216">
        <v>64</v>
      </c>
      <c r="D19" s="216">
        <v>0</v>
      </c>
      <c r="E19" s="181">
        <v>864</v>
      </c>
      <c r="F19" s="182" t="s">
        <v>51</v>
      </c>
      <c r="G19" s="182" t="s">
        <v>56</v>
      </c>
      <c r="H19" s="187" t="s">
        <v>119</v>
      </c>
      <c r="I19" s="187" t="s">
        <v>259</v>
      </c>
      <c r="J19" s="182" t="s">
        <v>34</v>
      </c>
      <c r="K19" s="242">
        <f>K20</f>
        <v>336971.84</v>
      </c>
      <c r="L19" s="161">
        <f>L20</f>
        <v>123500</v>
      </c>
      <c r="M19" s="161">
        <f>M20</f>
        <v>179900</v>
      </c>
      <c r="N19" s="161">
        <f t="shared" si="10"/>
        <v>303400</v>
      </c>
      <c r="O19" s="161">
        <f>O20</f>
        <v>0</v>
      </c>
      <c r="P19" s="161">
        <f t="shared" si="11"/>
        <v>303400</v>
      </c>
      <c r="Q19" s="259">
        <f t="shared" si="6"/>
        <v>90.037197173508616</v>
      </c>
      <c r="R19" s="259"/>
      <c r="S19" s="259"/>
      <c r="T19" s="161">
        <f>T20</f>
        <v>146300</v>
      </c>
      <c r="U19" s="161">
        <f>U20</f>
        <v>148700</v>
      </c>
    </row>
    <row r="20" spans="1:21" ht="29.25" customHeight="1" x14ac:dyDescent="0.2">
      <c r="A20" s="39"/>
      <c r="B20" s="173" t="s">
        <v>122</v>
      </c>
      <c r="C20" s="216">
        <v>64</v>
      </c>
      <c r="D20" s="216">
        <v>0</v>
      </c>
      <c r="E20" s="181">
        <v>864</v>
      </c>
      <c r="F20" s="182" t="s">
        <v>51</v>
      </c>
      <c r="G20" s="182" t="s">
        <v>56</v>
      </c>
      <c r="H20" s="187" t="s">
        <v>119</v>
      </c>
      <c r="I20" s="187" t="s">
        <v>259</v>
      </c>
      <c r="J20" s="182" t="s">
        <v>35</v>
      </c>
      <c r="K20" s="242">
        <v>336971.84</v>
      </c>
      <c r="L20" s="161">
        <v>123500</v>
      </c>
      <c r="M20" s="161">
        <v>179900</v>
      </c>
      <c r="N20" s="161">
        <f t="shared" si="10"/>
        <v>303400</v>
      </c>
      <c r="O20" s="161"/>
      <c r="P20" s="161">
        <f t="shared" si="11"/>
        <v>303400</v>
      </c>
      <c r="Q20" s="259">
        <f t="shared" si="6"/>
        <v>90.037197173508616</v>
      </c>
      <c r="R20" s="259"/>
      <c r="S20" s="259"/>
      <c r="T20" s="161">
        <v>146300</v>
      </c>
      <c r="U20" s="161">
        <v>148700</v>
      </c>
    </row>
    <row r="21" spans="1:21" ht="15.75" customHeight="1" x14ac:dyDescent="0.2">
      <c r="A21" s="39"/>
      <c r="B21" s="190" t="s">
        <v>36</v>
      </c>
      <c r="C21" s="216">
        <v>64</v>
      </c>
      <c r="D21" s="216">
        <v>0</v>
      </c>
      <c r="E21" s="181">
        <v>864</v>
      </c>
      <c r="F21" s="182" t="s">
        <v>51</v>
      </c>
      <c r="G21" s="182" t="s">
        <v>56</v>
      </c>
      <c r="H21" s="187" t="s">
        <v>119</v>
      </c>
      <c r="I21" s="187" t="s">
        <v>259</v>
      </c>
      <c r="J21" s="182" t="s">
        <v>37</v>
      </c>
      <c r="K21" s="242">
        <f>K22</f>
        <v>84532.86</v>
      </c>
      <c r="L21" s="161">
        <f>L22</f>
        <v>82000</v>
      </c>
      <c r="M21" s="161">
        <f>M22</f>
        <v>0</v>
      </c>
      <c r="N21" s="161">
        <f t="shared" si="10"/>
        <v>82000</v>
      </c>
      <c r="O21" s="161">
        <f>O22</f>
        <v>0</v>
      </c>
      <c r="P21" s="161">
        <f t="shared" si="11"/>
        <v>82000</v>
      </c>
      <c r="Q21" s="259">
        <f t="shared" si="6"/>
        <v>97.003697733638731</v>
      </c>
      <c r="R21" s="259"/>
      <c r="S21" s="259"/>
      <c r="T21" s="161">
        <f t="shared" ref="T21:U21" si="14">T22</f>
        <v>82000</v>
      </c>
      <c r="U21" s="161">
        <f t="shared" si="14"/>
        <v>82000</v>
      </c>
    </row>
    <row r="22" spans="1:21" ht="15.75" customHeight="1" x14ac:dyDescent="0.2">
      <c r="A22" s="39"/>
      <c r="B22" s="114" t="s">
        <v>260</v>
      </c>
      <c r="C22" s="216">
        <v>64</v>
      </c>
      <c r="D22" s="216">
        <v>0</v>
      </c>
      <c r="E22" s="181">
        <v>864</v>
      </c>
      <c r="F22" s="182" t="s">
        <v>51</v>
      </c>
      <c r="G22" s="182" t="s">
        <v>56</v>
      </c>
      <c r="H22" s="187" t="s">
        <v>119</v>
      </c>
      <c r="I22" s="187" t="s">
        <v>259</v>
      </c>
      <c r="J22" s="182" t="s">
        <v>261</v>
      </c>
      <c r="K22" s="242">
        <f>81206+840+6486.86-4000</f>
        <v>84532.86</v>
      </c>
      <c r="L22" s="161">
        <v>82000</v>
      </c>
      <c r="M22" s="260"/>
      <c r="N22" s="161">
        <f t="shared" si="10"/>
        <v>82000</v>
      </c>
      <c r="O22" s="260"/>
      <c r="P22" s="161">
        <f t="shared" si="11"/>
        <v>82000</v>
      </c>
      <c r="Q22" s="259">
        <f t="shared" si="6"/>
        <v>97.003697733638731</v>
      </c>
      <c r="R22" s="259"/>
      <c r="S22" s="259"/>
      <c r="T22" s="161">
        <v>82000</v>
      </c>
      <c r="U22" s="161">
        <v>82000</v>
      </c>
    </row>
    <row r="23" spans="1:21" ht="15.75" customHeight="1" x14ac:dyDescent="0.2">
      <c r="A23" s="39"/>
      <c r="B23" s="14" t="s">
        <v>351</v>
      </c>
      <c r="C23" s="216">
        <v>64</v>
      </c>
      <c r="D23" s="114"/>
      <c r="E23" s="5">
        <v>851</v>
      </c>
      <c r="F23" s="201" t="s">
        <v>51</v>
      </c>
      <c r="G23" s="201" t="s">
        <v>56</v>
      </c>
      <c r="H23" s="39"/>
      <c r="I23" s="201" t="s">
        <v>352</v>
      </c>
      <c r="J23" s="201"/>
      <c r="K23" s="242">
        <f>K24</f>
        <v>4000</v>
      </c>
      <c r="L23" s="161">
        <f>L24</f>
        <v>4000</v>
      </c>
      <c r="M23" s="161">
        <f>M24</f>
        <v>0</v>
      </c>
      <c r="N23" s="161">
        <f t="shared" si="10"/>
        <v>4000</v>
      </c>
      <c r="O23" s="161">
        <f>O24</f>
        <v>0</v>
      </c>
      <c r="P23" s="161">
        <f t="shared" si="11"/>
        <v>4000</v>
      </c>
      <c r="Q23" s="259">
        <f t="shared" si="6"/>
        <v>100</v>
      </c>
      <c r="R23" s="259"/>
      <c r="S23" s="259"/>
      <c r="T23" s="161">
        <f t="shared" ref="T23:U23" si="15">T24</f>
        <v>4000</v>
      </c>
      <c r="U23" s="161">
        <f t="shared" si="15"/>
        <v>4000</v>
      </c>
    </row>
    <row r="24" spans="1:21" ht="15.75" customHeight="1" x14ac:dyDescent="0.2">
      <c r="A24" s="39"/>
      <c r="B24" s="114" t="s">
        <v>36</v>
      </c>
      <c r="C24" s="216">
        <v>64</v>
      </c>
      <c r="D24" s="114"/>
      <c r="E24" s="5">
        <v>851</v>
      </c>
      <c r="F24" s="201" t="s">
        <v>51</v>
      </c>
      <c r="G24" s="201" t="s">
        <v>56</v>
      </c>
      <c r="H24" s="39"/>
      <c r="I24" s="201" t="s">
        <v>352</v>
      </c>
      <c r="J24" s="201" t="s">
        <v>37</v>
      </c>
      <c r="K24" s="242">
        <f t="shared" ref="K24:U28" si="16">K25</f>
        <v>4000</v>
      </c>
      <c r="L24" s="161">
        <f t="shared" si="16"/>
        <v>4000</v>
      </c>
      <c r="M24" s="161">
        <f t="shared" si="16"/>
        <v>0</v>
      </c>
      <c r="N24" s="161">
        <f t="shared" si="10"/>
        <v>4000</v>
      </c>
      <c r="O24" s="161">
        <f t="shared" si="16"/>
        <v>0</v>
      </c>
      <c r="P24" s="161">
        <f t="shared" si="11"/>
        <v>4000</v>
      </c>
      <c r="Q24" s="259">
        <f t="shared" si="6"/>
        <v>100</v>
      </c>
      <c r="R24" s="259"/>
      <c r="S24" s="259"/>
      <c r="T24" s="161">
        <f t="shared" si="16"/>
        <v>4000</v>
      </c>
      <c r="U24" s="161">
        <f t="shared" si="16"/>
        <v>4000</v>
      </c>
    </row>
    <row r="25" spans="1:21" ht="15.75" customHeight="1" x14ac:dyDescent="0.2">
      <c r="A25" s="39"/>
      <c r="B25" s="114" t="s">
        <v>260</v>
      </c>
      <c r="C25" s="216">
        <v>64</v>
      </c>
      <c r="D25" s="114"/>
      <c r="E25" s="5">
        <v>851</v>
      </c>
      <c r="F25" s="201" t="s">
        <v>51</v>
      </c>
      <c r="G25" s="201" t="s">
        <v>56</v>
      </c>
      <c r="H25" s="39"/>
      <c r="I25" s="201" t="s">
        <v>352</v>
      </c>
      <c r="J25" s="201" t="s">
        <v>261</v>
      </c>
      <c r="K25" s="250">
        <v>4000</v>
      </c>
      <c r="L25" s="200">
        <v>4000</v>
      </c>
      <c r="M25" s="200"/>
      <c r="N25" s="161">
        <f t="shared" si="10"/>
        <v>4000</v>
      </c>
      <c r="O25" s="200"/>
      <c r="P25" s="161">
        <f t="shared" si="11"/>
        <v>4000</v>
      </c>
      <c r="Q25" s="259">
        <f t="shared" si="6"/>
        <v>100</v>
      </c>
      <c r="R25" s="259"/>
      <c r="S25" s="259"/>
      <c r="T25" s="200">
        <v>4000</v>
      </c>
      <c r="U25" s="200">
        <v>4000</v>
      </c>
    </row>
    <row r="26" spans="1:21" s="37" customFormat="1" ht="39" customHeight="1" x14ac:dyDescent="0.2">
      <c r="A26" s="191" t="s">
        <v>123</v>
      </c>
      <c r="B26" s="191" t="s">
        <v>123</v>
      </c>
      <c r="C26" s="216">
        <v>64</v>
      </c>
      <c r="D26" s="166">
        <v>0</v>
      </c>
      <c r="E26" s="181">
        <v>864</v>
      </c>
      <c r="F26" s="183" t="s">
        <v>51</v>
      </c>
      <c r="G26" s="183" t="s">
        <v>38</v>
      </c>
      <c r="H26" s="183"/>
      <c r="I26" s="183"/>
      <c r="J26" s="183"/>
      <c r="K26" s="248">
        <f t="shared" si="16"/>
        <v>3000</v>
      </c>
      <c r="L26" s="170">
        <f t="shared" si="16"/>
        <v>3000</v>
      </c>
      <c r="M26" s="170">
        <f t="shared" si="16"/>
        <v>0</v>
      </c>
      <c r="N26" s="161">
        <f t="shared" si="10"/>
        <v>3000</v>
      </c>
      <c r="O26" s="170">
        <f t="shared" si="16"/>
        <v>0</v>
      </c>
      <c r="P26" s="161">
        <f t="shared" si="11"/>
        <v>3000</v>
      </c>
      <c r="Q26" s="259">
        <f t="shared" si="6"/>
        <v>100</v>
      </c>
      <c r="R26" s="259"/>
      <c r="S26" s="259"/>
      <c r="T26" s="170">
        <f t="shared" si="16"/>
        <v>3000</v>
      </c>
      <c r="U26" s="170">
        <f t="shared" si="16"/>
        <v>3000</v>
      </c>
    </row>
    <row r="27" spans="1:21" s="37" customFormat="1" ht="65.25" customHeight="1" x14ac:dyDescent="0.2">
      <c r="A27" s="171" t="s">
        <v>124</v>
      </c>
      <c r="B27" s="172" t="s">
        <v>340</v>
      </c>
      <c r="C27" s="216">
        <v>64</v>
      </c>
      <c r="D27" s="216">
        <v>0</v>
      </c>
      <c r="E27" s="181">
        <v>864</v>
      </c>
      <c r="F27" s="182" t="s">
        <v>51</v>
      </c>
      <c r="G27" s="182" t="s">
        <v>38</v>
      </c>
      <c r="H27" s="182" t="s">
        <v>196</v>
      </c>
      <c r="I27" s="187" t="s">
        <v>262</v>
      </c>
      <c r="J27" s="182"/>
      <c r="K27" s="242">
        <f>K28</f>
        <v>3000</v>
      </c>
      <c r="L27" s="161">
        <f>L28</f>
        <v>3000</v>
      </c>
      <c r="M27" s="161">
        <f>M28</f>
        <v>0</v>
      </c>
      <c r="N27" s="161">
        <f t="shared" si="10"/>
        <v>3000</v>
      </c>
      <c r="O27" s="161">
        <f>O28</f>
        <v>0</v>
      </c>
      <c r="P27" s="161">
        <f t="shared" si="11"/>
        <v>3000</v>
      </c>
      <c r="Q27" s="259">
        <f t="shared" si="6"/>
        <v>100</v>
      </c>
      <c r="R27" s="259"/>
      <c r="S27" s="259"/>
      <c r="T27" s="161">
        <f t="shared" si="16"/>
        <v>3000</v>
      </c>
      <c r="U27" s="161">
        <f t="shared" si="16"/>
        <v>3000</v>
      </c>
    </row>
    <row r="28" spans="1:21" ht="14.25" customHeight="1" x14ac:dyDescent="0.2">
      <c r="A28" s="39"/>
      <c r="B28" s="174" t="s">
        <v>66</v>
      </c>
      <c r="C28" s="216">
        <v>64</v>
      </c>
      <c r="D28" s="216">
        <v>0</v>
      </c>
      <c r="E28" s="181">
        <v>864</v>
      </c>
      <c r="F28" s="182" t="s">
        <v>51</v>
      </c>
      <c r="G28" s="192" t="s">
        <v>38</v>
      </c>
      <c r="H28" s="182" t="s">
        <v>196</v>
      </c>
      <c r="I28" s="187" t="s">
        <v>262</v>
      </c>
      <c r="J28" s="182" t="s">
        <v>53</v>
      </c>
      <c r="K28" s="242">
        <f t="shared" si="16"/>
        <v>3000</v>
      </c>
      <c r="L28" s="161">
        <f t="shared" si="16"/>
        <v>3000</v>
      </c>
      <c r="M28" s="161">
        <f t="shared" si="16"/>
        <v>0</v>
      </c>
      <c r="N28" s="161">
        <f t="shared" si="10"/>
        <v>3000</v>
      </c>
      <c r="O28" s="161">
        <f t="shared" si="16"/>
        <v>0</v>
      </c>
      <c r="P28" s="161">
        <f t="shared" si="11"/>
        <v>3000</v>
      </c>
      <c r="Q28" s="259">
        <f t="shared" si="6"/>
        <v>100</v>
      </c>
      <c r="R28" s="259"/>
      <c r="S28" s="259"/>
      <c r="T28" s="161">
        <f t="shared" si="16"/>
        <v>3000</v>
      </c>
      <c r="U28" s="161">
        <f t="shared" si="16"/>
        <v>3000</v>
      </c>
    </row>
    <row r="29" spans="1:21" ht="16.5" customHeight="1" x14ac:dyDescent="0.2">
      <c r="A29" s="39"/>
      <c r="B29" s="174" t="s">
        <v>78</v>
      </c>
      <c r="C29" s="216">
        <v>64</v>
      </c>
      <c r="D29" s="216">
        <v>0</v>
      </c>
      <c r="E29" s="181">
        <v>864</v>
      </c>
      <c r="F29" s="182" t="s">
        <v>51</v>
      </c>
      <c r="G29" s="192" t="s">
        <v>38</v>
      </c>
      <c r="H29" s="182" t="s">
        <v>196</v>
      </c>
      <c r="I29" s="187" t="s">
        <v>262</v>
      </c>
      <c r="J29" s="182" t="s">
        <v>41</v>
      </c>
      <c r="K29" s="242">
        <v>3000</v>
      </c>
      <c r="L29" s="161">
        <v>3000</v>
      </c>
      <c r="M29" s="161"/>
      <c r="N29" s="161">
        <f t="shared" si="10"/>
        <v>3000</v>
      </c>
      <c r="O29" s="161"/>
      <c r="P29" s="161">
        <f t="shared" si="11"/>
        <v>3000</v>
      </c>
      <c r="Q29" s="259">
        <f t="shared" si="6"/>
        <v>100</v>
      </c>
      <c r="R29" s="259"/>
      <c r="S29" s="259"/>
      <c r="T29" s="161">
        <v>3000</v>
      </c>
      <c r="U29" s="161">
        <v>3000</v>
      </c>
    </row>
    <row r="30" spans="1:21" s="37" customFormat="1" ht="15.75" customHeight="1" x14ac:dyDescent="0.2">
      <c r="A30" s="327" t="s">
        <v>58</v>
      </c>
      <c r="B30" s="327"/>
      <c r="C30" s="216">
        <v>64</v>
      </c>
      <c r="D30" s="166">
        <v>0</v>
      </c>
      <c r="E30" s="181">
        <v>864</v>
      </c>
      <c r="F30" s="183" t="s">
        <v>51</v>
      </c>
      <c r="G30" s="183" t="s">
        <v>67</v>
      </c>
      <c r="H30" s="183"/>
      <c r="I30" s="183"/>
      <c r="J30" s="183"/>
      <c r="K30" s="251">
        <f t="shared" ref="K30:U32" si="17">K31</f>
        <v>0</v>
      </c>
      <c r="L30" s="86">
        <f t="shared" si="17"/>
        <v>0</v>
      </c>
      <c r="M30" s="170">
        <f t="shared" si="17"/>
        <v>5000</v>
      </c>
      <c r="N30" s="161">
        <f t="shared" si="10"/>
        <v>5000</v>
      </c>
      <c r="O30" s="170">
        <f t="shared" si="17"/>
        <v>0</v>
      </c>
      <c r="P30" s="161">
        <f t="shared" si="11"/>
        <v>5000</v>
      </c>
      <c r="Q30" s="259" t="e">
        <f t="shared" si="6"/>
        <v>#DIV/0!</v>
      </c>
      <c r="R30" s="259"/>
      <c r="S30" s="259"/>
      <c r="T30" s="86">
        <f t="shared" si="17"/>
        <v>0</v>
      </c>
      <c r="U30" s="86">
        <f t="shared" si="17"/>
        <v>0</v>
      </c>
    </row>
    <row r="31" spans="1:21" ht="15.75" customHeight="1" x14ac:dyDescent="0.2">
      <c r="A31" s="329" t="s">
        <v>339</v>
      </c>
      <c r="B31" s="329"/>
      <c r="C31" s="216">
        <v>64</v>
      </c>
      <c r="D31" s="216">
        <v>0</v>
      </c>
      <c r="E31" s="181">
        <v>864</v>
      </c>
      <c r="F31" s="182" t="s">
        <v>51</v>
      </c>
      <c r="G31" s="182" t="s">
        <v>67</v>
      </c>
      <c r="H31" s="182" t="s">
        <v>125</v>
      </c>
      <c r="I31" s="187" t="s">
        <v>263</v>
      </c>
      <c r="J31" s="182"/>
      <c r="K31" s="252">
        <f t="shared" si="17"/>
        <v>0</v>
      </c>
      <c r="L31" s="38">
        <f t="shared" si="17"/>
        <v>0</v>
      </c>
      <c r="M31" s="161">
        <f t="shared" si="17"/>
        <v>5000</v>
      </c>
      <c r="N31" s="161">
        <f t="shared" si="10"/>
        <v>5000</v>
      </c>
      <c r="O31" s="161">
        <f t="shared" si="17"/>
        <v>0</v>
      </c>
      <c r="P31" s="161">
        <f t="shared" si="11"/>
        <v>5000</v>
      </c>
      <c r="Q31" s="259" t="e">
        <f t="shared" si="6"/>
        <v>#DIV/0!</v>
      </c>
      <c r="R31" s="259"/>
      <c r="S31" s="259"/>
      <c r="T31" s="38">
        <f t="shared" si="17"/>
        <v>0</v>
      </c>
      <c r="U31" s="38">
        <f t="shared" si="17"/>
        <v>0</v>
      </c>
    </row>
    <row r="32" spans="1:21" ht="12.75" customHeight="1" x14ac:dyDescent="0.2">
      <c r="A32" s="39"/>
      <c r="B32" s="217" t="s">
        <v>36</v>
      </c>
      <c r="C32" s="216">
        <v>64</v>
      </c>
      <c r="D32" s="216">
        <v>0</v>
      </c>
      <c r="E32" s="181">
        <v>864</v>
      </c>
      <c r="F32" s="182" t="s">
        <v>51</v>
      </c>
      <c r="G32" s="182" t="s">
        <v>67</v>
      </c>
      <c r="H32" s="182" t="s">
        <v>125</v>
      </c>
      <c r="I32" s="187" t="s">
        <v>263</v>
      </c>
      <c r="J32" s="182" t="s">
        <v>37</v>
      </c>
      <c r="K32" s="252">
        <f t="shared" si="17"/>
        <v>0</v>
      </c>
      <c r="L32" s="38">
        <f t="shared" si="17"/>
        <v>0</v>
      </c>
      <c r="M32" s="161">
        <f t="shared" si="17"/>
        <v>5000</v>
      </c>
      <c r="N32" s="161">
        <f t="shared" si="10"/>
        <v>5000</v>
      </c>
      <c r="O32" s="161">
        <f t="shared" si="17"/>
        <v>0</v>
      </c>
      <c r="P32" s="161">
        <f t="shared" si="11"/>
        <v>5000</v>
      </c>
      <c r="Q32" s="259" t="e">
        <f t="shared" si="6"/>
        <v>#DIV/0!</v>
      </c>
      <c r="R32" s="259"/>
      <c r="S32" s="259"/>
      <c r="T32" s="38">
        <f t="shared" si="17"/>
        <v>0</v>
      </c>
      <c r="U32" s="38">
        <f t="shared" si="17"/>
        <v>0</v>
      </c>
    </row>
    <row r="33" spans="1:21" ht="15.75" customHeight="1" x14ac:dyDescent="0.2">
      <c r="A33" s="39"/>
      <c r="B33" s="174" t="s">
        <v>39</v>
      </c>
      <c r="C33" s="216">
        <v>64</v>
      </c>
      <c r="D33" s="216">
        <v>0</v>
      </c>
      <c r="E33" s="181">
        <v>864</v>
      </c>
      <c r="F33" s="182" t="s">
        <v>51</v>
      </c>
      <c r="G33" s="182" t="s">
        <v>67</v>
      </c>
      <c r="H33" s="182" t="s">
        <v>125</v>
      </c>
      <c r="I33" s="187" t="s">
        <v>263</v>
      </c>
      <c r="J33" s="182" t="s">
        <v>40</v>
      </c>
      <c r="K33" s="242">
        <v>0</v>
      </c>
      <c r="L33" s="38">
        <v>0</v>
      </c>
      <c r="M33" s="161">
        <v>5000</v>
      </c>
      <c r="N33" s="161">
        <f t="shared" si="10"/>
        <v>5000</v>
      </c>
      <c r="O33" s="161"/>
      <c r="P33" s="161">
        <f t="shared" si="11"/>
        <v>5000</v>
      </c>
      <c r="Q33" s="259" t="e">
        <f t="shared" si="6"/>
        <v>#DIV/0!</v>
      </c>
      <c r="R33" s="259"/>
      <c r="S33" s="259"/>
      <c r="T33" s="38">
        <v>0</v>
      </c>
      <c r="U33" s="38">
        <v>0</v>
      </c>
    </row>
    <row r="34" spans="1:21" s="37" customFormat="1" ht="15.75" customHeight="1" x14ac:dyDescent="0.2">
      <c r="A34" s="327" t="s">
        <v>59</v>
      </c>
      <c r="B34" s="327"/>
      <c r="C34" s="216">
        <v>64</v>
      </c>
      <c r="D34" s="166">
        <v>0</v>
      </c>
      <c r="E34" s="181">
        <v>864</v>
      </c>
      <c r="F34" s="183" t="s">
        <v>51</v>
      </c>
      <c r="G34" s="183" t="s">
        <v>68</v>
      </c>
      <c r="H34" s="183"/>
      <c r="I34" s="183"/>
      <c r="J34" s="183"/>
      <c r="K34" s="248">
        <f>K35+K38+K41</f>
        <v>5236</v>
      </c>
      <c r="L34" s="170">
        <f t="shared" ref="L34:N34" si="18">L35+L38+L41</f>
        <v>3300</v>
      </c>
      <c r="M34" s="170">
        <f t="shared" si="18"/>
        <v>35000</v>
      </c>
      <c r="N34" s="170">
        <f t="shared" si="18"/>
        <v>38300</v>
      </c>
      <c r="O34" s="170">
        <f t="shared" ref="O34:P34" si="19">O35+O38+O41</f>
        <v>0</v>
      </c>
      <c r="P34" s="170">
        <f t="shared" si="19"/>
        <v>38300</v>
      </c>
      <c r="Q34" s="259">
        <f t="shared" si="6"/>
        <v>731.47440794499619</v>
      </c>
      <c r="R34" s="259"/>
      <c r="S34" s="259"/>
      <c r="T34" s="170">
        <f t="shared" ref="T34:U34" si="20">T35+T38</f>
        <v>3300</v>
      </c>
      <c r="U34" s="170">
        <f t="shared" si="20"/>
        <v>3300</v>
      </c>
    </row>
    <row r="35" spans="1:21" ht="42.75" customHeight="1" x14ac:dyDescent="0.2">
      <c r="A35" s="328" t="s">
        <v>350</v>
      </c>
      <c r="B35" s="328"/>
      <c r="C35" s="216">
        <v>64</v>
      </c>
      <c r="D35" s="216">
        <v>0</v>
      </c>
      <c r="E35" s="181">
        <v>864</v>
      </c>
      <c r="F35" s="192" t="s">
        <v>51</v>
      </c>
      <c r="G35" s="192" t="s">
        <v>68</v>
      </c>
      <c r="H35" s="182" t="s">
        <v>198</v>
      </c>
      <c r="I35" s="186" t="s">
        <v>349</v>
      </c>
      <c r="J35" s="182"/>
      <c r="K35" s="242">
        <f t="shared" ref="K35:O36" si="21">K36</f>
        <v>2736</v>
      </c>
      <c r="L35" s="161">
        <f t="shared" si="21"/>
        <v>2800</v>
      </c>
      <c r="M35" s="161">
        <f t="shared" si="21"/>
        <v>0</v>
      </c>
      <c r="N35" s="161">
        <f t="shared" si="10"/>
        <v>2800</v>
      </c>
      <c r="O35" s="161">
        <f t="shared" si="21"/>
        <v>0</v>
      </c>
      <c r="P35" s="161">
        <f t="shared" ref="P35:P42" si="22">N35+O35</f>
        <v>2800</v>
      </c>
      <c r="Q35" s="259">
        <f t="shared" si="6"/>
        <v>102.3391812865497</v>
      </c>
      <c r="R35" s="259"/>
      <c r="S35" s="259"/>
      <c r="T35" s="161">
        <f t="shared" ref="T35:U35" si="23">T36</f>
        <v>2800</v>
      </c>
      <c r="U35" s="161">
        <f t="shared" si="23"/>
        <v>2800</v>
      </c>
    </row>
    <row r="36" spans="1:21" ht="15" customHeight="1" x14ac:dyDescent="0.2">
      <c r="A36" s="217"/>
      <c r="B36" s="190" t="s">
        <v>36</v>
      </c>
      <c r="C36" s="216">
        <v>64</v>
      </c>
      <c r="D36" s="216"/>
      <c r="E36" s="181">
        <v>864</v>
      </c>
      <c r="F36" s="182" t="s">
        <v>51</v>
      </c>
      <c r="G36" s="192" t="s">
        <v>68</v>
      </c>
      <c r="H36" s="182" t="s">
        <v>198</v>
      </c>
      <c r="I36" s="186" t="s">
        <v>349</v>
      </c>
      <c r="J36" s="182" t="s">
        <v>37</v>
      </c>
      <c r="K36" s="242">
        <f t="shared" si="21"/>
        <v>2736</v>
      </c>
      <c r="L36" s="161">
        <f t="shared" si="21"/>
        <v>2800</v>
      </c>
      <c r="M36" s="161">
        <f t="shared" si="21"/>
        <v>0</v>
      </c>
      <c r="N36" s="161">
        <f t="shared" si="10"/>
        <v>2800</v>
      </c>
      <c r="O36" s="161">
        <f t="shared" si="21"/>
        <v>0</v>
      </c>
      <c r="P36" s="161">
        <f t="shared" si="22"/>
        <v>2800</v>
      </c>
      <c r="Q36" s="259">
        <f t="shared" si="6"/>
        <v>102.3391812865497</v>
      </c>
      <c r="R36" s="259"/>
      <c r="S36" s="259"/>
      <c r="T36" s="161">
        <f>T37</f>
        <v>2800</v>
      </c>
      <c r="U36" s="161">
        <f>U37</f>
        <v>2800</v>
      </c>
    </row>
    <row r="37" spans="1:21" ht="15" customHeight="1" x14ac:dyDescent="0.2">
      <c r="A37" s="217"/>
      <c r="B37" s="114" t="s">
        <v>260</v>
      </c>
      <c r="C37" s="216">
        <v>64</v>
      </c>
      <c r="D37" s="216"/>
      <c r="E37" s="181">
        <v>864</v>
      </c>
      <c r="F37" s="182" t="s">
        <v>51</v>
      </c>
      <c r="G37" s="192" t="s">
        <v>68</v>
      </c>
      <c r="H37" s="182" t="s">
        <v>198</v>
      </c>
      <c r="I37" s="186" t="s">
        <v>349</v>
      </c>
      <c r="J37" s="182" t="s">
        <v>261</v>
      </c>
      <c r="K37" s="242">
        <v>2736</v>
      </c>
      <c r="L37" s="161">
        <v>2800</v>
      </c>
      <c r="M37" s="161"/>
      <c r="N37" s="161">
        <f t="shared" si="10"/>
        <v>2800</v>
      </c>
      <c r="O37" s="161"/>
      <c r="P37" s="161">
        <f t="shared" si="22"/>
        <v>2800</v>
      </c>
      <c r="Q37" s="259">
        <f t="shared" si="6"/>
        <v>102.3391812865497</v>
      </c>
      <c r="R37" s="259"/>
      <c r="S37" s="259"/>
      <c r="T37" s="161">
        <v>2800</v>
      </c>
      <c r="U37" s="161">
        <v>2800</v>
      </c>
    </row>
    <row r="38" spans="1:21" ht="54" customHeight="1" x14ac:dyDescent="0.2">
      <c r="A38" s="329" t="s">
        <v>338</v>
      </c>
      <c r="B38" s="329"/>
      <c r="C38" s="216">
        <v>64</v>
      </c>
      <c r="D38" s="216">
        <v>0</v>
      </c>
      <c r="E38" s="181">
        <v>864</v>
      </c>
      <c r="F38" s="192" t="s">
        <v>51</v>
      </c>
      <c r="G38" s="192" t="s">
        <v>68</v>
      </c>
      <c r="H38" s="182" t="s">
        <v>197</v>
      </c>
      <c r="I38" s="187" t="s">
        <v>264</v>
      </c>
      <c r="J38" s="192"/>
      <c r="K38" s="242">
        <f t="shared" ref="K38:U42" si="24">K39</f>
        <v>500</v>
      </c>
      <c r="L38" s="161">
        <f t="shared" si="24"/>
        <v>500</v>
      </c>
      <c r="M38" s="161">
        <f t="shared" si="24"/>
        <v>0</v>
      </c>
      <c r="N38" s="161">
        <f t="shared" si="10"/>
        <v>500</v>
      </c>
      <c r="O38" s="161">
        <f t="shared" si="24"/>
        <v>0</v>
      </c>
      <c r="P38" s="161">
        <f t="shared" si="22"/>
        <v>500</v>
      </c>
      <c r="Q38" s="259">
        <f t="shared" si="6"/>
        <v>100</v>
      </c>
      <c r="R38" s="259"/>
      <c r="S38" s="259"/>
      <c r="T38" s="161">
        <f t="shared" si="24"/>
        <v>500</v>
      </c>
      <c r="U38" s="161">
        <f t="shared" si="24"/>
        <v>500</v>
      </c>
    </row>
    <row r="39" spans="1:21" ht="16.5" customHeight="1" x14ac:dyDescent="0.2">
      <c r="A39" s="39"/>
      <c r="B39" s="174" t="s">
        <v>66</v>
      </c>
      <c r="C39" s="216">
        <v>64</v>
      </c>
      <c r="D39" s="216">
        <v>0</v>
      </c>
      <c r="E39" s="181">
        <v>864</v>
      </c>
      <c r="F39" s="182" t="s">
        <v>51</v>
      </c>
      <c r="G39" s="192" t="s">
        <v>68</v>
      </c>
      <c r="H39" s="182" t="s">
        <v>197</v>
      </c>
      <c r="I39" s="187" t="s">
        <v>264</v>
      </c>
      <c r="J39" s="182" t="s">
        <v>53</v>
      </c>
      <c r="K39" s="242">
        <f t="shared" si="24"/>
        <v>500</v>
      </c>
      <c r="L39" s="161">
        <f t="shared" si="24"/>
        <v>500</v>
      </c>
      <c r="M39" s="161">
        <f t="shared" si="24"/>
        <v>0</v>
      </c>
      <c r="N39" s="161">
        <f t="shared" si="10"/>
        <v>500</v>
      </c>
      <c r="O39" s="161">
        <f t="shared" si="24"/>
        <v>0</v>
      </c>
      <c r="P39" s="161">
        <f t="shared" si="22"/>
        <v>500</v>
      </c>
      <c r="Q39" s="259">
        <f t="shared" si="6"/>
        <v>100</v>
      </c>
      <c r="R39" s="259"/>
      <c r="S39" s="259"/>
      <c r="T39" s="161">
        <f t="shared" si="24"/>
        <v>500</v>
      </c>
      <c r="U39" s="161">
        <f t="shared" si="24"/>
        <v>500</v>
      </c>
    </row>
    <row r="40" spans="1:21" ht="15.75" customHeight="1" x14ac:dyDescent="0.2">
      <c r="A40" s="39"/>
      <c r="B40" s="174" t="s">
        <v>78</v>
      </c>
      <c r="C40" s="216">
        <v>64</v>
      </c>
      <c r="D40" s="216">
        <v>0</v>
      </c>
      <c r="E40" s="181">
        <v>864</v>
      </c>
      <c r="F40" s="182" t="s">
        <v>51</v>
      </c>
      <c r="G40" s="192" t="s">
        <v>68</v>
      </c>
      <c r="H40" s="182" t="s">
        <v>197</v>
      </c>
      <c r="I40" s="187" t="s">
        <v>264</v>
      </c>
      <c r="J40" s="182" t="s">
        <v>41</v>
      </c>
      <c r="K40" s="242">
        <v>500</v>
      </c>
      <c r="L40" s="161">
        <v>500</v>
      </c>
      <c r="M40" s="161"/>
      <c r="N40" s="161">
        <f t="shared" si="10"/>
        <v>500</v>
      </c>
      <c r="O40" s="161"/>
      <c r="P40" s="161">
        <f t="shared" si="22"/>
        <v>500</v>
      </c>
      <c r="Q40" s="259">
        <f t="shared" si="6"/>
        <v>100</v>
      </c>
      <c r="R40" s="259"/>
      <c r="S40" s="259"/>
      <c r="T40" s="161">
        <v>500</v>
      </c>
      <c r="U40" s="161">
        <v>500</v>
      </c>
    </row>
    <row r="41" spans="1:21" ht="36.75" customHeight="1" x14ac:dyDescent="0.2">
      <c r="A41" s="39"/>
      <c r="B41" s="223" t="s">
        <v>370</v>
      </c>
      <c r="C41" s="232"/>
      <c r="D41" s="232"/>
      <c r="E41" s="181">
        <v>864</v>
      </c>
      <c r="F41" s="182" t="s">
        <v>51</v>
      </c>
      <c r="G41" s="192" t="s">
        <v>68</v>
      </c>
      <c r="H41" s="182"/>
      <c r="I41" s="187" t="s">
        <v>371</v>
      </c>
      <c r="J41" s="182"/>
      <c r="K41" s="242">
        <f t="shared" si="24"/>
        <v>2000</v>
      </c>
      <c r="L41" s="161">
        <f t="shared" si="24"/>
        <v>0</v>
      </c>
      <c r="M41" s="161">
        <f t="shared" si="24"/>
        <v>35000</v>
      </c>
      <c r="N41" s="161">
        <f t="shared" ref="N41:N42" si="25">L41+M41</f>
        <v>35000</v>
      </c>
      <c r="O41" s="161">
        <f t="shared" si="24"/>
        <v>0</v>
      </c>
      <c r="P41" s="161">
        <f t="shared" si="22"/>
        <v>35000</v>
      </c>
      <c r="Q41" s="259">
        <f t="shared" si="6"/>
        <v>1750</v>
      </c>
      <c r="R41" s="259"/>
      <c r="S41" s="259"/>
      <c r="T41" s="161"/>
      <c r="U41" s="161"/>
    </row>
    <row r="42" spans="1:21" ht="27" customHeight="1" x14ac:dyDescent="0.2">
      <c r="A42" s="39"/>
      <c r="B42" s="114" t="s">
        <v>359</v>
      </c>
      <c r="C42" s="232"/>
      <c r="D42" s="232"/>
      <c r="E42" s="181">
        <v>864</v>
      </c>
      <c r="F42" s="182" t="s">
        <v>51</v>
      </c>
      <c r="G42" s="192" t="s">
        <v>68</v>
      </c>
      <c r="H42" s="182"/>
      <c r="I42" s="187" t="s">
        <v>371</v>
      </c>
      <c r="J42" s="182" t="s">
        <v>34</v>
      </c>
      <c r="K42" s="242">
        <f t="shared" si="24"/>
        <v>2000</v>
      </c>
      <c r="L42" s="161">
        <f t="shared" si="24"/>
        <v>0</v>
      </c>
      <c r="M42" s="161">
        <f t="shared" si="24"/>
        <v>35000</v>
      </c>
      <c r="N42" s="161">
        <f t="shared" si="25"/>
        <v>35000</v>
      </c>
      <c r="O42" s="161">
        <f t="shared" si="24"/>
        <v>0</v>
      </c>
      <c r="P42" s="161">
        <f t="shared" si="22"/>
        <v>35000</v>
      </c>
      <c r="Q42" s="259">
        <f t="shared" si="6"/>
        <v>1750</v>
      </c>
      <c r="R42" s="259"/>
      <c r="S42" s="259"/>
      <c r="T42" s="161"/>
      <c r="U42" s="161"/>
    </row>
    <row r="43" spans="1:21" ht="27" customHeight="1" x14ac:dyDescent="0.2">
      <c r="A43" s="39"/>
      <c r="B43" s="114" t="s">
        <v>122</v>
      </c>
      <c r="C43" s="232"/>
      <c r="D43" s="232"/>
      <c r="E43" s="181">
        <v>864</v>
      </c>
      <c r="F43" s="182" t="s">
        <v>51</v>
      </c>
      <c r="G43" s="192" t="s">
        <v>68</v>
      </c>
      <c r="H43" s="182"/>
      <c r="I43" s="187" t="s">
        <v>371</v>
      </c>
      <c r="J43" s="182" t="s">
        <v>35</v>
      </c>
      <c r="K43" s="242">
        <v>2000</v>
      </c>
      <c r="L43" s="161"/>
      <c r="M43" s="161">
        <v>35000</v>
      </c>
      <c r="N43" s="161">
        <f>L43+M43</f>
        <v>35000</v>
      </c>
      <c r="O43" s="161"/>
      <c r="P43" s="161">
        <f>N43+O43</f>
        <v>35000</v>
      </c>
      <c r="Q43" s="259">
        <f t="shared" si="6"/>
        <v>1750</v>
      </c>
      <c r="R43" s="259"/>
      <c r="S43" s="259"/>
      <c r="T43" s="161"/>
      <c r="U43" s="161"/>
    </row>
    <row r="44" spans="1:21" s="36" customFormat="1" ht="14.25" customHeight="1" x14ac:dyDescent="0.2">
      <c r="A44" s="193" t="s">
        <v>69</v>
      </c>
      <c r="B44" s="193" t="s">
        <v>69</v>
      </c>
      <c r="C44" s="216">
        <v>64</v>
      </c>
      <c r="D44" s="166">
        <v>0</v>
      </c>
      <c r="E44" s="181">
        <v>864</v>
      </c>
      <c r="F44" s="183" t="s">
        <v>52</v>
      </c>
      <c r="G44" s="183"/>
      <c r="H44" s="183"/>
      <c r="I44" s="183"/>
      <c r="J44" s="183"/>
      <c r="K44" s="248">
        <f t="shared" ref="K44:U45" si="26">K45</f>
        <v>148144</v>
      </c>
      <c r="L44" s="170">
        <f t="shared" si="26"/>
        <v>63999</v>
      </c>
      <c r="M44" s="170">
        <f t="shared" si="26"/>
        <v>0</v>
      </c>
      <c r="N44" s="170">
        <f t="shared" si="26"/>
        <v>63999</v>
      </c>
      <c r="O44" s="170">
        <f t="shared" si="26"/>
        <v>0</v>
      </c>
      <c r="P44" s="170">
        <f t="shared" si="26"/>
        <v>63999</v>
      </c>
      <c r="Q44" s="259">
        <f t="shared" si="6"/>
        <v>43.200534614969222</v>
      </c>
      <c r="R44" s="259"/>
      <c r="S44" s="259"/>
      <c r="T44" s="170">
        <f t="shared" si="26"/>
        <v>64678</v>
      </c>
      <c r="U44" s="170">
        <f t="shared" si="26"/>
        <v>67003</v>
      </c>
    </row>
    <row r="45" spans="1:21" s="41" customFormat="1" ht="14.25" customHeight="1" x14ac:dyDescent="0.2">
      <c r="A45" s="193" t="s">
        <v>70</v>
      </c>
      <c r="B45" s="193" t="s">
        <v>70</v>
      </c>
      <c r="C45" s="216">
        <v>64</v>
      </c>
      <c r="D45" s="166">
        <v>0</v>
      </c>
      <c r="E45" s="181">
        <v>864</v>
      </c>
      <c r="F45" s="183" t="s">
        <v>52</v>
      </c>
      <c r="G45" s="183" t="s">
        <v>54</v>
      </c>
      <c r="H45" s="183"/>
      <c r="I45" s="183"/>
      <c r="J45" s="183"/>
      <c r="K45" s="248">
        <f t="shared" si="26"/>
        <v>148144</v>
      </c>
      <c r="L45" s="170">
        <f t="shared" si="26"/>
        <v>63999</v>
      </c>
      <c r="M45" s="170">
        <f t="shared" si="26"/>
        <v>0</v>
      </c>
      <c r="N45" s="170">
        <f t="shared" si="26"/>
        <v>63999</v>
      </c>
      <c r="O45" s="170">
        <f t="shared" si="26"/>
        <v>0</v>
      </c>
      <c r="P45" s="170">
        <f t="shared" si="26"/>
        <v>63999</v>
      </c>
      <c r="Q45" s="259">
        <f t="shared" si="6"/>
        <v>43.200534614969222</v>
      </c>
      <c r="R45" s="259"/>
      <c r="S45" s="259"/>
      <c r="T45" s="170">
        <f t="shared" si="26"/>
        <v>64678</v>
      </c>
      <c r="U45" s="170">
        <f t="shared" si="26"/>
        <v>67003</v>
      </c>
    </row>
    <row r="46" spans="1:21" s="40" customFormat="1" ht="43.5" customHeight="1" x14ac:dyDescent="0.2">
      <c r="A46" s="190" t="s">
        <v>126</v>
      </c>
      <c r="B46" s="190" t="s">
        <v>337</v>
      </c>
      <c r="C46" s="216">
        <v>64</v>
      </c>
      <c r="D46" s="216">
        <v>0</v>
      </c>
      <c r="E46" s="181">
        <v>864</v>
      </c>
      <c r="F46" s="182" t="s">
        <v>52</v>
      </c>
      <c r="G46" s="182" t="s">
        <v>54</v>
      </c>
      <c r="H46" s="182" t="s">
        <v>127</v>
      </c>
      <c r="I46" s="187" t="s">
        <v>248</v>
      </c>
      <c r="J46" s="182"/>
      <c r="K46" s="242">
        <f>K47+K49</f>
        <v>148144</v>
      </c>
      <c r="L46" s="161">
        <f>L47+L49</f>
        <v>63999</v>
      </c>
      <c r="M46" s="161">
        <f t="shared" ref="M46:N46" si="27">M47+M49</f>
        <v>0</v>
      </c>
      <c r="N46" s="161">
        <f t="shared" si="27"/>
        <v>63999</v>
      </c>
      <c r="O46" s="161">
        <f t="shared" ref="O46:P46" si="28">O47+O49</f>
        <v>0</v>
      </c>
      <c r="P46" s="161">
        <f t="shared" si="28"/>
        <v>63999</v>
      </c>
      <c r="Q46" s="259">
        <f t="shared" si="6"/>
        <v>43.200534614969222</v>
      </c>
      <c r="R46" s="259"/>
      <c r="S46" s="259"/>
      <c r="T46" s="161">
        <f>T47+T49</f>
        <v>64678</v>
      </c>
      <c r="U46" s="161">
        <f>U47+U49</f>
        <v>67003</v>
      </c>
    </row>
    <row r="47" spans="1:21" ht="67.5" customHeight="1" x14ac:dyDescent="0.2">
      <c r="A47" s="214"/>
      <c r="B47" s="172" t="s">
        <v>114</v>
      </c>
      <c r="C47" s="216">
        <v>64</v>
      </c>
      <c r="D47" s="216">
        <v>0</v>
      </c>
      <c r="E47" s="181">
        <v>864</v>
      </c>
      <c r="F47" s="182" t="s">
        <v>52</v>
      </c>
      <c r="G47" s="182" t="s">
        <v>54</v>
      </c>
      <c r="H47" s="182" t="s">
        <v>127</v>
      </c>
      <c r="I47" s="187" t="s">
        <v>248</v>
      </c>
      <c r="J47" s="182" t="s">
        <v>32</v>
      </c>
      <c r="K47" s="242">
        <f>K48</f>
        <v>145541.07</v>
      </c>
      <c r="L47" s="161">
        <f>L48</f>
        <v>59303</v>
      </c>
      <c r="M47" s="161">
        <f t="shared" ref="M47:P47" si="29">M48</f>
        <v>0</v>
      </c>
      <c r="N47" s="161">
        <f t="shared" si="29"/>
        <v>59303</v>
      </c>
      <c r="O47" s="161">
        <f t="shared" si="29"/>
        <v>0</v>
      </c>
      <c r="P47" s="161">
        <f t="shared" si="29"/>
        <v>59303</v>
      </c>
      <c r="Q47" s="259">
        <f t="shared" si="6"/>
        <v>40.746574145703342</v>
      </c>
      <c r="R47" s="259"/>
      <c r="S47" s="259"/>
      <c r="T47" s="161">
        <f t="shared" ref="T47:U47" si="30">T48</f>
        <v>59303</v>
      </c>
      <c r="U47" s="161">
        <f t="shared" si="30"/>
        <v>59303</v>
      </c>
    </row>
    <row r="48" spans="1:21" ht="27.75" customHeight="1" x14ac:dyDescent="0.2">
      <c r="A48" s="39"/>
      <c r="B48" s="172" t="s">
        <v>117</v>
      </c>
      <c r="C48" s="216">
        <v>64</v>
      </c>
      <c r="D48" s="216">
        <v>0</v>
      </c>
      <c r="E48" s="181">
        <v>864</v>
      </c>
      <c r="F48" s="182" t="s">
        <v>52</v>
      </c>
      <c r="G48" s="182" t="s">
        <v>54</v>
      </c>
      <c r="H48" s="182" t="s">
        <v>127</v>
      </c>
      <c r="I48" s="187" t="s">
        <v>248</v>
      </c>
      <c r="J48" s="182" t="s">
        <v>33</v>
      </c>
      <c r="K48" s="242">
        <v>145541.07</v>
      </c>
      <c r="L48" s="161">
        <v>59303</v>
      </c>
      <c r="M48" s="161"/>
      <c r="N48" s="161">
        <f t="shared" si="10"/>
        <v>59303</v>
      </c>
      <c r="O48" s="161"/>
      <c r="P48" s="161">
        <f t="shared" ref="P48:P50" si="31">N48+O48</f>
        <v>59303</v>
      </c>
      <c r="Q48" s="259">
        <f t="shared" si="6"/>
        <v>40.746574145703342</v>
      </c>
      <c r="R48" s="259"/>
      <c r="S48" s="259"/>
      <c r="T48" s="161">
        <v>59303</v>
      </c>
      <c r="U48" s="161">
        <v>59303</v>
      </c>
    </row>
    <row r="49" spans="1:21" ht="27.75" customHeight="1" x14ac:dyDescent="0.2">
      <c r="A49" s="39"/>
      <c r="B49" s="173" t="s">
        <v>359</v>
      </c>
      <c r="C49" s="216">
        <v>64</v>
      </c>
      <c r="D49" s="216">
        <v>0</v>
      </c>
      <c r="E49" s="181">
        <v>864</v>
      </c>
      <c r="F49" s="182" t="s">
        <v>52</v>
      </c>
      <c r="G49" s="182" t="s">
        <v>54</v>
      </c>
      <c r="H49" s="182" t="s">
        <v>127</v>
      </c>
      <c r="I49" s="187" t="s">
        <v>248</v>
      </c>
      <c r="J49" s="182" t="s">
        <v>34</v>
      </c>
      <c r="K49" s="252">
        <f>K50</f>
        <v>2602.9299999999998</v>
      </c>
      <c r="L49" s="38">
        <f>L50</f>
        <v>4696</v>
      </c>
      <c r="M49" s="38">
        <f>M50</f>
        <v>0</v>
      </c>
      <c r="N49" s="161">
        <f t="shared" si="10"/>
        <v>4696</v>
      </c>
      <c r="O49" s="38">
        <f>O50</f>
        <v>0</v>
      </c>
      <c r="P49" s="161">
        <f t="shared" si="31"/>
        <v>4696</v>
      </c>
      <c r="Q49" s="259">
        <f t="shared" si="6"/>
        <v>180.41207408574184</v>
      </c>
      <c r="R49" s="259"/>
      <c r="S49" s="259"/>
      <c r="T49" s="38">
        <f>T50</f>
        <v>5375</v>
      </c>
      <c r="U49" s="38">
        <f>U50</f>
        <v>7700</v>
      </c>
    </row>
    <row r="50" spans="1:21" ht="27.75" customHeight="1" x14ac:dyDescent="0.2">
      <c r="A50" s="39"/>
      <c r="B50" s="173" t="s">
        <v>122</v>
      </c>
      <c r="C50" s="216">
        <v>64</v>
      </c>
      <c r="D50" s="216">
        <v>0</v>
      </c>
      <c r="E50" s="181">
        <v>864</v>
      </c>
      <c r="F50" s="182" t="s">
        <v>52</v>
      </c>
      <c r="G50" s="182" t="s">
        <v>54</v>
      </c>
      <c r="H50" s="182" t="s">
        <v>127</v>
      </c>
      <c r="I50" s="187" t="s">
        <v>248</v>
      </c>
      <c r="J50" s="182" t="s">
        <v>35</v>
      </c>
      <c r="K50" s="242">
        <v>2602.9299999999998</v>
      </c>
      <c r="L50" s="38">
        <v>4696</v>
      </c>
      <c r="M50" s="38"/>
      <c r="N50" s="161">
        <f t="shared" si="10"/>
        <v>4696</v>
      </c>
      <c r="O50" s="38"/>
      <c r="P50" s="161">
        <f t="shared" si="31"/>
        <v>4696</v>
      </c>
      <c r="Q50" s="259">
        <f t="shared" si="6"/>
        <v>180.41207408574184</v>
      </c>
      <c r="R50" s="259"/>
      <c r="S50" s="259"/>
      <c r="T50" s="38">
        <v>5375</v>
      </c>
      <c r="U50" s="38">
        <v>7700</v>
      </c>
    </row>
    <row r="51" spans="1:21" s="36" customFormat="1" ht="26.25" customHeight="1" x14ac:dyDescent="0.2">
      <c r="A51" s="193" t="s">
        <v>60</v>
      </c>
      <c r="B51" s="193" t="s">
        <v>60</v>
      </c>
      <c r="C51" s="216">
        <v>64</v>
      </c>
      <c r="D51" s="166">
        <v>0</v>
      </c>
      <c r="E51" s="181">
        <v>864</v>
      </c>
      <c r="F51" s="183" t="s">
        <v>54</v>
      </c>
      <c r="G51" s="183"/>
      <c r="H51" s="183"/>
      <c r="I51" s="183"/>
      <c r="J51" s="183"/>
      <c r="K51" s="248">
        <f t="shared" ref="K51:U52" si="32">K52</f>
        <v>231902.76</v>
      </c>
      <c r="L51" s="170">
        <f t="shared" si="32"/>
        <v>112400</v>
      </c>
      <c r="M51" s="170">
        <f t="shared" si="32"/>
        <v>172000</v>
      </c>
      <c r="N51" s="170">
        <f t="shared" si="32"/>
        <v>284400</v>
      </c>
      <c r="O51" s="170">
        <f t="shared" si="32"/>
        <v>0</v>
      </c>
      <c r="P51" s="170">
        <f t="shared" si="32"/>
        <v>284400</v>
      </c>
      <c r="Q51" s="259">
        <f t="shared" si="6"/>
        <v>122.63760897024252</v>
      </c>
      <c r="R51" s="259"/>
      <c r="S51" s="259"/>
      <c r="T51" s="170">
        <f t="shared" si="32"/>
        <v>112400</v>
      </c>
      <c r="U51" s="170">
        <f t="shared" si="32"/>
        <v>112400</v>
      </c>
    </row>
    <row r="52" spans="1:21" s="37" customFormat="1" ht="14.25" customHeight="1" x14ac:dyDescent="0.2">
      <c r="A52" s="193" t="s">
        <v>75</v>
      </c>
      <c r="B52" s="193" t="s">
        <v>75</v>
      </c>
      <c r="C52" s="216">
        <v>64</v>
      </c>
      <c r="D52" s="166">
        <v>0</v>
      </c>
      <c r="E52" s="181">
        <v>864</v>
      </c>
      <c r="F52" s="183" t="s">
        <v>54</v>
      </c>
      <c r="G52" s="194" t="s">
        <v>65</v>
      </c>
      <c r="H52" s="194"/>
      <c r="I52" s="192"/>
      <c r="J52" s="182"/>
      <c r="K52" s="248">
        <f t="shared" si="32"/>
        <v>231902.76</v>
      </c>
      <c r="L52" s="170">
        <f t="shared" si="32"/>
        <v>112400</v>
      </c>
      <c r="M52" s="170">
        <f t="shared" si="32"/>
        <v>172000</v>
      </c>
      <c r="N52" s="170">
        <f t="shared" si="32"/>
        <v>284400</v>
      </c>
      <c r="O52" s="170">
        <f t="shared" si="32"/>
        <v>0</v>
      </c>
      <c r="P52" s="170">
        <f t="shared" si="32"/>
        <v>284400</v>
      </c>
      <c r="Q52" s="259">
        <f t="shared" si="6"/>
        <v>122.63760897024252</v>
      </c>
      <c r="R52" s="259"/>
      <c r="S52" s="259"/>
      <c r="T52" s="170">
        <f t="shared" si="32"/>
        <v>112400</v>
      </c>
      <c r="U52" s="170">
        <f t="shared" si="32"/>
        <v>112400</v>
      </c>
    </row>
    <row r="53" spans="1:21" ht="15" customHeight="1" x14ac:dyDescent="0.2">
      <c r="A53" s="190" t="s">
        <v>129</v>
      </c>
      <c r="B53" s="190" t="s">
        <v>129</v>
      </c>
      <c r="C53" s="216">
        <v>64</v>
      </c>
      <c r="D53" s="216">
        <v>0</v>
      </c>
      <c r="E53" s="181">
        <v>864</v>
      </c>
      <c r="F53" s="182" t="s">
        <v>54</v>
      </c>
      <c r="G53" s="182" t="s">
        <v>65</v>
      </c>
      <c r="H53" s="192" t="s">
        <v>130</v>
      </c>
      <c r="I53" s="187" t="s">
        <v>265</v>
      </c>
      <c r="J53" s="182"/>
      <c r="K53" s="242">
        <f>K54+K56+K59</f>
        <v>231902.76</v>
      </c>
      <c r="L53" s="161">
        <f>L54+L56+L59</f>
        <v>112400</v>
      </c>
      <c r="M53" s="161">
        <f t="shared" ref="M53:N53" si="33">M54+M56+M59</f>
        <v>172000</v>
      </c>
      <c r="N53" s="161">
        <f t="shared" si="33"/>
        <v>284400</v>
      </c>
      <c r="O53" s="161">
        <f t="shared" ref="O53:P53" si="34">O54+O56+O59</f>
        <v>0</v>
      </c>
      <c r="P53" s="161">
        <f t="shared" si="34"/>
        <v>284400</v>
      </c>
      <c r="Q53" s="259">
        <f t="shared" si="6"/>
        <v>122.63760897024252</v>
      </c>
      <c r="R53" s="259"/>
      <c r="S53" s="259"/>
      <c r="T53" s="161">
        <f>T54+T56+T59</f>
        <v>112400</v>
      </c>
      <c r="U53" s="161">
        <f>U54+U56+U59</f>
        <v>112400</v>
      </c>
    </row>
    <row r="54" spans="1:21" ht="64.5" customHeight="1" x14ac:dyDescent="0.2">
      <c r="A54" s="175"/>
      <c r="B54" s="172" t="s">
        <v>114</v>
      </c>
      <c r="C54" s="216">
        <v>64</v>
      </c>
      <c r="D54" s="216">
        <v>0</v>
      </c>
      <c r="E54" s="181">
        <v>864</v>
      </c>
      <c r="F54" s="182" t="s">
        <v>54</v>
      </c>
      <c r="G54" s="192" t="s">
        <v>65</v>
      </c>
      <c r="H54" s="192" t="s">
        <v>130</v>
      </c>
      <c r="I54" s="187" t="s">
        <v>265</v>
      </c>
      <c r="J54" s="182" t="s">
        <v>32</v>
      </c>
      <c r="K54" s="242">
        <f>K55</f>
        <v>112367.76</v>
      </c>
      <c r="L54" s="161">
        <f t="shared" ref="L54:P54" si="35">L55</f>
        <v>112400</v>
      </c>
      <c r="M54" s="161">
        <f t="shared" si="35"/>
        <v>0</v>
      </c>
      <c r="N54" s="161">
        <f t="shared" si="35"/>
        <v>112400</v>
      </c>
      <c r="O54" s="161">
        <f t="shared" si="35"/>
        <v>0</v>
      </c>
      <c r="P54" s="161">
        <f t="shared" si="35"/>
        <v>112400</v>
      </c>
      <c r="Q54" s="259">
        <f t="shared" si="6"/>
        <v>100.02869150368399</v>
      </c>
      <c r="R54" s="259"/>
      <c r="S54" s="259"/>
      <c r="T54" s="161">
        <f>T55+T56+T59</f>
        <v>112400</v>
      </c>
      <c r="U54" s="161">
        <f>U55+U56+U59</f>
        <v>112400</v>
      </c>
    </row>
    <row r="55" spans="1:21" ht="27.75" customHeight="1" x14ac:dyDescent="0.2">
      <c r="A55" s="176"/>
      <c r="B55" s="172" t="s">
        <v>139</v>
      </c>
      <c r="C55" s="216">
        <v>64</v>
      </c>
      <c r="D55" s="216">
        <v>0</v>
      </c>
      <c r="E55" s="181">
        <v>864</v>
      </c>
      <c r="F55" s="182" t="s">
        <v>54</v>
      </c>
      <c r="G55" s="192" t="s">
        <v>65</v>
      </c>
      <c r="H55" s="192" t="s">
        <v>130</v>
      </c>
      <c r="I55" s="187" t="s">
        <v>265</v>
      </c>
      <c r="J55" s="182" t="s">
        <v>348</v>
      </c>
      <c r="K55" s="242">
        <v>112367.76</v>
      </c>
      <c r="L55" s="161">
        <v>112400</v>
      </c>
      <c r="M55" s="161"/>
      <c r="N55" s="161">
        <f t="shared" si="10"/>
        <v>112400</v>
      </c>
      <c r="O55" s="161"/>
      <c r="P55" s="161">
        <f t="shared" ref="P55:P60" si="36">N55+O55</f>
        <v>112400</v>
      </c>
      <c r="Q55" s="259">
        <f t="shared" si="6"/>
        <v>100.02869150368399</v>
      </c>
      <c r="R55" s="259"/>
      <c r="S55" s="259"/>
      <c r="T55" s="161">
        <v>112400</v>
      </c>
      <c r="U55" s="161">
        <v>112400</v>
      </c>
    </row>
    <row r="56" spans="1:21" ht="27" customHeight="1" x14ac:dyDescent="0.2">
      <c r="A56" s="176"/>
      <c r="B56" s="173" t="s">
        <v>359</v>
      </c>
      <c r="C56" s="216">
        <v>64</v>
      </c>
      <c r="D56" s="216">
        <v>0</v>
      </c>
      <c r="E56" s="181">
        <v>864</v>
      </c>
      <c r="F56" s="182" t="s">
        <v>54</v>
      </c>
      <c r="G56" s="192" t="s">
        <v>65</v>
      </c>
      <c r="H56" s="192" t="s">
        <v>130</v>
      </c>
      <c r="I56" s="187" t="s">
        <v>265</v>
      </c>
      <c r="J56" s="182" t="s">
        <v>34</v>
      </c>
      <c r="K56" s="252">
        <f t="shared" ref="K56:U57" si="37">K57</f>
        <v>34535</v>
      </c>
      <c r="L56" s="38">
        <f t="shared" si="37"/>
        <v>0</v>
      </c>
      <c r="M56" s="38">
        <f t="shared" si="37"/>
        <v>60000</v>
      </c>
      <c r="N56" s="161">
        <f t="shared" si="10"/>
        <v>60000</v>
      </c>
      <c r="O56" s="38">
        <f t="shared" si="37"/>
        <v>0</v>
      </c>
      <c r="P56" s="161">
        <f t="shared" si="36"/>
        <v>60000</v>
      </c>
      <c r="Q56" s="259">
        <f t="shared" si="6"/>
        <v>173.73678876502098</v>
      </c>
      <c r="R56" s="259"/>
      <c r="S56" s="259"/>
      <c r="T56" s="38">
        <f t="shared" si="37"/>
        <v>0</v>
      </c>
      <c r="U56" s="38">
        <f t="shared" si="37"/>
        <v>0</v>
      </c>
    </row>
    <row r="57" spans="1:21" ht="30" customHeight="1" x14ac:dyDescent="0.2">
      <c r="A57" s="176"/>
      <c r="B57" s="173" t="s">
        <v>122</v>
      </c>
      <c r="C57" s="216">
        <v>64</v>
      </c>
      <c r="D57" s="216">
        <v>0</v>
      </c>
      <c r="E57" s="181">
        <v>864</v>
      </c>
      <c r="F57" s="182" t="s">
        <v>54</v>
      </c>
      <c r="G57" s="192" t="s">
        <v>65</v>
      </c>
      <c r="H57" s="192" t="s">
        <v>130</v>
      </c>
      <c r="I57" s="187" t="s">
        <v>265</v>
      </c>
      <c r="J57" s="182" t="s">
        <v>35</v>
      </c>
      <c r="K57" s="242">
        <v>34535</v>
      </c>
      <c r="L57" s="38">
        <f t="shared" si="37"/>
        <v>0</v>
      </c>
      <c r="M57" s="38">
        <v>60000</v>
      </c>
      <c r="N57" s="161">
        <f t="shared" si="10"/>
        <v>60000</v>
      </c>
      <c r="O57" s="38"/>
      <c r="P57" s="161">
        <f t="shared" si="36"/>
        <v>60000</v>
      </c>
      <c r="Q57" s="259">
        <f t="shared" si="6"/>
        <v>173.73678876502098</v>
      </c>
      <c r="R57" s="259"/>
      <c r="S57" s="259"/>
      <c r="T57" s="38">
        <f t="shared" si="37"/>
        <v>0</v>
      </c>
      <c r="U57" s="38">
        <f t="shared" si="37"/>
        <v>0</v>
      </c>
    </row>
    <row r="58" spans="1:21" ht="34.5" hidden="1" customHeight="1" x14ac:dyDescent="0.2">
      <c r="A58" s="176"/>
      <c r="B58" s="173" t="s">
        <v>203</v>
      </c>
      <c r="C58" s="216">
        <v>64</v>
      </c>
      <c r="D58" s="216">
        <v>0</v>
      </c>
      <c r="E58" s="181">
        <v>864</v>
      </c>
      <c r="F58" s="182" t="s">
        <v>54</v>
      </c>
      <c r="G58" s="192" t="s">
        <v>65</v>
      </c>
      <c r="H58" s="192" t="s">
        <v>130</v>
      </c>
      <c r="I58" s="187" t="s">
        <v>265</v>
      </c>
      <c r="J58" s="182" t="s">
        <v>202</v>
      </c>
      <c r="K58" s="242"/>
      <c r="L58" s="38"/>
      <c r="M58" s="38"/>
      <c r="N58" s="161">
        <f t="shared" si="10"/>
        <v>0</v>
      </c>
      <c r="O58" s="38"/>
      <c r="P58" s="161">
        <f t="shared" si="36"/>
        <v>0</v>
      </c>
      <c r="Q58" s="259" t="e">
        <f t="shared" si="6"/>
        <v>#DIV/0!</v>
      </c>
      <c r="R58" s="259"/>
      <c r="S58" s="259"/>
      <c r="T58" s="38"/>
      <c r="U58" s="38"/>
    </row>
    <row r="59" spans="1:21" ht="39.75" customHeight="1" x14ac:dyDescent="0.2">
      <c r="A59" s="176"/>
      <c r="B59" s="173" t="s">
        <v>137</v>
      </c>
      <c r="C59" s="216">
        <v>64</v>
      </c>
      <c r="D59" s="216"/>
      <c r="E59" s="181">
        <v>864</v>
      </c>
      <c r="F59" s="182" t="s">
        <v>54</v>
      </c>
      <c r="G59" s="192" t="s">
        <v>65</v>
      </c>
      <c r="H59" s="192" t="s">
        <v>130</v>
      </c>
      <c r="I59" s="187" t="s">
        <v>265</v>
      </c>
      <c r="J59" s="182" t="s">
        <v>42</v>
      </c>
      <c r="K59" s="252">
        <f>K60</f>
        <v>85000</v>
      </c>
      <c r="L59" s="38">
        <f>L60</f>
        <v>0</v>
      </c>
      <c r="M59" s="38">
        <f>M60</f>
        <v>112000</v>
      </c>
      <c r="N59" s="161">
        <f t="shared" si="10"/>
        <v>112000</v>
      </c>
      <c r="O59" s="38">
        <f>O60</f>
        <v>0</v>
      </c>
      <c r="P59" s="161">
        <f t="shared" si="36"/>
        <v>112000</v>
      </c>
      <c r="Q59" s="259">
        <f t="shared" si="6"/>
        <v>131.76470588235293</v>
      </c>
      <c r="R59" s="259"/>
      <c r="S59" s="259"/>
      <c r="T59" s="38">
        <f>T60</f>
        <v>0</v>
      </c>
      <c r="U59" s="38">
        <f>U60</f>
        <v>0</v>
      </c>
    </row>
    <row r="60" spans="1:21" ht="42" customHeight="1" x14ac:dyDescent="0.2">
      <c r="A60" s="176"/>
      <c r="B60" s="173" t="s">
        <v>336</v>
      </c>
      <c r="C60" s="216">
        <v>64</v>
      </c>
      <c r="D60" s="216"/>
      <c r="E60" s="181">
        <v>864</v>
      </c>
      <c r="F60" s="182" t="s">
        <v>54</v>
      </c>
      <c r="G60" s="192" t="s">
        <v>65</v>
      </c>
      <c r="H60" s="192" t="s">
        <v>130</v>
      </c>
      <c r="I60" s="187" t="s">
        <v>265</v>
      </c>
      <c r="J60" s="182" t="s">
        <v>249</v>
      </c>
      <c r="K60" s="242">
        <v>85000</v>
      </c>
      <c r="L60" s="38">
        <v>0</v>
      </c>
      <c r="M60" s="38">
        <v>112000</v>
      </c>
      <c r="N60" s="161">
        <f t="shared" si="10"/>
        <v>112000</v>
      </c>
      <c r="O60" s="38"/>
      <c r="P60" s="161">
        <f t="shared" si="36"/>
        <v>112000</v>
      </c>
      <c r="Q60" s="259">
        <f t="shared" si="6"/>
        <v>131.76470588235293</v>
      </c>
      <c r="R60" s="259"/>
      <c r="S60" s="259"/>
      <c r="T60" s="38">
        <v>0</v>
      </c>
      <c r="U60" s="38">
        <v>0</v>
      </c>
    </row>
    <row r="61" spans="1:21" s="36" customFormat="1" ht="15.75" customHeight="1" x14ac:dyDescent="0.2">
      <c r="A61" s="327" t="s">
        <v>227</v>
      </c>
      <c r="B61" s="327"/>
      <c r="C61" s="216">
        <v>64</v>
      </c>
      <c r="D61" s="166">
        <v>0</v>
      </c>
      <c r="E61" s="181">
        <v>864</v>
      </c>
      <c r="F61" s="183" t="s">
        <v>56</v>
      </c>
      <c r="G61" s="184"/>
      <c r="H61" s="184"/>
      <c r="I61" s="184"/>
      <c r="J61" s="184"/>
      <c r="K61" s="248">
        <f>K62+K66</f>
        <v>1821628.62</v>
      </c>
      <c r="L61" s="248">
        <f t="shared" ref="L61:N61" si="38">L62+L66</f>
        <v>1375181.66</v>
      </c>
      <c r="M61" s="248">
        <f t="shared" si="38"/>
        <v>64000</v>
      </c>
      <c r="N61" s="248">
        <f t="shared" si="38"/>
        <v>1439181.66</v>
      </c>
      <c r="O61" s="248">
        <f t="shared" ref="O61:P61" si="39">O62+O66</f>
        <v>297019.90000000002</v>
      </c>
      <c r="P61" s="248">
        <f t="shared" si="39"/>
        <v>1736201.56</v>
      </c>
      <c r="Q61" s="259">
        <f t="shared" si="6"/>
        <v>79.005217869271277</v>
      </c>
      <c r="R61" s="259"/>
      <c r="S61" s="259"/>
      <c r="T61" s="170">
        <f>T66</f>
        <v>1451102.78</v>
      </c>
      <c r="U61" s="170">
        <f>U66</f>
        <v>1527956.31</v>
      </c>
    </row>
    <row r="62" spans="1:21" s="36" customFormat="1" ht="15.75" customHeight="1" x14ac:dyDescent="0.2">
      <c r="A62" s="238"/>
      <c r="B62" s="257" t="s">
        <v>373</v>
      </c>
      <c r="C62" s="166"/>
      <c r="D62" s="166"/>
      <c r="E62" s="258">
        <v>864</v>
      </c>
      <c r="F62" s="183" t="s">
        <v>56</v>
      </c>
      <c r="G62" s="183" t="s">
        <v>38</v>
      </c>
      <c r="H62" s="183"/>
      <c r="I62" s="183"/>
      <c r="J62" s="183"/>
      <c r="K62" s="248">
        <f>K63</f>
        <v>41760</v>
      </c>
      <c r="L62" s="248">
        <f t="shared" ref="L62:P64" si="40">L63</f>
        <v>0</v>
      </c>
      <c r="M62" s="248">
        <f t="shared" si="40"/>
        <v>64000</v>
      </c>
      <c r="N62" s="248">
        <f t="shared" si="40"/>
        <v>64000</v>
      </c>
      <c r="O62" s="248">
        <f t="shared" si="40"/>
        <v>0</v>
      </c>
      <c r="P62" s="248">
        <f t="shared" si="40"/>
        <v>64000</v>
      </c>
      <c r="Q62" s="259">
        <f t="shared" si="6"/>
        <v>153.25670498084293</v>
      </c>
      <c r="R62" s="259"/>
      <c r="S62" s="259"/>
      <c r="T62" s="170"/>
      <c r="U62" s="170"/>
    </row>
    <row r="63" spans="1:21" s="36" customFormat="1" ht="39.75" customHeight="1" x14ac:dyDescent="0.2">
      <c r="A63" s="234"/>
      <c r="B63" s="114" t="s">
        <v>374</v>
      </c>
      <c r="C63" s="235"/>
      <c r="D63" s="166"/>
      <c r="E63" s="181">
        <v>864</v>
      </c>
      <c r="F63" s="182" t="s">
        <v>56</v>
      </c>
      <c r="G63" s="182" t="s">
        <v>38</v>
      </c>
      <c r="H63" s="182"/>
      <c r="I63" s="182" t="s">
        <v>376</v>
      </c>
      <c r="J63" s="182"/>
      <c r="K63" s="242">
        <f>K64</f>
        <v>41760</v>
      </c>
      <c r="L63" s="242">
        <f t="shared" si="40"/>
        <v>0</v>
      </c>
      <c r="M63" s="242">
        <f t="shared" si="40"/>
        <v>64000</v>
      </c>
      <c r="N63" s="242">
        <f t="shared" si="40"/>
        <v>64000</v>
      </c>
      <c r="O63" s="242">
        <f t="shared" si="40"/>
        <v>0</v>
      </c>
      <c r="P63" s="242">
        <f t="shared" si="40"/>
        <v>64000</v>
      </c>
      <c r="Q63" s="259">
        <f t="shared" si="6"/>
        <v>153.25670498084293</v>
      </c>
      <c r="R63" s="259"/>
      <c r="S63" s="259"/>
      <c r="T63" s="161"/>
      <c r="U63" s="161"/>
    </row>
    <row r="64" spans="1:21" s="36" customFormat="1" ht="29.25" customHeight="1" x14ac:dyDescent="0.2">
      <c r="A64" s="230"/>
      <c r="B64" s="256" t="s">
        <v>359</v>
      </c>
      <c r="C64" s="232"/>
      <c r="D64" s="166"/>
      <c r="E64" s="181">
        <v>864</v>
      </c>
      <c r="F64" s="182" t="s">
        <v>56</v>
      </c>
      <c r="G64" s="182" t="s">
        <v>38</v>
      </c>
      <c r="H64" s="182"/>
      <c r="I64" s="182" t="s">
        <v>376</v>
      </c>
      <c r="J64" s="182" t="s">
        <v>34</v>
      </c>
      <c r="K64" s="242">
        <f>K65</f>
        <v>41760</v>
      </c>
      <c r="L64" s="242">
        <f t="shared" si="40"/>
        <v>0</v>
      </c>
      <c r="M64" s="242">
        <f t="shared" si="40"/>
        <v>64000</v>
      </c>
      <c r="N64" s="242">
        <f t="shared" si="40"/>
        <v>64000</v>
      </c>
      <c r="O64" s="242">
        <f t="shared" si="40"/>
        <v>0</v>
      </c>
      <c r="P64" s="242">
        <f t="shared" si="40"/>
        <v>64000</v>
      </c>
      <c r="Q64" s="259">
        <f t="shared" si="6"/>
        <v>153.25670498084293</v>
      </c>
      <c r="R64" s="259"/>
      <c r="S64" s="259"/>
      <c r="T64" s="161"/>
      <c r="U64" s="161"/>
    </row>
    <row r="65" spans="1:21" ht="29.25" customHeight="1" x14ac:dyDescent="0.2">
      <c r="A65" s="233"/>
      <c r="B65" s="256" t="s">
        <v>375</v>
      </c>
      <c r="C65" s="232"/>
      <c r="D65" s="232"/>
      <c r="E65" s="181">
        <v>864</v>
      </c>
      <c r="F65" s="182" t="s">
        <v>56</v>
      </c>
      <c r="G65" s="182" t="s">
        <v>38</v>
      </c>
      <c r="H65" s="182"/>
      <c r="I65" s="182" t="s">
        <v>376</v>
      </c>
      <c r="J65" s="182" t="s">
        <v>35</v>
      </c>
      <c r="K65" s="242">
        <v>41760</v>
      </c>
      <c r="L65" s="161"/>
      <c r="M65" s="161">
        <v>64000</v>
      </c>
      <c r="N65" s="161">
        <f>L65+M65</f>
        <v>64000</v>
      </c>
      <c r="O65" s="161"/>
      <c r="P65" s="161">
        <f>N65+O65</f>
        <v>64000</v>
      </c>
      <c r="Q65" s="259">
        <f t="shared" si="6"/>
        <v>153.25670498084293</v>
      </c>
      <c r="R65" s="259"/>
      <c r="S65" s="259"/>
      <c r="T65" s="161"/>
      <c r="U65" s="161"/>
    </row>
    <row r="66" spans="1:21" s="37" customFormat="1" ht="16.5" customHeight="1" x14ac:dyDescent="0.2">
      <c r="A66" s="327" t="s">
        <v>228</v>
      </c>
      <c r="B66" s="327"/>
      <c r="C66" s="216">
        <v>64</v>
      </c>
      <c r="D66" s="166">
        <v>0</v>
      </c>
      <c r="E66" s="181">
        <v>864</v>
      </c>
      <c r="F66" s="183" t="s">
        <v>56</v>
      </c>
      <c r="G66" s="183" t="s">
        <v>229</v>
      </c>
      <c r="H66" s="183"/>
      <c r="I66" s="183"/>
      <c r="J66" s="183"/>
      <c r="K66" s="248">
        <f t="shared" ref="K66:U66" si="41">K67</f>
        <v>1779868.62</v>
      </c>
      <c r="L66" s="170">
        <f t="shared" si="41"/>
        <v>1375181.66</v>
      </c>
      <c r="M66" s="170">
        <f t="shared" si="41"/>
        <v>0</v>
      </c>
      <c r="N66" s="170">
        <f t="shared" si="41"/>
        <v>1375181.66</v>
      </c>
      <c r="O66" s="170">
        <f t="shared" si="41"/>
        <v>297019.90000000002</v>
      </c>
      <c r="P66" s="170">
        <f t="shared" si="41"/>
        <v>1672201.56</v>
      </c>
      <c r="Q66" s="259">
        <f t="shared" si="6"/>
        <v>77.263099340444569</v>
      </c>
      <c r="R66" s="259"/>
      <c r="S66" s="259"/>
      <c r="T66" s="170">
        <f t="shared" si="41"/>
        <v>1451102.78</v>
      </c>
      <c r="U66" s="170">
        <f t="shared" si="41"/>
        <v>1527956.31</v>
      </c>
    </row>
    <row r="67" spans="1:21" ht="207" customHeight="1" x14ac:dyDescent="0.2">
      <c r="A67" s="328" t="s">
        <v>342</v>
      </c>
      <c r="B67" s="328"/>
      <c r="C67" s="216">
        <v>64</v>
      </c>
      <c r="D67" s="216">
        <v>0</v>
      </c>
      <c r="E67" s="181">
        <v>864</v>
      </c>
      <c r="F67" s="182" t="s">
        <v>56</v>
      </c>
      <c r="G67" s="182" t="s">
        <v>229</v>
      </c>
      <c r="H67" s="182" t="s">
        <v>230</v>
      </c>
      <c r="I67" s="187" t="s">
        <v>275</v>
      </c>
      <c r="J67" s="182"/>
      <c r="K67" s="242">
        <f>K68+K70</f>
        <v>1779868.62</v>
      </c>
      <c r="L67" s="161">
        <f>L68+L70</f>
        <v>1375181.66</v>
      </c>
      <c r="M67" s="161">
        <f t="shared" ref="M67:N67" si="42">M68+M70</f>
        <v>0</v>
      </c>
      <c r="N67" s="161">
        <f t="shared" si="42"/>
        <v>1375181.66</v>
      </c>
      <c r="O67" s="161">
        <f t="shared" ref="O67:P67" si="43">O68+O70</f>
        <v>297019.90000000002</v>
      </c>
      <c r="P67" s="161">
        <f t="shared" si="43"/>
        <v>1672201.56</v>
      </c>
      <c r="Q67" s="259">
        <f t="shared" si="6"/>
        <v>77.263099340444569</v>
      </c>
      <c r="R67" s="259"/>
      <c r="S67" s="259"/>
      <c r="T67" s="161">
        <f>T68+T70</f>
        <v>1451102.78</v>
      </c>
      <c r="U67" s="161">
        <f>U68+U70</f>
        <v>1527956.31</v>
      </c>
    </row>
    <row r="68" spans="1:21" ht="28.5" customHeight="1" x14ac:dyDescent="0.2">
      <c r="A68" s="217"/>
      <c r="B68" s="173" t="s">
        <v>359</v>
      </c>
      <c r="C68" s="216">
        <v>64</v>
      </c>
      <c r="D68" s="216">
        <v>0</v>
      </c>
      <c r="E68" s="181">
        <v>864</v>
      </c>
      <c r="F68" s="182" t="s">
        <v>56</v>
      </c>
      <c r="G68" s="182" t="s">
        <v>229</v>
      </c>
      <c r="H68" s="182" t="s">
        <v>230</v>
      </c>
      <c r="I68" s="187" t="s">
        <v>275</v>
      </c>
      <c r="J68" s="182" t="s">
        <v>34</v>
      </c>
      <c r="K68" s="242">
        <f>K69</f>
        <v>1767404.62</v>
      </c>
      <c r="L68" s="161">
        <f>L69</f>
        <v>1360981.66</v>
      </c>
      <c r="M68" s="161">
        <f>M69</f>
        <v>0</v>
      </c>
      <c r="N68" s="161">
        <f t="shared" si="10"/>
        <v>1360981.66</v>
      </c>
      <c r="O68" s="161">
        <f>O69</f>
        <v>297019.90000000002</v>
      </c>
      <c r="P68" s="161">
        <f t="shared" ref="P68:P90" si="44">N68+O68</f>
        <v>1658001.56</v>
      </c>
      <c r="Q68" s="259">
        <f t="shared" si="6"/>
        <v>77.004532216284446</v>
      </c>
      <c r="R68" s="259"/>
      <c r="S68" s="259"/>
      <c r="T68" s="161">
        <f>T69</f>
        <v>1436902.78</v>
      </c>
      <c r="U68" s="161">
        <f>U69</f>
        <v>1513756.31</v>
      </c>
    </row>
    <row r="69" spans="1:21" ht="28.5" customHeight="1" x14ac:dyDescent="0.2">
      <c r="A69" s="217"/>
      <c r="B69" s="173" t="s">
        <v>122</v>
      </c>
      <c r="C69" s="216">
        <v>64</v>
      </c>
      <c r="D69" s="216">
        <v>0</v>
      </c>
      <c r="E69" s="181">
        <v>864</v>
      </c>
      <c r="F69" s="182" t="s">
        <v>56</v>
      </c>
      <c r="G69" s="182" t="s">
        <v>229</v>
      </c>
      <c r="H69" s="182" t="s">
        <v>230</v>
      </c>
      <c r="I69" s="187" t="s">
        <v>275</v>
      </c>
      <c r="J69" s="182" t="s">
        <v>35</v>
      </c>
      <c r="K69" s="242">
        <v>1767404.62</v>
      </c>
      <c r="L69" s="161">
        <v>1360981.66</v>
      </c>
      <c r="M69" s="161"/>
      <c r="N69" s="161">
        <f t="shared" si="10"/>
        <v>1360981.66</v>
      </c>
      <c r="O69" s="161">
        <v>297019.90000000002</v>
      </c>
      <c r="P69" s="161">
        <f t="shared" si="44"/>
        <v>1658001.56</v>
      </c>
      <c r="Q69" s="259">
        <f t="shared" si="6"/>
        <v>77.004532216284446</v>
      </c>
      <c r="R69" s="259"/>
      <c r="S69" s="259"/>
      <c r="T69" s="161">
        <v>1436902.78</v>
      </c>
      <c r="U69" s="161">
        <v>1513756.31</v>
      </c>
    </row>
    <row r="70" spans="1:21" ht="15.75" customHeight="1" x14ac:dyDescent="0.2">
      <c r="A70" s="176"/>
      <c r="B70" s="190" t="s">
        <v>36</v>
      </c>
      <c r="C70" s="216">
        <v>64</v>
      </c>
      <c r="D70" s="216"/>
      <c r="E70" s="181">
        <v>864</v>
      </c>
      <c r="F70" s="182" t="s">
        <v>56</v>
      </c>
      <c r="G70" s="182" t="s">
        <v>229</v>
      </c>
      <c r="H70" s="182"/>
      <c r="I70" s="187" t="s">
        <v>275</v>
      </c>
      <c r="J70" s="182" t="s">
        <v>37</v>
      </c>
      <c r="K70" s="242">
        <f>K71</f>
        <v>12464</v>
      </c>
      <c r="L70" s="161">
        <f>L71</f>
        <v>14200</v>
      </c>
      <c r="M70" s="161">
        <f>M71</f>
        <v>0</v>
      </c>
      <c r="N70" s="161">
        <f t="shared" si="10"/>
        <v>14200</v>
      </c>
      <c r="O70" s="161">
        <f>O71</f>
        <v>0</v>
      </c>
      <c r="P70" s="161">
        <f t="shared" si="44"/>
        <v>14200</v>
      </c>
      <c r="Q70" s="259">
        <f t="shared" si="6"/>
        <v>113.92811296534018</v>
      </c>
      <c r="R70" s="259"/>
      <c r="S70" s="259"/>
      <c r="T70" s="161">
        <f>T71</f>
        <v>14200</v>
      </c>
      <c r="U70" s="161">
        <f>U71</f>
        <v>14200</v>
      </c>
    </row>
    <row r="71" spans="1:21" ht="15.75" customHeight="1" x14ac:dyDescent="0.2">
      <c r="A71" s="176"/>
      <c r="B71" s="114" t="s">
        <v>260</v>
      </c>
      <c r="C71" s="216">
        <v>64</v>
      </c>
      <c r="D71" s="216"/>
      <c r="E71" s="181">
        <v>864</v>
      </c>
      <c r="F71" s="182" t="s">
        <v>56</v>
      </c>
      <c r="G71" s="182" t="s">
        <v>229</v>
      </c>
      <c r="H71" s="182"/>
      <c r="I71" s="187" t="s">
        <v>275</v>
      </c>
      <c r="J71" s="182" t="s">
        <v>261</v>
      </c>
      <c r="K71" s="242">
        <v>12464</v>
      </c>
      <c r="L71" s="161">
        <v>14200</v>
      </c>
      <c r="M71" s="161"/>
      <c r="N71" s="161">
        <f t="shared" si="10"/>
        <v>14200</v>
      </c>
      <c r="O71" s="161"/>
      <c r="P71" s="161">
        <f t="shared" si="44"/>
        <v>14200</v>
      </c>
      <c r="Q71" s="259">
        <f t="shared" si="6"/>
        <v>113.92811296534018</v>
      </c>
      <c r="R71" s="259"/>
      <c r="S71" s="259"/>
      <c r="T71" s="161">
        <v>14200</v>
      </c>
      <c r="U71" s="161">
        <v>14200</v>
      </c>
    </row>
    <row r="72" spans="1:21" s="50" customFormat="1" ht="15.75" customHeight="1" x14ac:dyDescent="0.2">
      <c r="A72" s="326" t="s">
        <v>61</v>
      </c>
      <c r="B72" s="326"/>
      <c r="C72" s="216">
        <v>64</v>
      </c>
      <c r="D72" s="166">
        <v>0</v>
      </c>
      <c r="E72" s="181">
        <v>864</v>
      </c>
      <c r="F72" s="185" t="s">
        <v>57</v>
      </c>
      <c r="G72" s="185"/>
      <c r="H72" s="185"/>
      <c r="I72" s="185"/>
      <c r="J72" s="185"/>
      <c r="K72" s="248">
        <f>K73+K81+K77</f>
        <v>621446.52</v>
      </c>
      <c r="L72" s="170">
        <f>L73+L81+L77</f>
        <v>178055.6</v>
      </c>
      <c r="M72" s="170">
        <f>M73+M81+M77</f>
        <v>135000</v>
      </c>
      <c r="N72" s="161">
        <f t="shared" si="10"/>
        <v>313055.59999999998</v>
      </c>
      <c r="O72" s="170">
        <f>O73+O81+O77</f>
        <v>156037</v>
      </c>
      <c r="P72" s="161">
        <f t="shared" si="44"/>
        <v>469092.6</v>
      </c>
      <c r="Q72" s="259">
        <f t="shared" si="6"/>
        <v>50.375308240522443</v>
      </c>
      <c r="R72" s="259"/>
      <c r="S72" s="259"/>
      <c r="T72" s="170">
        <f>T73+T81+T77</f>
        <v>71255.600000000006</v>
      </c>
      <c r="U72" s="170">
        <f>U73+U81+U77</f>
        <v>129555.6</v>
      </c>
    </row>
    <row r="73" spans="1:21" s="50" customFormat="1" ht="15" customHeight="1" x14ac:dyDescent="0.2">
      <c r="A73" s="326" t="s">
        <v>76</v>
      </c>
      <c r="B73" s="326"/>
      <c r="C73" s="216">
        <v>64</v>
      </c>
      <c r="D73" s="166">
        <v>0</v>
      </c>
      <c r="E73" s="181">
        <v>864</v>
      </c>
      <c r="F73" s="185" t="s">
        <v>57</v>
      </c>
      <c r="G73" s="185" t="s">
        <v>51</v>
      </c>
      <c r="H73" s="185"/>
      <c r="I73" s="186"/>
      <c r="J73" s="185"/>
      <c r="K73" s="248">
        <f t="shared" ref="K73:O74" si="45">K74</f>
        <v>9084.6</v>
      </c>
      <c r="L73" s="170">
        <f t="shared" si="45"/>
        <v>9084.6</v>
      </c>
      <c r="M73" s="170">
        <f t="shared" si="45"/>
        <v>0</v>
      </c>
      <c r="N73" s="161">
        <f t="shared" si="10"/>
        <v>9084.6</v>
      </c>
      <c r="O73" s="170">
        <f t="shared" si="45"/>
        <v>0</v>
      </c>
      <c r="P73" s="161">
        <f t="shared" si="44"/>
        <v>9084.6</v>
      </c>
      <c r="Q73" s="259">
        <f t="shared" si="6"/>
        <v>100</v>
      </c>
      <c r="R73" s="259"/>
      <c r="S73" s="259"/>
      <c r="T73" s="170">
        <f t="shared" ref="T73:U73" si="46">T74</f>
        <v>9084.6</v>
      </c>
      <c r="U73" s="170">
        <f t="shared" si="46"/>
        <v>9084.6</v>
      </c>
    </row>
    <row r="74" spans="1:21" s="51" customFormat="1" ht="103.5" customHeight="1" x14ac:dyDescent="0.2">
      <c r="A74" s="335" t="s">
        <v>343</v>
      </c>
      <c r="B74" s="335"/>
      <c r="C74" s="216">
        <v>64</v>
      </c>
      <c r="D74" s="216">
        <v>0</v>
      </c>
      <c r="E74" s="181">
        <v>864</v>
      </c>
      <c r="F74" s="186" t="s">
        <v>57</v>
      </c>
      <c r="G74" s="186" t="s">
        <v>51</v>
      </c>
      <c r="H74" s="186" t="s">
        <v>200</v>
      </c>
      <c r="I74" s="186" t="s">
        <v>344</v>
      </c>
      <c r="J74" s="186"/>
      <c r="K74" s="242">
        <f t="shared" si="45"/>
        <v>9084.6</v>
      </c>
      <c r="L74" s="161">
        <f t="shared" si="45"/>
        <v>9084.6</v>
      </c>
      <c r="M74" s="161">
        <f t="shared" si="45"/>
        <v>0</v>
      </c>
      <c r="N74" s="161">
        <f t="shared" si="10"/>
        <v>9084.6</v>
      </c>
      <c r="O74" s="161">
        <f t="shared" si="45"/>
        <v>0</v>
      </c>
      <c r="P74" s="161">
        <f t="shared" si="44"/>
        <v>9084.6</v>
      </c>
      <c r="Q74" s="259">
        <f t="shared" ref="Q74:Q104" si="47">N74/K74*100</f>
        <v>100</v>
      </c>
      <c r="R74" s="259"/>
      <c r="S74" s="259"/>
      <c r="T74" s="161">
        <f t="shared" ref="K74:U75" si="48">T75</f>
        <v>9084.6</v>
      </c>
      <c r="U74" s="161">
        <f t="shared" si="48"/>
        <v>9084.6</v>
      </c>
    </row>
    <row r="75" spans="1:21" s="51" customFormat="1" ht="27.75" customHeight="1" x14ac:dyDescent="0.2">
      <c r="A75" s="172"/>
      <c r="B75" s="173" t="s">
        <v>121</v>
      </c>
      <c r="C75" s="216">
        <v>64</v>
      </c>
      <c r="D75" s="216">
        <v>0</v>
      </c>
      <c r="E75" s="181">
        <v>864</v>
      </c>
      <c r="F75" s="186" t="s">
        <v>57</v>
      </c>
      <c r="G75" s="186" t="s">
        <v>51</v>
      </c>
      <c r="H75" s="186" t="s">
        <v>200</v>
      </c>
      <c r="I75" s="186" t="s">
        <v>344</v>
      </c>
      <c r="J75" s="186" t="s">
        <v>34</v>
      </c>
      <c r="K75" s="242">
        <f t="shared" si="48"/>
        <v>9084.6</v>
      </c>
      <c r="L75" s="161">
        <f t="shared" si="48"/>
        <v>9084.6</v>
      </c>
      <c r="M75" s="161">
        <f t="shared" si="48"/>
        <v>0</v>
      </c>
      <c r="N75" s="161">
        <f t="shared" si="10"/>
        <v>9084.6</v>
      </c>
      <c r="O75" s="161">
        <f t="shared" si="48"/>
        <v>0</v>
      </c>
      <c r="P75" s="161">
        <f t="shared" si="44"/>
        <v>9084.6</v>
      </c>
      <c r="Q75" s="259">
        <f t="shared" si="47"/>
        <v>100</v>
      </c>
      <c r="R75" s="259"/>
      <c r="S75" s="259"/>
      <c r="T75" s="161">
        <f t="shared" si="48"/>
        <v>9084.6</v>
      </c>
      <c r="U75" s="161">
        <f t="shared" si="48"/>
        <v>9084.6</v>
      </c>
    </row>
    <row r="76" spans="1:21" s="51" customFormat="1" ht="27.75" customHeight="1" x14ac:dyDescent="0.2">
      <c r="A76" s="172"/>
      <c r="B76" s="173" t="s">
        <v>122</v>
      </c>
      <c r="C76" s="216">
        <v>64</v>
      </c>
      <c r="D76" s="216">
        <v>0</v>
      </c>
      <c r="E76" s="181">
        <v>864</v>
      </c>
      <c r="F76" s="186" t="s">
        <v>57</v>
      </c>
      <c r="G76" s="186" t="s">
        <v>51</v>
      </c>
      <c r="H76" s="186" t="s">
        <v>200</v>
      </c>
      <c r="I76" s="186" t="s">
        <v>344</v>
      </c>
      <c r="J76" s="186" t="s">
        <v>35</v>
      </c>
      <c r="K76" s="253">
        <v>9084.6</v>
      </c>
      <c r="L76" s="161">
        <v>9084.6</v>
      </c>
      <c r="M76" s="161"/>
      <c r="N76" s="161">
        <f t="shared" si="10"/>
        <v>9084.6</v>
      </c>
      <c r="O76" s="161"/>
      <c r="P76" s="161">
        <f t="shared" si="44"/>
        <v>9084.6</v>
      </c>
      <c r="Q76" s="259">
        <f t="shared" si="47"/>
        <v>100</v>
      </c>
      <c r="R76" s="259"/>
      <c r="S76" s="259"/>
      <c r="T76" s="161">
        <v>9084.6</v>
      </c>
      <c r="U76" s="161">
        <v>9084.6</v>
      </c>
    </row>
    <row r="77" spans="1:21" s="51" customFormat="1" ht="16.5" customHeight="1" x14ac:dyDescent="0.2">
      <c r="A77" s="172"/>
      <c r="B77" s="213" t="s">
        <v>267</v>
      </c>
      <c r="C77" s="216">
        <v>64</v>
      </c>
      <c r="D77" s="216"/>
      <c r="E77" s="181">
        <v>864</v>
      </c>
      <c r="F77" s="185" t="s">
        <v>57</v>
      </c>
      <c r="G77" s="185" t="s">
        <v>52</v>
      </c>
      <c r="H77" s="185"/>
      <c r="I77" s="185"/>
      <c r="J77" s="185"/>
      <c r="K77" s="248">
        <f t="shared" ref="K77:O79" si="49">K78</f>
        <v>300</v>
      </c>
      <c r="L77" s="170">
        <f t="shared" si="49"/>
        <v>300</v>
      </c>
      <c r="M77" s="170">
        <f t="shared" si="49"/>
        <v>0</v>
      </c>
      <c r="N77" s="161">
        <f t="shared" si="10"/>
        <v>300</v>
      </c>
      <c r="O77" s="170">
        <f t="shared" si="49"/>
        <v>0</v>
      </c>
      <c r="P77" s="161">
        <f t="shared" si="44"/>
        <v>300</v>
      </c>
      <c r="Q77" s="259">
        <f t="shared" si="47"/>
        <v>100</v>
      </c>
      <c r="R77" s="259"/>
      <c r="S77" s="259"/>
      <c r="T77" s="170">
        <f t="shared" ref="T77:U79" si="50">T78</f>
        <v>300</v>
      </c>
      <c r="U77" s="170">
        <f t="shared" si="50"/>
        <v>300</v>
      </c>
    </row>
    <row r="78" spans="1:21" s="51" customFormat="1" ht="82.5" customHeight="1" x14ac:dyDescent="0.2">
      <c r="A78" s="172"/>
      <c r="B78" s="114" t="s">
        <v>268</v>
      </c>
      <c r="C78" s="216">
        <v>64</v>
      </c>
      <c r="D78" s="216"/>
      <c r="E78" s="181">
        <v>864</v>
      </c>
      <c r="F78" s="186" t="s">
        <v>57</v>
      </c>
      <c r="G78" s="186" t="s">
        <v>52</v>
      </c>
      <c r="H78" s="186"/>
      <c r="I78" s="186" t="s">
        <v>266</v>
      </c>
      <c r="J78" s="186"/>
      <c r="K78" s="242">
        <f t="shared" si="49"/>
        <v>300</v>
      </c>
      <c r="L78" s="161">
        <f t="shared" si="49"/>
        <v>300</v>
      </c>
      <c r="M78" s="161">
        <f t="shared" si="49"/>
        <v>0</v>
      </c>
      <c r="N78" s="161">
        <f t="shared" si="10"/>
        <v>300</v>
      </c>
      <c r="O78" s="161">
        <f t="shared" si="49"/>
        <v>0</v>
      </c>
      <c r="P78" s="161">
        <f t="shared" si="44"/>
        <v>300</v>
      </c>
      <c r="Q78" s="259">
        <f t="shared" si="47"/>
        <v>100</v>
      </c>
      <c r="R78" s="259"/>
      <c r="S78" s="259"/>
      <c r="T78" s="161">
        <f t="shared" si="50"/>
        <v>300</v>
      </c>
      <c r="U78" s="161">
        <f t="shared" si="50"/>
        <v>300</v>
      </c>
    </row>
    <row r="79" spans="1:21" s="51" customFormat="1" ht="28.5" customHeight="1" x14ac:dyDescent="0.2">
      <c r="A79" s="172"/>
      <c r="B79" s="173" t="s">
        <v>359</v>
      </c>
      <c r="C79" s="216">
        <v>64</v>
      </c>
      <c r="D79" s="216"/>
      <c r="E79" s="181">
        <v>864</v>
      </c>
      <c r="F79" s="186" t="s">
        <v>57</v>
      </c>
      <c r="G79" s="186" t="s">
        <v>52</v>
      </c>
      <c r="H79" s="186"/>
      <c r="I79" s="186" t="s">
        <v>266</v>
      </c>
      <c r="J79" s="186" t="s">
        <v>34</v>
      </c>
      <c r="K79" s="242">
        <f t="shared" si="49"/>
        <v>300</v>
      </c>
      <c r="L79" s="161">
        <f t="shared" si="49"/>
        <v>300</v>
      </c>
      <c r="M79" s="161">
        <f t="shared" si="49"/>
        <v>0</v>
      </c>
      <c r="N79" s="161">
        <f t="shared" si="10"/>
        <v>300</v>
      </c>
      <c r="O79" s="161">
        <f t="shared" si="49"/>
        <v>0</v>
      </c>
      <c r="P79" s="161">
        <f t="shared" si="44"/>
        <v>300</v>
      </c>
      <c r="Q79" s="259">
        <f t="shared" si="47"/>
        <v>100</v>
      </c>
      <c r="R79" s="259"/>
      <c r="S79" s="259"/>
      <c r="T79" s="161">
        <f t="shared" si="50"/>
        <v>300</v>
      </c>
      <c r="U79" s="161">
        <f t="shared" si="50"/>
        <v>300</v>
      </c>
    </row>
    <row r="80" spans="1:21" s="51" customFormat="1" ht="28.5" customHeight="1" x14ac:dyDescent="0.2">
      <c r="A80" s="172"/>
      <c r="B80" s="173" t="s">
        <v>122</v>
      </c>
      <c r="C80" s="216">
        <v>64</v>
      </c>
      <c r="D80" s="216"/>
      <c r="E80" s="181">
        <v>864</v>
      </c>
      <c r="F80" s="186" t="s">
        <v>57</v>
      </c>
      <c r="G80" s="186" t="s">
        <v>52</v>
      </c>
      <c r="H80" s="186"/>
      <c r="I80" s="186" t="s">
        <v>266</v>
      </c>
      <c r="J80" s="186" t="s">
        <v>35</v>
      </c>
      <c r="K80" s="253">
        <v>300</v>
      </c>
      <c r="L80" s="161">
        <v>300</v>
      </c>
      <c r="M80" s="161"/>
      <c r="N80" s="161">
        <f t="shared" si="10"/>
        <v>300</v>
      </c>
      <c r="O80" s="161"/>
      <c r="P80" s="161">
        <f t="shared" si="44"/>
        <v>300</v>
      </c>
      <c r="Q80" s="259">
        <f t="shared" si="47"/>
        <v>100</v>
      </c>
      <c r="R80" s="259"/>
      <c r="S80" s="259"/>
      <c r="T80" s="161">
        <v>300</v>
      </c>
      <c r="U80" s="161">
        <v>300</v>
      </c>
    </row>
    <row r="81" spans="1:21" s="52" customFormat="1" ht="15" customHeight="1" x14ac:dyDescent="0.2">
      <c r="A81" s="326" t="s">
        <v>77</v>
      </c>
      <c r="B81" s="326"/>
      <c r="C81" s="216">
        <v>64</v>
      </c>
      <c r="D81" s="166">
        <v>0</v>
      </c>
      <c r="E81" s="181">
        <v>864</v>
      </c>
      <c r="F81" s="185" t="s">
        <v>57</v>
      </c>
      <c r="G81" s="185" t="s">
        <v>54</v>
      </c>
      <c r="H81" s="185"/>
      <c r="I81" s="185"/>
      <c r="J81" s="185"/>
      <c r="K81" s="248">
        <f>K82+K85+K88</f>
        <v>612061.92000000004</v>
      </c>
      <c r="L81" s="170">
        <f>L82+L85+L88</f>
        <v>168671</v>
      </c>
      <c r="M81" s="170">
        <f>M82+M85+M88</f>
        <v>135000</v>
      </c>
      <c r="N81" s="161">
        <f t="shared" si="10"/>
        <v>303671</v>
      </c>
      <c r="O81" s="170">
        <f>O82+O85+O88</f>
        <v>156037</v>
      </c>
      <c r="P81" s="161">
        <f t="shared" si="44"/>
        <v>459708</v>
      </c>
      <c r="Q81" s="259">
        <f t="shared" si="47"/>
        <v>49.614424632069905</v>
      </c>
      <c r="R81" s="259"/>
      <c r="S81" s="259"/>
      <c r="T81" s="170">
        <f>T82+T85+T88</f>
        <v>61871</v>
      </c>
      <c r="U81" s="170">
        <f>U82+U85+U88</f>
        <v>120171</v>
      </c>
    </row>
    <row r="82" spans="1:21" s="51" customFormat="1" ht="15" customHeight="1" x14ac:dyDescent="0.2">
      <c r="A82" s="329" t="s">
        <v>357</v>
      </c>
      <c r="B82" s="329"/>
      <c r="C82" s="216">
        <v>64</v>
      </c>
      <c r="D82" s="216">
        <v>0</v>
      </c>
      <c r="E82" s="181">
        <v>864</v>
      </c>
      <c r="F82" s="186" t="s">
        <v>57</v>
      </c>
      <c r="G82" s="186" t="s">
        <v>54</v>
      </c>
      <c r="H82" s="186" t="s">
        <v>132</v>
      </c>
      <c r="I82" s="186" t="s">
        <v>269</v>
      </c>
      <c r="J82" s="186"/>
      <c r="K82" s="242">
        <f t="shared" ref="K82:U83" si="51">K83</f>
        <v>167623.51999999999</v>
      </c>
      <c r="L82" s="161">
        <f t="shared" si="51"/>
        <v>160971</v>
      </c>
      <c r="M82" s="161">
        <f t="shared" si="51"/>
        <v>35000</v>
      </c>
      <c r="N82" s="161">
        <f t="shared" si="10"/>
        <v>195971</v>
      </c>
      <c r="O82" s="161">
        <f t="shared" si="51"/>
        <v>0</v>
      </c>
      <c r="P82" s="161">
        <f t="shared" si="44"/>
        <v>195971</v>
      </c>
      <c r="Q82" s="259">
        <f t="shared" si="47"/>
        <v>116.91139763679944</v>
      </c>
      <c r="R82" s="259"/>
      <c r="S82" s="259"/>
      <c r="T82" s="161">
        <f t="shared" si="51"/>
        <v>54171</v>
      </c>
      <c r="U82" s="161">
        <f t="shared" si="51"/>
        <v>112471</v>
      </c>
    </row>
    <row r="83" spans="1:21" s="51" customFormat="1" ht="27" customHeight="1" x14ac:dyDescent="0.2">
      <c r="A83" s="39"/>
      <c r="B83" s="173" t="s">
        <v>359</v>
      </c>
      <c r="C83" s="216">
        <v>64</v>
      </c>
      <c r="D83" s="216">
        <v>0</v>
      </c>
      <c r="E83" s="181">
        <v>864</v>
      </c>
      <c r="F83" s="186" t="s">
        <v>57</v>
      </c>
      <c r="G83" s="186" t="s">
        <v>54</v>
      </c>
      <c r="H83" s="186" t="s">
        <v>132</v>
      </c>
      <c r="I83" s="186" t="s">
        <v>269</v>
      </c>
      <c r="J83" s="186" t="s">
        <v>34</v>
      </c>
      <c r="K83" s="242">
        <f t="shared" si="51"/>
        <v>167623.51999999999</v>
      </c>
      <c r="L83" s="161">
        <f t="shared" si="51"/>
        <v>160971</v>
      </c>
      <c r="M83" s="161">
        <f t="shared" si="51"/>
        <v>35000</v>
      </c>
      <c r="N83" s="161">
        <f t="shared" si="10"/>
        <v>195971</v>
      </c>
      <c r="O83" s="161">
        <f t="shared" si="51"/>
        <v>0</v>
      </c>
      <c r="P83" s="161">
        <f t="shared" si="44"/>
        <v>195971</v>
      </c>
      <c r="Q83" s="259">
        <f t="shared" si="47"/>
        <v>116.91139763679944</v>
      </c>
      <c r="R83" s="259"/>
      <c r="S83" s="259"/>
      <c r="T83" s="161">
        <f t="shared" si="51"/>
        <v>54171</v>
      </c>
      <c r="U83" s="161">
        <f t="shared" si="51"/>
        <v>112471</v>
      </c>
    </row>
    <row r="84" spans="1:21" s="51" customFormat="1" ht="27" customHeight="1" x14ac:dyDescent="0.2">
      <c r="A84" s="39"/>
      <c r="B84" s="173" t="s">
        <v>122</v>
      </c>
      <c r="C84" s="216">
        <v>64</v>
      </c>
      <c r="D84" s="216">
        <v>0</v>
      </c>
      <c r="E84" s="181">
        <v>864</v>
      </c>
      <c r="F84" s="186" t="s">
        <v>57</v>
      </c>
      <c r="G84" s="186" t="s">
        <v>54</v>
      </c>
      <c r="H84" s="186" t="s">
        <v>132</v>
      </c>
      <c r="I84" s="186" t="s">
        <v>269</v>
      </c>
      <c r="J84" s="186" t="s">
        <v>35</v>
      </c>
      <c r="K84" s="253">
        <v>167623.51999999999</v>
      </c>
      <c r="L84" s="161">
        <v>160971</v>
      </c>
      <c r="M84" s="161">
        <v>35000</v>
      </c>
      <c r="N84" s="161">
        <f t="shared" si="10"/>
        <v>195971</v>
      </c>
      <c r="O84" s="161"/>
      <c r="P84" s="161">
        <f t="shared" si="44"/>
        <v>195971</v>
      </c>
      <c r="Q84" s="259">
        <f t="shared" si="47"/>
        <v>116.91139763679944</v>
      </c>
      <c r="R84" s="259"/>
      <c r="S84" s="259"/>
      <c r="T84" s="161">
        <v>54171</v>
      </c>
      <c r="U84" s="161">
        <v>112471</v>
      </c>
    </row>
    <row r="85" spans="1:21" s="51" customFormat="1" ht="30" customHeight="1" x14ac:dyDescent="0.2">
      <c r="A85" s="329" t="s">
        <v>135</v>
      </c>
      <c r="B85" s="329"/>
      <c r="C85" s="216">
        <v>64</v>
      </c>
      <c r="D85" s="216">
        <v>0</v>
      </c>
      <c r="E85" s="181">
        <v>864</v>
      </c>
      <c r="F85" s="186" t="s">
        <v>57</v>
      </c>
      <c r="G85" s="186" t="s">
        <v>54</v>
      </c>
      <c r="H85" s="186" t="s">
        <v>134</v>
      </c>
      <c r="I85" s="186" t="s">
        <v>270</v>
      </c>
      <c r="J85" s="186"/>
      <c r="K85" s="242">
        <f>K86</f>
        <v>404972</v>
      </c>
      <c r="L85" s="161">
        <f>L86</f>
        <v>3000</v>
      </c>
      <c r="M85" s="161">
        <f>M86</f>
        <v>30000</v>
      </c>
      <c r="N85" s="161">
        <f t="shared" si="10"/>
        <v>33000</v>
      </c>
      <c r="O85" s="161">
        <f>O86</f>
        <v>0</v>
      </c>
      <c r="P85" s="161">
        <f t="shared" si="44"/>
        <v>33000</v>
      </c>
      <c r="Q85" s="259">
        <f t="shared" si="47"/>
        <v>8.1487115158578867</v>
      </c>
      <c r="R85" s="259"/>
      <c r="S85" s="259"/>
      <c r="T85" s="161">
        <f t="shared" ref="K85:U86" si="52">T86</f>
        <v>3000</v>
      </c>
      <c r="U85" s="161">
        <f t="shared" si="52"/>
        <v>3000</v>
      </c>
    </row>
    <row r="86" spans="1:21" s="51" customFormat="1" ht="26.25" customHeight="1" x14ac:dyDescent="0.2">
      <c r="A86" s="39"/>
      <c r="B86" s="173" t="s">
        <v>359</v>
      </c>
      <c r="C86" s="216">
        <v>64</v>
      </c>
      <c r="D86" s="216">
        <v>0</v>
      </c>
      <c r="E86" s="181">
        <v>864</v>
      </c>
      <c r="F86" s="186" t="s">
        <v>57</v>
      </c>
      <c r="G86" s="186" t="s">
        <v>54</v>
      </c>
      <c r="H86" s="186" t="s">
        <v>134</v>
      </c>
      <c r="I86" s="186" t="s">
        <v>270</v>
      </c>
      <c r="J86" s="186" t="s">
        <v>34</v>
      </c>
      <c r="K86" s="242">
        <f t="shared" si="52"/>
        <v>404972</v>
      </c>
      <c r="L86" s="161">
        <f t="shared" si="52"/>
        <v>3000</v>
      </c>
      <c r="M86" s="161">
        <f t="shared" si="52"/>
        <v>30000</v>
      </c>
      <c r="N86" s="161">
        <f t="shared" ref="N86:N103" si="53">L86+M86</f>
        <v>33000</v>
      </c>
      <c r="O86" s="161">
        <f t="shared" si="52"/>
        <v>0</v>
      </c>
      <c r="P86" s="161">
        <f t="shared" si="44"/>
        <v>33000</v>
      </c>
      <c r="Q86" s="259">
        <f t="shared" si="47"/>
        <v>8.1487115158578867</v>
      </c>
      <c r="R86" s="259"/>
      <c r="S86" s="259"/>
      <c r="T86" s="161">
        <f t="shared" si="52"/>
        <v>3000</v>
      </c>
      <c r="U86" s="161">
        <f t="shared" si="52"/>
        <v>3000</v>
      </c>
    </row>
    <row r="87" spans="1:21" ht="26.25" customHeight="1" x14ac:dyDescent="0.2">
      <c r="A87" s="39"/>
      <c r="B87" s="173" t="s">
        <v>122</v>
      </c>
      <c r="C87" s="216">
        <v>64</v>
      </c>
      <c r="D87" s="216">
        <v>0</v>
      </c>
      <c r="E87" s="181">
        <v>864</v>
      </c>
      <c r="F87" s="186" t="s">
        <v>57</v>
      </c>
      <c r="G87" s="186" t="s">
        <v>54</v>
      </c>
      <c r="H87" s="186" t="s">
        <v>134</v>
      </c>
      <c r="I87" s="186" t="s">
        <v>270</v>
      </c>
      <c r="J87" s="186" t="s">
        <v>35</v>
      </c>
      <c r="K87" s="253">
        <v>404972</v>
      </c>
      <c r="L87" s="161">
        <v>3000</v>
      </c>
      <c r="M87" s="161">
        <v>30000</v>
      </c>
      <c r="N87" s="161">
        <f t="shared" si="53"/>
        <v>33000</v>
      </c>
      <c r="O87" s="161"/>
      <c r="P87" s="161">
        <f t="shared" si="44"/>
        <v>33000</v>
      </c>
      <c r="Q87" s="259">
        <f t="shared" si="47"/>
        <v>8.1487115158578867</v>
      </c>
      <c r="R87" s="259"/>
      <c r="S87" s="259"/>
      <c r="T87" s="161">
        <v>3000</v>
      </c>
      <c r="U87" s="161">
        <v>3000</v>
      </c>
    </row>
    <row r="88" spans="1:21" ht="14.25" customHeight="1" x14ac:dyDescent="0.2">
      <c r="A88" s="39"/>
      <c r="B88" s="49" t="s">
        <v>356</v>
      </c>
      <c r="C88" s="216">
        <v>64</v>
      </c>
      <c r="D88" s="186"/>
      <c r="E88" s="186" t="s">
        <v>250</v>
      </c>
      <c r="F88" s="186" t="s">
        <v>57</v>
      </c>
      <c r="G88" s="186" t="s">
        <v>54</v>
      </c>
      <c r="H88" s="39"/>
      <c r="I88" s="186" t="s">
        <v>271</v>
      </c>
      <c r="J88" s="186"/>
      <c r="K88" s="242">
        <f t="shared" ref="K88:O89" si="54">K89</f>
        <v>39466.400000000001</v>
      </c>
      <c r="L88" s="161">
        <f t="shared" si="54"/>
        <v>4700</v>
      </c>
      <c r="M88" s="161">
        <f t="shared" si="54"/>
        <v>70000</v>
      </c>
      <c r="N88" s="161">
        <f t="shared" si="53"/>
        <v>74700</v>
      </c>
      <c r="O88" s="161">
        <f t="shared" si="54"/>
        <v>156037</v>
      </c>
      <c r="P88" s="161">
        <f t="shared" si="44"/>
        <v>230737</v>
      </c>
      <c r="Q88" s="259">
        <f t="shared" si="47"/>
        <v>189.27492753329415</v>
      </c>
      <c r="R88" s="259"/>
      <c r="S88" s="259"/>
      <c r="T88" s="161">
        <f t="shared" ref="T88:U89" si="55">T89</f>
        <v>4700</v>
      </c>
      <c r="U88" s="161">
        <f t="shared" si="55"/>
        <v>4700</v>
      </c>
    </row>
    <row r="89" spans="1:21" ht="26.25" customHeight="1" x14ac:dyDescent="0.2">
      <c r="A89" s="39"/>
      <c r="B89" s="173" t="s">
        <v>359</v>
      </c>
      <c r="C89" s="216">
        <v>64</v>
      </c>
      <c r="D89" s="216"/>
      <c r="E89" s="181">
        <v>864</v>
      </c>
      <c r="F89" s="186" t="s">
        <v>57</v>
      </c>
      <c r="G89" s="186" t="s">
        <v>54</v>
      </c>
      <c r="H89" s="186"/>
      <c r="I89" s="186" t="s">
        <v>271</v>
      </c>
      <c r="J89" s="186" t="s">
        <v>34</v>
      </c>
      <c r="K89" s="242">
        <f t="shared" si="54"/>
        <v>39466.400000000001</v>
      </c>
      <c r="L89" s="161">
        <f t="shared" si="54"/>
        <v>4700</v>
      </c>
      <c r="M89" s="161">
        <f t="shared" si="54"/>
        <v>70000</v>
      </c>
      <c r="N89" s="161">
        <f t="shared" si="53"/>
        <v>74700</v>
      </c>
      <c r="O89" s="161">
        <f t="shared" si="54"/>
        <v>156037</v>
      </c>
      <c r="P89" s="161">
        <f t="shared" si="44"/>
        <v>230737</v>
      </c>
      <c r="Q89" s="259">
        <f t="shared" si="47"/>
        <v>189.27492753329415</v>
      </c>
      <c r="R89" s="259"/>
      <c r="S89" s="259"/>
      <c r="T89" s="161">
        <f t="shared" si="55"/>
        <v>4700</v>
      </c>
      <c r="U89" s="161">
        <f t="shared" si="55"/>
        <v>4700</v>
      </c>
    </row>
    <row r="90" spans="1:21" ht="26.25" customHeight="1" x14ac:dyDescent="0.2">
      <c r="A90" s="39"/>
      <c r="B90" s="173" t="s">
        <v>122</v>
      </c>
      <c r="C90" s="216">
        <v>64</v>
      </c>
      <c r="D90" s="216"/>
      <c r="E90" s="181">
        <v>864</v>
      </c>
      <c r="F90" s="186" t="s">
        <v>57</v>
      </c>
      <c r="G90" s="186" t="s">
        <v>54</v>
      </c>
      <c r="H90" s="186"/>
      <c r="I90" s="186" t="s">
        <v>271</v>
      </c>
      <c r="J90" s="186" t="s">
        <v>35</v>
      </c>
      <c r="K90" s="253">
        <v>39466.400000000001</v>
      </c>
      <c r="L90" s="161">
        <v>4700</v>
      </c>
      <c r="M90" s="161">
        <v>70000</v>
      </c>
      <c r="N90" s="161">
        <f t="shared" si="53"/>
        <v>74700</v>
      </c>
      <c r="O90" s="161">
        <v>156037</v>
      </c>
      <c r="P90" s="161">
        <f t="shared" si="44"/>
        <v>230737</v>
      </c>
      <c r="Q90" s="259">
        <f t="shared" si="47"/>
        <v>189.27492753329415</v>
      </c>
      <c r="R90" s="259"/>
      <c r="S90" s="259"/>
      <c r="T90" s="161">
        <v>4700</v>
      </c>
      <c r="U90" s="161">
        <v>4700</v>
      </c>
    </row>
    <row r="91" spans="1:21" ht="12.75" customHeight="1" x14ac:dyDescent="0.2">
      <c r="A91" s="217"/>
      <c r="B91" s="178" t="s">
        <v>236</v>
      </c>
      <c r="C91" s="216">
        <v>64</v>
      </c>
      <c r="D91" s="166"/>
      <c r="E91" s="181">
        <v>864</v>
      </c>
      <c r="F91" s="183" t="s">
        <v>65</v>
      </c>
      <c r="G91" s="182"/>
      <c r="H91" s="182"/>
      <c r="I91" s="186"/>
      <c r="J91" s="182"/>
      <c r="K91" s="248">
        <f t="shared" ref="K91:L94" si="56">K92</f>
        <v>232940.4</v>
      </c>
      <c r="L91" s="170">
        <f t="shared" si="56"/>
        <v>99117</v>
      </c>
      <c r="M91" s="170">
        <f t="shared" ref="M91:P94" si="57">M92</f>
        <v>155000</v>
      </c>
      <c r="N91" s="170">
        <f t="shared" si="57"/>
        <v>254117</v>
      </c>
      <c r="O91" s="170">
        <f t="shared" si="57"/>
        <v>0</v>
      </c>
      <c r="P91" s="170">
        <f t="shared" si="57"/>
        <v>254117</v>
      </c>
      <c r="Q91" s="259">
        <f t="shared" si="47"/>
        <v>109.09099494978113</v>
      </c>
      <c r="R91" s="259"/>
      <c r="S91" s="259"/>
      <c r="T91" s="170">
        <f t="shared" ref="T91:U94" si="58">T92</f>
        <v>254117</v>
      </c>
      <c r="U91" s="170">
        <f t="shared" si="58"/>
        <v>254117</v>
      </c>
    </row>
    <row r="92" spans="1:21" ht="12.75" customHeight="1" x14ac:dyDescent="0.2">
      <c r="A92" s="217"/>
      <c r="B92" s="178" t="s">
        <v>233</v>
      </c>
      <c r="C92" s="216">
        <v>64</v>
      </c>
      <c r="D92" s="216"/>
      <c r="E92" s="181">
        <v>864</v>
      </c>
      <c r="F92" s="183" t="s">
        <v>65</v>
      </c>
      <c r="G92" s="183" t="s">
        <v>51</v>
      </c>
      <c r="H92" s="182"/>
      <c r="I92" s="186"/>
      <c r="J92" s="182"/>
      <c r="K92" s="248">
        <f t="shared" si="56"/>
        <v>232940.4</v>
      </c>
      <c r="L92" s="170">
        <f t="shared" si="56"/>
        <v>99117</v>
      </c>
      <c r="M92" s="170">
        <f t="shared" si="57"/>
        <v>155000</v>
      </c>
      <c r="N92" s="170">
        <f t="shared" si="57"/>
        <v>254117</v>
      </c>
      <c r="O92" s="170">
        <f t="shared" si="57"/>
        <v>0</v>
      </c>
      <c r="P92" s="170">
        <f t="shared" si="57"/>
        <v>254117</v>
      </c>
      <c r="Q92" s="259">
        <f t="shared" si="47"/>
        <v>109.09099494978113</v>
      </c>
      <c r="R92" s="259"/>
      <c r="S92" s="259"/>
      <c r="T92" s="170">
        <f t="shared" si="58"/>
        <v>254117</v>
      </c>
      <c r="U92" s="170">
        <f t="shared" si="58"/>
        <v>254117</v>
      </c>
    </row>
    <row r="93" spans="1:21" ht="27" customHeight="1" x14ac:dyDescent="0.2">
      <c r="A93" s="217"/>
      <c r="B93" s="174" t="s">
        <v>347</v>
      </c>
      <c r="C93" s="216">
        <v>64</v>
      </c>
      <c r="D93" s="216"/>
      <c r="E93" s="181">
        <v>864</v>
      </c>
      <c r="F93" s="182" t="s">
        <v>65</v>
      </c>
      <c r="G93" s="182" t="s">
        <v>51</v>
      </c>
      <c r="H93" s="182"/>
      <c r="I93" s="186" t="s">
        <v>273</v>
      </c>
      <c r="J93" s="182"/>
      <c r="K93" s="242">
        <f t="shared" si="56"/>
        <v>232940.4</v>
      </c>
      <c r="L93" s="161">
        <f t="shared" si="56"/>
        <v>99117</v>
      </c>
      <c r="M93" s="161">
        <f t="shared" si="57"/>
        <v>155000</v>
      </c>
      <c r="N93" s="161">
        <f t="shared" si="57"/>
        <v>254117</v>
      </c>
      <c r="O93" s="161">
        <f t="shared" si="57"/>
        <v>0</v>
      </c>
      <c r="P93" s="161">
        <f t="shared" si="57"/>
        <v>254117</v>
      </c>
      <c r="Q93" s="259">
        <f t="shared" si="47"/>
        <v>109.09099494978113</v>
      </c>
      <c r="R93" s="259"/>
      <c r="S93" s="259"/>
      <c r="T93" s="161">
        <f t="shared" si="58"/>
        <v>254117</v>
      </c>
      <c r="U93" s="161">
        <f t="shared" si="58"/>
        <v>254117</v>
      </c>
    </row>
    <row r="94" spans="1:21" ht="26.25" customHeight="1" x14ac:dyDescent="0.2">
      <c r="A94" s="217"/>
      <c r="B94" s="174" t="s">
        <v>235</v>
      </c>
      <c r="C94" s="216">
        <v>64</v>
      </c>
      <c r="D94" s="216"/>
      <c r="E94" s="181">
        <v>864</v>
      </c>
      <c r="F94" s="182" t="s">
        <v>65</v>
      </c>
      <c r="G94" s="182" t="s">
        <v>51</v>
      </c>
      <c r="H94" s="182"/>
      <c r="I94" s="186" t="s">
        <v>273</v>
      </c>
      <c r="J94" s="182" t="s">
        <v>234</v>
      </c>
      <c r="K94" s="242">
        <f t="shared" si="56"/>
        <v>232940.4</v>
      </c>
      <c r="L94" s="161">
        <f t="shared" si="56"/>
        <v>99117</v>
      </c>
      <c r="M94" s="161">
        <f t="shared" si="57"/>
        <v>155000</v>
      </c>
      <c r="N94" s="161">
        <f t="shared" si="57"/>
        <v>254117</v>
      </c>
      <c r="O94" s="161">
        <f t="shared" si="57"/>
        <v>0</v>
      </c>
      <c r="P94" s="161">
        <f t="shared" si="57"/>
        <v>254117</v>
      </c>
      <c r="Q94" s="259">
        <f t="shared" si="47"/>
        <v>109.09099494978113</v>
      </c>
      <c r="R94" s="259"/>
      <c r="S94" s="259"/>
      <c r="T94" s="161">
        <f t="shared" si="58"/>
        <v>254117</v>
      </c>
      <c r="U94" s="161">
        <f t="shared" si="58"/>
        <v>254117</v>
      </c>
    </row>
    <row r="95" spans="1:21" ht="26.25" customHeight="1" x14ac:dyDescent="0.2">
      <c r="A95" s="217"/>
      <c r="B95" s="57" t="s">
        <v>360</v>
      </c>
      <c r="C95" s="216">
        <v>64</v>
      </c>
      <c r="D95" s="216"/>
      <c r="E95" s="181">
        <v>864</v>
      </c>
      <c r="F95" s="182" t="s">
        <v>65</v>
      </c>
      <c r="G95" s="182" t="s">
        <v>51</v>
      </c>
      <c r="H95" s="182"/>
      <c r="I95" s="186" t="s">
        <v>273</v>
      </c>
      <c r="J95" s="182" t="s">
        <v>274</v>
      </c>
      <c r="K95" s="242">
        <v>232940.4</v>
      </c>
      <c r="L95" s="161">
        <v>99117</v>
      </c>
      <c r="M95" s="161">
        <v>155000</v>
      </c>
      <c r="N95" s="161">
        <f t="shared" si="53"/>
        <v>254117</v>
      </c>
      <c r="O95" s="161"/>
      <c r="P95" s="161">
        <f t="shared" ref="P95" si="59">N95+O95</f>
        <v>254117</v>
      </c>
      <c r="Q95" s="259">
        <f t="shared" si="47"/>
        <v>109.09099494978113</v>
      </c>
      <c r="R95" s="259"/>
      <c r="S95" s="259"/>
      <c r="T95" s="161">
        <v>254117</v>
      </c>
      <c r="U95" s="161">
        <v>254117</v>
      </c>
    </row>
    <row r="96" spans="1:21" ht="13.5" customHeight="1" x14ac:dyDescent="0.2">
      <c r="A96" s="327" t="s">
        <v>64</v>
      </c>
      <c r="B96" s="327"/>
      <c r="C96" s="216">
        <v>64</v>
      </c>
      <c r="D96" s="166">
        <v>0</v>
      </c>
      <c r="E96" s="181">
        <v>864</v>
      </c>
      <c r="F96" s="183" t="s">
        <v>67</v>
      </c>
      <c r="G96" s="183"/>
      <c r="H96" s="183"/>
      <c r="I96" s="183"/>
      <c r="J96" s="183"/>
      <c r="K96" s="248">
        <f t="shared" ref="K96:U96" si="60">K97</f>
        <v>15000</v>
      </c>
      <c r="L96" s="170">
        <f t="shared" si="60"/>
        <v>4000</v>
      </c>
      <c r="M96" s="170">
        <f t="shared" si="60"/>
        <v>10000</v>
      </c>
      <c r="N96" s="170">
        <f t="shared" si="60"/>
        <v>14000</v>
      </c>
      <c r="O96" s="170">
        <f t="shared" si="60"/>
        <v>0</v>
      </c>
      <c r="P96" s="170">
        <f t="shared" si="60"/>
        <v>14000</v>
      </c>
      <c r="Q96" s="259">
        <f t="shared" si="47"/>
        <v>93.333333333333329</v>
      </c>
      <c r="R96" s="259"/>
      <c r="S96" s="259"/>
      <c r="T96" s="170">
        <f t="shared" si="60"/>
        <v>4000</v>
      </c>
      <c r="U96" s="170">
        <f t="shared" si="60"/>
        <v>4000</v>
      </c>
    </row>
    <row r="97" spans="1:21" ht="13.5" customHeight="1" x14ac:dyDescent="0.2">
      <c r="A97" s="326" t="s">
        <v>171</v>
      </c>
      <c r="B97" s="326"/>
      <c r="C97" s="216">
        <v>64</v>
      </c>
      <c r="D97" s="166">
        <v>0</v>
      </c>
      <c r="E97" s="181">
        <v>864</v>
      </c>
      <c r="F97" s="183" t="s">
        <v>67</v>
      </c>
      <c r="G97" s="183" t="s">
        <v>52</v>
      </c>
      <c r="H97" s="183"/>
      <c r="I97" s="183"/>
      <c r="J97" s="183"/>
      <c r="K97" s="248">
        <f>K98+K101</f>
        <v>15000</v>
      </c>
      <c r="L97" s="248">
        <f t="shared" ref="L97:N97" si="61">L98+L101</f>
        <v>4000</v>
      </c>
      <c r="M97" s="248">
        <f t="shared" si="61"/>
        <v>10000</v>
      </c>
      <c r="N97" s="248">
        <f t="shared" si="61"/>
        <v>14000</v>
      </c>
      <c r="O97" s="248">
        <f t="shared" ref="O97:P97" si="62">O98+O101</f>
        <v>0</v>
      </c>
      <c r="P97" s="248">
        <f t="shared" si="62"/>
        <v>14000</v>
      </c>
      <c r="Q97" s="259">
        <f t="shared" si="47"/>
        <v>93.333333333333329</v>
      </c>
      <c r="R97" s="259"/>
      <c r="S97" s="259"/>
      <c r="T97" s="170">
        <f>T101</f>
        <v>4000</v>
      </c>
      <c r="U97" s="170">
        <f>U101</f>
        <v>4000</v>
      </c>
    </row>
    <row r="98" spans="1:21" ht="27" customHeight="1" x14ac:dyDescent="0.2">
      <c r="A98" s="240"/>
      <c r="B98" s="240" t="s">
        <v>378</v>
      </c>
      <c r="C98" s="239"/>
      <c r="D98" s="239"/>
      <c r="E98" s="181">
        <v>864</v>
      </c>
      <c r="F98" s="182" t="s">
        <v>67</v>
      </c>
      <c r="G98" s="182" t="s">
        <v>52</v>
      </c>
      <c r="H98" s="182"/>
      <c r="I98" s="182" t="s">
        <v>379</v>
      </c>
      <c r="J98" s="182"/>
      <c r="K98" s="242">
        <f>K99</f>
        <v>10000</v>
      </c>
      <c r="L98" s="242">
        <f t="shared" ref="L98:P98" si="63">L99</f>
        <v>0</v>
      </c>
      <c r="M98" s="242">
        <f t="shared" si="63"/>
        <v>10000</v>
      </c>
      <c r="N98" s="242">
        <f t="shared" si="63"/>
        <v>10000</v>
      </c>
      <c r="O98" s="242">
        <f t="shared" si="63"/>
        <v>0</v>
      </c>
      <c r="P98" s="242">
        <f t="shared" si="63"/>
        <v>10000</v>
      </c>
      <c r="Q98" s="259"/>
      <c r="R98" s="259"/>
      <c r="S98" s="259"/>
      <c r="T98" s="161"/>
      <c r="U98" s="161"/>
    </row>
    <row r="99" spans="1:21" ht="13.5" customHeight="1" x14ac:dyDescent="0.2">
      <c r="A99" s="240"/>
      <c r="B99" s="173" t="s">
        <v>359</v>
      </c>
      <c r="C99" s="239"/>
      <c r="D99" s="239"/>
      <c r="E99" s="181">
        <v>864</v>
      </c>
      <c r="F99" s="182" t="s">
        <v>67</v>
      </c>
      <c r="G99" s="182" t="s">
        <v>52</v>
      </c>
      <c r="H99" s="182"/>
      <c r="I99" s="182" t="s">
        <v>379</v>
      </c>
      <c r="J99" s="182" t="s">
        <v>34</v>
      </c>
      <c r="K99" s="242">
        <f t="shared" ref="K99:P99" si="64">K100</f>
        <v>10000</v>
      </c>
      <c r="L99" s="242">
        <f t="shared" si="64"/>
        <v>0</v>
      </c>
      <c r="M99" s="242">
        <f t="shared" si="64"/>
        <v>10000</v>
      </c>
      <c r="N99" s="242">
        <f t="shared" si="64"/>
        <v>10000</v>
      </c>
      <c r="O99" s="242">
        <f t="shared" si="64"/>
        <v>0</v>
      </c>
      <c r="P99" s="242">
        <f t="shared" si="64"/>
        <v>10000</v>
      </c>
      <c r="Q99" s="259"/>
      <c r="R99" s="259"/>
      <c r="S99" s="259"/>
      <c r="T99" s="161"/>
      <c r="U99" s="161"/>
    </row>
    <row r="100" spans="1:21" ht="13.5" customHeight="1" x14ac:dyDescent="0.2">
      <c r="A100" s="240"/>
      <c r="B100" s="173" t="s">
        <v>122</v>
      </c>
      <c r="C100" s="239"/>
      <c r="D100" s="239"/>
      <c r="E100" s="181">
        <v>864</v>
      </c>
      <c r="F100" s="182" t="s">
        <v>67</v>
      </c>
      <c r="G100" s="182" t="s">
        <v>52</v>
      </c>
      <c r="H100" s="182"/>
      <c r="I100" s="182" t="s">
        <v>379</v>
      </c>
      <c r="J100" s="182" t="s">
        <v>35</v>
      </c>
      <c r="K100" s="242">
        <v>10000</v>
      </c>
      <c r="L100" s="161"/>
      <c r="M100" s="161">
        <v>10000</v>
      </c>
      <c r="N100" s="161">
        <f>L100+M100</f>
        <v>10000</v>
      </c>
      <c r="O100" s="161"/>
      <c r="P100" s="161">
        <f>N100+O100</f>
        <v>10000</v>
      </c>
      <c r="Q100" s="259"/>
      <c r="R100" s="259"/>
      <c r="S100" s="259"/>
      <c r="T100" s="161"/>
      <c r="U100" s="161"/>
    </row>
    <row r="101" spans="1:21" ht="116.25" customHeight="1" x14ac:dyDescent="0.2">
      <c r="A101" s="329" t="s">
        <v>345</v>
      </c>
      <c r="B101" s="329"/>
      <c r="C101" s="216">
        <v>64</v>
      </c>
      <c r="D101" s="216">
        <v>0</v>
      </c>
      <c r="E101" s="181">
        <v>864</v>
      </c>
      <c r="F101" s="182" t="s">
        <v>67</v>
      </c>
      <c r="G101" s="182" t="s">
        <v>52</v>
      </c>
      <c r="H101" s="182" t="s">
        <v>199</v>
      </c>
      <c r="I101" s="187" t="s">
        <v>346</v>
      </c>
      <c r="J101" s="182"/>
      <c r="K101" s="242">
        <f t="shared" ref="K101:U102" si="65">K102</f>
        <v>5000</v>
      </c>
      <c r="L101" s="161">
        <f t="shared" si="65"/>
        <v>4000</v>
      </c>
      <c r="M101" s="161">
        <f t="shared" si="65"/>
        <v>0</v>
      </c>
      <c r="N101" s="161">
        <f t="shared" si="65"/>
        <v>4000</v>
      </c>
      <c r="O101" s="161">
        <f t="shared" si="65"/>
        <v>0</v>
      </c>
      <c r="P101" s="161">
        <f t="shared" si="65"/>
        <v>4000</v>
      </c>
      <c r="Q101" s="259">
        <f t="shared" si="47"/>
        <v>80</v>
      </c>
      <c r="R101" s="259"/>
      <c r="S101" s="259"/>
      <c r="T101" s="161">
        <f t="shared" si="65"/>
        <v>4000</v>
      </c>
      <c r="U101" s="161">
        <f t="shared" si="65"/>
        <v>4000</v>
      </c>
    </row>
    <row r="102" spans="1:21" ht="17.25" customHeight="1" x14ac:dyDescent="0.2">
      <c r="A102" s="39"/>
      <c r="B102" s="174" t="s">
        <v>66</v>
      </c>
      <c r="C102" s="216">
        <v>64</v>
      </c>
      <c r="D102" s="216">
        <v>0</v>
      </c>
      <c r="E102" s="181">
        <v>864</v>
      </c>
      <c r="F102" s="182" t="s">
        <v>67</v>
      </c>
      <c r="G102" s="182" t="s">
        <v>52</v>
      </c>
      <c r="H102" s="182" t="s">
        <v>199</v>
      </c>
      <c r="I102" s="187" t="s">
        <v>346</v>
      </c>
      <c r="J102" s="182" t="s">
        <v>53</v>
      </c>
      <c r="K102" s="242">
        <f t="shared" si="65"/>
        <v>5000</v>
      </c>
      <c r="L102" s="161">
        <f t="shared" si="65"/>
        <v>4000</v>
      </c>
      <c r="M102" s="161">
        <f t="shared" si="65"/>
        <v>0</v>
      </c>
      <c r="N102" s="161">
        <f t="shared" si="65"/>
        <v>4000</v>
      </c>
      <c r="O102" s="161">
        <f t="shared" si="65"/>
        <v>0</v>
      </c>
      <c r="P102" s="161">
        <f t="shared" si="65"/>
        <v>4000</v>
      </c>
      <c r="Q102" s="259">
        <f t="shared" si="47"/>
        <v>80</v>
      </c>
      <c r="R102" s="259"/>
      <c r="S102" s="259"/>
      <c r="T102" s="161">
        <f t="shared" si="65"/>
        <v>4000</v>
      </c>
      <c r="U102" s="161">
        <f t="shared" si="65"/>
        <v>4000</v>
      </c>
    </row>
    <row r="103" spans="1:21" ht="13.5" customHeight="1" x14ac:dyDescent="0.2">
      <c r="A103" s="39"/>
      <c r="B103" s="174" t="s">
        <v>78</v>
      </c>
      <c r="C103" s="169">
        <v>64</v>
      </c>
      <c r="D103" s="169">
        <v>0</v>
      </c>
      <c r="E103" s="181">
        <v>864</v>
      </c>
      <c r="F103" s="182" t="s">
        <v>67</v>
      </c>
      <c r="G103" s="182" t="s">
        <v>52</v>
      </c>
      <c r="H103" s="182" t="s">
        <v>199</v>
      </c>
      <c r="I103" s="187" t="s">
        <v>346</v>
      </c>
      <c r="J103" s="189" t="s">
        <v>41</v>
      </c>
      <c r="K103" s="243">
        <v>5000</v>
      </c>
      <c r="L103" s="161">
        <v>4000</v>
      </c>
      <c r="M103" s="161"/>
      <c r="N103" s="161">
        <f t="shared" si="53"/>
        <v>4000</v>
      </c>
      <c r="O103" s="161"/>
      <c r="P103" s="161">
        <f t="shared" ref="P103" si="66">N103+O103</f>
        <v>4000</v>
      </c>
      <c r="Q103" s="259">
        <f t="shared" si="47"/>
        <v>80</v>
      </c>
      <c r="R103" s="259"/>
      <c r="S103" s="259"/>
      <c r="T103" s="161">
        <v>4000</v>
      </c>
      <c r="U103" s="161">
        <v>4000</v>
      </c>
    </row>
    <row r="104" spans="1:21" ht="14.25" customHeight="1" x14ac:dyDescent="0.2">
      <c r="A104" s="177"/>
      <c r="B104" s="178" t="s">
        <v>43</v>
      </c>
      <c r="C104" s="178"/>
      <c r="D104" s="178"/>
      <c r="E104" s="195"/>
      <c r="F104" s="183"/>
      <c r="G104" s="183"/>
      <c r="H104" s="183"/>
      <c r="I104" s="187"/>
      <c r="J104" s="183"/>
      <c r="K104" s="248">
        <f t="shared" ref="K104:P104" si="67">K10+K44+K51+K61+K72+K91+K96</f>
        <v>4610338.0200000014</v>
      </c>
      <c r="L104" s="170">
        <f t="shared" si="67"/>
        <v>3228165.2600000002</v>
      </c>
      <c r="M104" s="170">
        <f t="shared" si="67"/>
        <v>828304</v>
      </c>
      <c r="N104" s="170">
        <f t="shared" si="67"/>
        <v>4056469.2600000002</v>
      </c>
      <c r="O104" s="170">
        <f t="shared" si="67"/>
        <v>453056.9</v>
      </c>
      <c r="P104" s="170">
        <f t="shared" si="67"/>
        <v>4509526.16</v>
      </c>
      <c r="Q104" s="259">
        <f t="shared" si="47"/>
        <v>87.986374153103824</v>
      </c>
      <c r="R104" s="259"/>
      <c r="S104" s="259"/>
      <c r="T104" s="170">
        <f>T10+T44+T51+T61+T72+T91+T96</f>
        <v>3375765.3800000004</v>
      </c>
      <c r="U104" s="170">
        <f>U10+U44+U51+U61+U72+U91+U96</f>
        <v>3515643.91</v>
      </c>
    </row>
    <row r="105" spans="1:21" x14ac:dyDescent="0.2">
      <c r="K105" s="254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</row>
    <row r="106" spans="1:21" x14ac:dyDescent="0.2"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</row>
    <row r="107" spans="1:21" x14ac:dyDescent="0.2">
      <c r="L107" s="196"/>
      <c r="M107" s="196"/>
      <c r="N107" s="196"/>
      <c r="O107" s="196"/>
      <c r="P107" s="196"/>
      <c r="Q107" s="196"/>
      <c r="R107" s="196"/>
      <c r="S107" s="196"/>
      <c r="T107" s="197"/>
      <c r="U107" s="197"/>
    </row>
    <row r="108" spans="1:21" x14ac:dyDescent="0.2">
      <c r="L108" s="196"/>
      <c r="M108" s="196"/>
      <c r="N108" s="196"/>
      <c r="O108" s="196"/>
      <c r="P108" s="196"/>
      <c r="Q108" s="196"/>
      <c r="R108" s="196"/>
      <c r="S108" s="196"/>
      <c r="T108" s="197"/>
      <c r="U108" s="197"/>
    </row>
    <row r="109" spans="1:21" x14ac:dyDescent="0.2">
      <c r="K109" s="254"/>
      <c r="L109" s="196"/>
      <c r="M109" s="196"/>
      <c r="N109" s="196"/>
      <c r="O109" s="196"/>
      <c r="P109" s="196"/>
      <c r="Q109" s="196"/>
      <c r="R109" s="196"/>
      <c r="S109" s="196"/>
      <c r="T109" s="197"/>
      <c r="U109" s="197"/>
    </row>
  </sheetData>
  <mergeCells count="26">
    <mergeCell ref="E2:O2"/>
    <mergeCell ref="A97:B97"/>
    <mergeCell ref="A101:B101"/>
    <mergeCell ref="A35:B35"/>
    <mergeCell ref="A96:B96"/>
    <mergeCell ref="A38:B38"/>
    <mergeCell ref="A61:B61"/>
    <mergeCell ref="A66:B66"/>
    <mergeCell ref="A67:B67"/>
    <mergeCell ref="A72:B72"/>
    <mergeCell ref="A73:B73"/>
    <mergeCell ref="A74:B74"/>
    <mergeCell ref="A81:B81"/>
    <mergeCell ref="A82:B82"/>
    <mergeCell ref="A85:B85"/>
    <mergeCell ref="A34:B34"/>
    <mergeCell ref="E3:U3"/>
    <mergeCell ref="A6:U6"/>
    <mergeCell ref="A8:B8"/>
    <mergeCell ref="A10:B10"/>
    <mergeCell ref="E4:O4"/>
    <mergeCell ref="A11:B11"/>
    <mergeCell ref="A15:B15"/>
    <mergeCell ref="A16:B16"/>
    <mergeCell ref="A30:B30"/>
    <mergeCell ref="A31:B31"/>
  </mergeCells>
  <pageMargins left="0.59055118110236227" right="0" top="3.937007874015748E-2" bottom="0" header="0.86614173228346458" footer="0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T111"/>
  <sheetViews>
    <sheetView showWhiteSpace="0" topLeftCell="B1" zoomScaleNormal="100" workbookViewId="0">
      <selection activeCell="Q7" sqref="Q7"/>
    </sheetView>
  </sheetViews>
  <sheetFormatPr defaultRowHeight="14.25" x14ac:dyDescent="0.2"/>
  <cols>
    <col min="1" max="1" width="7.28515625" style="32" hidden="1" customWidth="1"/>
    <col min="2" max="2" width="44.42578125" style="33" customWidth="1"/>
    <col min="3" max="3" width="4.140625" style="33" customWidth="1"/>
    <col min="4" max="4" width="3.7109375" style="33" customWidth="1"/>
    <col min="5" max="5" width="4" style="33" customWidth="1"/>
    <col min="6" max="6" width="4.7109375" style="180" customWidth="1"/>
    <col min="7" max="7" width="4.5703125" style="203" hidden="1" customWidth="1"/>
    <col min="8" max="8" width="7.5703125" style="203" hidden="1" customWidth="1"/>
    <col min="9" max="9" width="7" style="203" customWidth="1"/>
    <col min="10" max="10" width="10.7109375" style="203" hidden="1" customWidth="1"/>
    <col min="11" max="11" width="4.140625" style="167" customWidth="1"/>
    <col min="12" max="17" width="12.42578125" style="167" customWidth="1"/>
    <col min="18" max="19" width="12.42578125" style="32" customWidth="1"/>
    <col min="20" max="16384" width="9.140625" style="32"/>
  </cols>
  <sheetData>
    <row r="1" spans="1:19" ht="30" customHeight="1" x14ac:dyDescent="0.2">
      <c r="C1" s="3" t="s">
        <v>204</v>
      </c>
      <c r="D1" s="3"/>
      <c r="E1" s="3"/>
      <c r="F1" s="3"/>
      <c r="G1" s="3"/>
      <c r="H1" s="3"/>
      <c r="I1" s="244"/>
      <c r="J1" s="3"/>
      <c r="K1" s="3"/>
      <c r="L1" s="3"/>
      <c r="M1" s="3"/>
      <c r="N1" s="32"/>
      <c r="O1" s="32"/>
      <c r="P1" s="3"/>
      <c r="Q1" s="3"/>
    </row>
    <row r="2" spans="1:19" ht="25.5" customHeight="1" x14ac:dyDescent="0.2">
      <c r="C2" s="346" t="s">
        <v>384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2"/>
      <c r="O2" s="32"/>
      <c r="P2" s="266"/>
      <c r="Q2" s="266"/>
    </row>
    <row r="3" spans="1:19" ht="16.5" customHeight="1" x14ac:dyDescent="0.2">
      <c r="C3" s="330" t="s">
        <v>408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270"/>
      <c r="Q3" s="270"/>
      <c r="R3" s="270"/>
      <c r="S3" s="270"/>
    </row>
    <row r="4" spans="1:19" ht="38.25" customHeight="1" x14ac:dyDescent="0.2">
      <c r="C4" s="283" t="s">
        <v>385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72"/>
      <c r="O4" s="272"/>
      <c r="P4" s="271"/>
      <c r="Q4" s="271"/>
      <c r="R4" s="271"/>
      <c r="S4" s="271"/>
    </row>
    <row r="5" spans="1:19" ht="5.25" customHeight="1" x14ac:dyDescent="0.2">
      <c r="F5" s="9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9" ht="60" customHeight="1" x14ac:dyDescent="0.2">
      <c r="B6" s="331" t="s">
        <v>389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269"/>
      <c r="O6" s="269"/>
      <c r="P6" s="269"/>
      <c r="Q6" s="269"/>
      <c r="R6" s="269"/>
      <c r="S6" s="269"/>
    </row>
    <row r="7" spans="1:19" ht="14.25" customHeight="1" x14ac:dyDescent="0.2">
      <c r="A7" s="34"/>
      <c r="B7" s="34"/>
      <c r="C7" s="40"/>
      <c r="D7" s="40"/>
      <c r="E7" s="40"/>
      <c r="F7" s="222"/>
      <c r="G7" s="34"/>
      <c r="H7" s="34"/>
      <c r="I7" s="34"/>
      <c r="J7" s="34"/>
      <c r="K7" s="34"/>
    </row>
    <row r="8" spans="1:19" s="46" customFormat="1" ht="39" customHeight="1" x14ac:dyDescent="0.2">
      <c r="A8" s="345" t="s">
        <v>45</v>
      </c>
      <c r="B8" s="345"/>
      <c r="C8" s="221" t="s">
        <v>110</v>
      </c>
      <c r="D8" s="221" t="s">
        <v>238</v>
      </c>
      <c r="E8" s="221" t="s">
        <v>239</v>
      </c>
      <c r="F8" s="44" t="s">
        <v>112</v>
      </c>
      <c r="G8" s="95" t="s">
        <v>46</v>
      </c>
      <c r="H8" s="95" t="s">
        <v>47</v>
      </c>
      <c r="I8" s="95" t="s">
        <v>113</v>
      </c>
      <c r="J8" s="95" t="s">
        <v>48</v>
      </c>
      <c r="K8" s="95" t="s">
        <v>49</v>
      </c>
      <c r="L8" s="216" t="s">
        <v>382</v>
      </c>
      <c r="M8" s="239" t="s">
        <v>383</v>
      </c>
      <c r="N8" s="239" t="s">
        <v>369</v>
      </c>
      <c r="O8" s="239" t="s">
        <v>393</v>
      </c>
      <c r="P8" s="268" t="s">
        <v>394</v>
      </c>
      <c r="Q8" s="239"/>
      <c r="R8" s="216">
        <v>2019</v>
      </c>
      <c r="S8" s="216">
        <v>2020</v>
      </c>
    </row>
    <row r="9" spans="1:19" s="46" customFormat="1" ht="42" customHeight="1" x14ac:dyDescent="0.2">
      <c r="A9" s="54"/>
      <c r="B9" s="92" t="s">
        <v>256</v>
      </c>
      <c r="C9" s="54">
        <v>64</v>
      </c>
      <c r="D9" s="54"/>
      <c r="E9" s="54"/>
      <c r="F9" s="42"/>
      <c r="G9" s="94"/>
      <c r="H9" s="94"/>
      <c r="I9" s="94"/>
      <c r="J9" s="94"/>
      <c r="K9" s="94"/>
      <c r="L9" s="160">
        <f>L10+L37+L44+L53+L60+L77+L82+L90</f>
        <v>3228165.2600000002</v>
      </c>
      <c r="M9" s="160">
        <f t="shared" ref="M9:N9" si="0">M10+M37+M44+M53+M60+M77+M82+M90</f>
        <v>823304</v>
      </c>
      <c r="N9" s="160">
        <f t="shared" si="0"/>
        <v>4051469.2600000002</v>
      </c>
      <c r="O9" s="160">
        <f t="shared" ref="O9:P9" si="1">O10+O37+O44+O53+O60+O77+O82+O90</f>
        <v>453056.9</v>
      </c>
      <c r="P9" s="160">
        <f t="shared" si="1"/>
        <v>4504526.16</v>
      </c>
      <c r="Q9" s="160"/>
      <c r="R9" s="160">
        <f>R10+R37+R44+R53+R60+R77+R82</f>
        <v>3375765.3800000004</v>
      </c>
      <c r="S9" s="160">
        <f>S10+S37+S44+S53+S60+S77+S82</f>
        <v>3515643.91</v>
      </c>
    </row>
    <row r="10" spans="1:19" s="46" customFormat="1" ht="38.25" customHeight="1" x14ac:dyDescent="0.2">
      <c r="A10" s="54"/>
      <c r="B10" s="93" t="s">
        <v>237</v>
      </c>
      <c r="C10" s="54">
        <v>64</v>
      </c>
      <c r="D10" s="54">
        <v>0</v>
      </c>
      <c r="E10" s="54">
        <v>11</v>
      </c>
      <c r="F10" s="42"/>
      <c r="G10" s="94"/>
      <c r="H10" s="94"/>
      <c r="I10" s="94"/>
      <c r="J10" s="94"/>
      <c r="K10" s="94"/>
      <c r="L10" s="160">
        <f>L11</f>
        <v>1395412</v>
      </c>
      <c r="M10" s="160">
        <f t="shared" ref="M10:P10" si="2">M11</f>
        <v>287304</v>
      </c>
      <c r="N10" s="160">
        <f t="shared" si="2"/>
        <v>1682716</v>
      </c>
      <c r="O10" s="160">
        <f t="shared" si="2"/>
        <v>0</v>
      </c>
      <c r="P10" s="160">
        <f t="shared" si="2"/>
        <v>1682716</v>
      </c>
      <c r="Q10" s="160"/>
      <c r="R10" s="160">
        <f>R11</f>
        <v>1418212</v>
      </c>
      <c r="S10" s="160">
        <f>S11</f>
        <v>1420612</v>
      </c>
    </row>
    <row r="11" spans="1:19" s="46" customFormat="1" ht="17.25" customHeight="1" x14ac:dyDescent="0.2">
      <c r="A11" s="54"/>
      <c r="B11" s="219" t="s">
        <v>251</v>
      </c>
      <c r="C11" s="54">
        <v>64</v>
      </c>
      <c r="D11" s="54">
        <v>0</v>
      </c>
      <c r="E11" s="54">
        <v>11</v>
      </c>
      <c r="F11" s="42">
        <v>864</v>
      </c>
      <c r="G11" s="94"/>
      <c r="H11" s="94"/>
      <c r="I11" s="94"/>
      <c r="J11" s="94"/>
      <c r="K11" s="94"/>
      <c r="L11" s="160">
        <f>L12+L15+L22+L25+L28+L31+L34</f>
        <v>1395412</v>
      </c>
      <c r="M11" s="160">
        <f t="shared" ref="M11:P11" si="3">M12+M15+M22+M25+M28+M31+M34</f>
        <v>287304</v>
      </c>
      <c r="N11" s="160">
        <f t="shared" si="3"/>
        <v>1682716</v>
      </c>
      <c r="O11" s="160">
        <f t="shared" si="3"/>
        <v>0</v>
      </c>
      <c r="P11" s="160">
        <f t="shared" si="3"/>
        <v>1682716</v>
      </c>
      <c r="Q11" s="160"/>
      <c r="R11" s="160">
        <f>R12+R15+R25+R28+R31+R34</f>
        <v>1418212</v>
      </c>
      <c r="S11" s="160">
        <f>S12+S15+S25+S28+S31+S34</f>
        <v>1420612</v>
      </c>
    </row>
    <row r="12" spans="1:19" ht="27" customHeight="1" x14ac:dyDescent="0.2">
      <c r="A12" s="87" t="s">
        <v>115</v>
      </c>
      <c r="B12" s="220" t="s">
        <v>341</v>
      </c>
      <c r="C12" s="54">
        <v>64</v>
      </c>
      <c r="D12" s="54">
        <v>0</v>
      </c>
      <c r="E12" s="54">
        <v>11</v>
      </c>
      <c r="F12" s="42">
        <v>864</v>
      </c>
      <c r="G12" s="97" t="s">
        <v>51</v>
      </c>
      <c r="H12" s="97" t="s">
        <v>52</v>
      </c>
      <c r="I12" s="94" t="s">
        <v>276</v>
      </c>
      <c r="J12" s="104" t="s">
        <v>167</v>
      </c>
      <c r="K12" s="113" t="s">
        <v>116</v>
      </c>
      <c r="L12" s="158">
        <f t="shared" ref="L12:S13" si="4">L13</f>
        <v>445962</v>
      </c>
      <c r="M12" s="158">
        <f t="shared" si="4"/>
        <v>0</v>
      </c>
      <c r="N12" s="158">
        <f t="shared" si="4"/>
        <v>445962</v>
      </c>
      <c r="O12" s="158">
        <f t="shared" si="4"/>
        <v>0</v>
      </c>
      <c r="P12" s="158">
        <f t="shared" si="4"/>
        <v>445962</v>
      </c>
      <c r="Q12" s="158"/>
      <c r="R12" s="158">
        <f t="shared" si="4"/>
        <v>445962</v>
      </c>
      <c r="S12" s="158">
        <f t="shared" si="4"/>
        <v>445962</v>
      </c>
    </row>
    <row r="13" spans="1:19" ht="63.75" customHeight="1" x14ac:dyDescent="0.2">
      <c r="A13" s="88" t="s">
        <v>114</v>
      </c>
      <c r="B13" s="88" t="s">
        <v>114</v>
      </c>
      <c r="C13" s="54">
        <v>64</v>
      </c>
      <c r="D13" s="54">
        <v>0</v>
      </c>
      <c r="E13" s="54">
        <v>11</v>
      </c>
      <c r="F13" s="42">
        <v>864</v>
      </c>
      <c r="G13" s="97" t="s">
        <v>51</v>
      </c>
      <c r="H13" s="97" t="s">
        <v>52</v>
      </c>
      <c r="I13" s="94" t="s">
        <v>276</v>
      </c>
      <c r="J13" s="98" t="s">
        <v>167</v>
      </c>
      <c r="K13" s="98" t="s">
        <v>32</v>
      </c>
      <c r="L13" s="158">
        <f>L14</f>
        <v>445962</v>
      </c>
      <c r="M13" s="158">
        <f t="shared" si="4"/>
        <v>0</v>
      </c>
      <c r="N13" s="158">
        <f t="shared" si="4"/>
        <v>445962</v>
      </c>
      <c r="O13" s="158">
        <f t="shared" si="4"/>
        <v>0</v>
      </c>
      <c r="P13" s="158">
        <f t="shared" si="4"/>
        <v>445962</v>
      </c>
      <c r="Q13" s="158"/>
      <c r="R13" s="158">
        <f>R14</f>
        <v>445962</v>
      </c>
      <c r="S13" s="158">
        <f t="shared" si="4"/>
        <v>445962</v>
      </c>
    </row>
    <row r="14" spans="1:19" ht="27.75" customHeight="1" x14ac:dyDescent="0.2">
      <c r="A14" s="88" t="s">
        <v>117</v>
      </c>
      <c r="B14" s="88" t="s">
        <v>117</v>
      </c>
      <c r="C14" s="54">
        <v>64</v>
      </c>
      <c r="D14" s="54">
        <v>0</v>
      </c>
      <c r="E14" s="54">
        <v>11</v>
      </c>
      <c r="F14" s="42">
        <v>864</v>
      </c>
      <c r="G14" s="94" t="s">
        <v>51</v>
      </c>
      <c r="H14" s="94" t="s">
        <v>52</v>
      </c>
      <c r="I14" s="94" t="s">
        <v>276</v>
      </c>
      <c r="J14" s="98" t="s">
        <v>167</v>
      </c>
      <c r="K14" s="98" t="s">
        <v>33</v>
      </c>
      <c r="L14" s="158">
        <f>'6.Вед.18 и 19-20'!L14</f>
        <v>445962</v>
      </c>
      <c r="M14" s="158">
        <f>'6.Вед.18 и 19-20'!M14</f>
        <v>0</v>
      </c>
      <c r="N14" s="158">
        <f>'6.Вед.18 и 19-20'!N14</f>
        <v>445962</v>
      </c>
      <c r="O14" s="158">
        <f>'6.Вед.18 и 19-20'!O14</f>
        <v>0</v>
      </c>
      <c r="P14" s="158">
        <f>'6.Вед.18 и 19-20'!P14</f>
        <v>445962</v>
      </c>
      <c r="Q14" s="158"/>
      <c r="R14" s="158">
        <v>445962</v>
      </c>
      <c r="S14" s="158">
        <v>445962</v>
      </c>
    </row>
    <row r="15" spans="1:19" ht="27" customHeight="1" x14ac:dyDescent="0.2">
      <c r="A15" s="340" t="s">
        <v>118</v>
      </c>
      <c r="B15" s="340"/>
      <c r="C15" s="54">
        <v>64</v>
      </c>
      <c r="D15" s="54">
        <v>0</v>
      </c>
      <c r="E15" s="54">
        <v>11</v>
      </c>
      <c r="F15" s="42">
        <v>864</v>
      </c>
      <c r="G15" s="94" t="s">
        <v>51</v>
      </c>
      <c r="H15" s="94" t="s">
        <v>56</v>
      </c>
      <c r="I15" s="98" t="s">
        <v>277</v>
      </c>
      <c r="J15" s="98" t="s">
        <v>120</v>
      </c>
      <c r="K15" s="94"/>
      <c r="L15" s="158">
        <f>L16+L18+L20</f>
        <v>939150</v>
      </c>
      <c r="M15" s="158">
        <f t="shared" ref="M15:P15" si="5">M16+M18+M20</f>
        <v>252304</v>
      </c>
      <c r="N15" s="158">
        <f t="shared" si="5"/>
        <v>1191454</v>
      </c>
      <c r="O15" s="158">
        <f t="shared" si="5"/>
        <v>0</v>
      </c>
      <c r="P15" s="158">
        <f t="shared" si="5"/>
        <v>1191454</v>
      </c>
      <c r="Q15" s="158"/>
      <c r="R15" s="158">
        <f>R16+R18+R20</f>
        <v>961950</v>
      </c>
      <c r="S15" s="158">
        <f>S16+S18+S20</f>
        <v>964350</v>
      </c>
    </row>
    <row r="16" spans="1:19" ht="61.5" customHeight="1" x14ac:dyDescent="0.2">
      <c r="A16" s="220"/>
      <c r="B16" s="88" t="s">
        <v>114</v>
      </c>
      <c r="C16" s="54">
        <v>64</v>
      </c>
      <c r="D16" s="54">
        <v>0</v>
      </c>
      <c r="E16" s="54">
        <v>11</v>
      </c>
      <c r="F16" s="42">
        <v>864</v>
      </c>
      <c r="G16" s="97" t="s">
        <v>51</v>
      </c>
      <c r="H16" s="97" t="s">
        <v>56</v>
      </c>
      <c r="I16" s="98" t="s">
        <v>277</v>
      </c>
      <c r="J16" s="98" t="s">
        <v>120</v>
      </c>
      <c r="K16" s="94" t="s">
        <v>32</v>
      </c>
      <c r="L16" s="158">
        <f>L17</f>
        <v>733650</v>
      </c>
      <c r="M16" s="158">
        <f t="shared" ref="M16:P16" si="6">M17</f>
        <v>72404</v>
      </c>
      <c r="N16" s="158">
        <f t="shared" si="6"/>
        <v>806054</v>
      </c>
      <c r="O16" s="158">
        <f t="shared" si="6"/>
        <v>0</v>
      </c>
      <c r="P16" s="158">
        <f t="shared" si="6"/>
        <v>806054</v>
      </c>
      <c r="Q16" s="158"/>
      <c r="R16" s="158">
        <f t="shared" ref="R16:S16" si="7">R17</f>
        <v>733650</v>
      </c>
      <c r="S16" s="158">
        <f t="shared" si="7"/>
        <v>733650</v>
      </c>
    </row>
    <row r="17" spans="1:19" ht="27" customHeight="1" x14ac:dyDescent="0.2">
      <c r="A17" s="56"/>
      <c r="B17" s="48" t="s">
        <v>117</v>
      </c>
      <c r="C17" s="54">
        <v>64</v>
      </c>
      <c r="D17" s="54">
        <v>0</v>
      </c>
      <c r="E17" s="54">
        <v>11</v>
      </c>
      <c r="F17" s="42">
        <v>864</v>
      </c>
      <c r="G17" s="94" t="s">
        <v>51</v>
      </c>
      <c r="H17" s="94" t="s">
        <v>56</v>
      </c>
      <c r="I17" s="98" t="s">
        <v>277</v>
      </c>
      <c r="J17" s="99" t="s">
        <v>120</v>
      </c>
      <c r="K17" s="94" t="s">
        <v>33</v>
      </c>
      <c r="L17" s="158">
        <f>'6.Вед.18 и 19-20'!L18</f>
        <v>733650</v>
      </c>
      <c r="M17" s="158">
        <f>'6.Вед.18 и 19-20'!M18</f>
        <v>72404</v>
      </c>
      <c r="N17" s="158">
        <f>'6.Вед.18 и 19-20'!N18</f>
        <v>806054</v>
      </c>
      <c r="O17" s="158">
        <f>'6.Вед.18 и 19-20'!O18</f>
        <v>0</v>
      </c>
      <c r="P17" s="158">
        <f>'6.Вед.18 и 19-20'!P18</f>
        <v>806054</v>
      </c>
      <c r="Q17" s="158"/>
      <c r="R17" s="158">
        <v>733650</v>
      </c>
      <c r="S17" s="158">
        <v>733650</v>
      </c>
    </row>
    <row r="18" spans="1:19" ht="27" customHeight="1" x14ac:dyDescent="0.2">
      <c r="A18" s="56"/>
      <c r="B18" s="173" t="s">
        <v>359</v>
      </c>
      <c r="C18" s="54">
        <v>64</v>
      </c>
      <c r="D18" s="54">
        <v>0</v>
      </c>
      <c r="E18" s="54">
        <v>11</v>
      </c>
      <c r="F18" s="42">
        <v>864</v>
      </c>
      <c r="G18" s="94" t="s">
        <v>51</v>
      </c>
      <c r="H18" s="94" t="s">
        <v>56</v>
      </c>
      <c r="I18" s="98" t="s">
        <v>277</v>
      </c>
      <c r="J18" s="98" t="s">
        <v>120</v>
      </c>
      <c r="K18" s="94" t="s">
        <v>34</v>
      </c>
      <c r="L18" s="158">
        <f>L19</f>
        <v>123500</v>
      </c>
      <c r="M18" s="158">
        <f t="shared" ref="M18:P18" si="8">M19</f>
        <v>179900</v>
      </c>
      <c r="N18" s="158">
        <f t="shared" si="8"/>
        <v>303400</v>
      </c>
      <c r="O18" s="158">
        <f t="shared" si="8"/>
        <v>0</v>
      </c>
      <c r="P18" s="158">
        <f t="shared" si="8"/>
        <v>303400</v>
      </c>
      <c r="Q18" s="158"/>
      <c r="R18" s="158">
        <f>R19</f>
        <v>146300</v>
      </c>
      <c r="S18" s="158">
        <f>S19</f>
        <v>148700</v>
      </c>
    </row>
    <row r="19" spans="1:19" ht="29.25" customHeight="1" x14ac:dyDescent="0.2">
      <c r="A19" s="56"/>
      <c r="B19" s="89" t="s">
        <v>122</v>
      </c>
      <c r="C19" s="54">
        <v>64</v>
      </c>
      <c r="D19" s="54">
        <v>0</v>
      </c>
      <c r="E19" s="54">
        <v>11</v>
      </c>
      <c r="F19" s="42">
        <v>864</v>
      </c>
      <c r="G19" s="94" t="s">
        <v>51</v>
      </c>
      <c r="H19" s="94" t="s">
        <v>56</v>
      </c>
      <c r="I19" s="98" t="s">
        <v>277</v>
      </c>
      <c r="J19" s="98" t="s">
        <v>120</v>
      </c>
      <c r="K19" s="94" t="s">
        <v>35</v>
      </c>
      <c r="L19" s="158">
        <f>'6.Вед.18 и 19-20'!L20</f>
        <v>123500</v>
      </c>
      <c r="M19" s="158">
        <f>'6.Вед.18 и 19-20'!M20</f>
        <v>179900</v>
      </c>
      <c r="N19" s="158">
        <f>'6.Вед.18 и 19-20'!N20</f>
        <v>303400</v>
      </c>
      <c r="O19" s="158">
        <f>'6.Вед.18 и 19-20'!O20</f>
        <v>0</v>
      </c>
      <c r="P19" s="158">
        <f>'6.Вед.18 и 19-20'!P20</f>
        <v>303400</v>
      </c>
      <c r="Q19" s="158"/>
      <c r="R19" s="158">
        <v>146300</v>
      </c>
      <c r="S19" s="158">
        <v>148700</v>
      </c>
    </row>
    <row r="20" spans="1:19" ht="15.75" customHeight="1" x14ac:dyDescent="0.2">
      <c r="A20" s="56"/>
      <c r="B20" s="199" t="s">
        <v>36</v>
      </c>
      <c r="C20" s="54">
        <v>64</v>
      </c>
      <c r="D20" s="54">
        <v>0</v>
      </c>
      <c r="E20" s="54">
        <v>11</v>
      </c>
      <c r="F20" s="42">
        <v>864</v>
      </c>
      <c r="G20" s="94" t="s">
        <v>51</v>
      </c>
      <c r="H20" s="94" t="s">
        <v>56</v>
      </c>
      <c r="I20" s="98" t="s">
        <v>277</v>
      </c>
      <c r="J20" s="98" t="s">
        <v>120</v>
      </c>
      <c r="K20" s="94" t="s">
        <v>37</v>
      </c>
      <c r="L20" s="158">
        <f>L21</f>
        <v>82000</v>
      </c>
      <c r="M20" s="158">
        <f>M21</f>
        <v>0</v>
      </c>
      <c r="N20" s="158">
        <f>N21</f>
        <v>82000</v>
      </c>
      <c r="O20" s="158">
        <f t="shared" ref="O20:P20" si="9">O21</f>
        <v>0</v>
      </c>
      <c r="P20" s="158">
        <f t="shared" si="9"/>
        <v>82000</v>
      </c>
      <c r="Q20" s="158"/>
      <c r="R20" s="158">
        <f t="shared" ref="R20:S20" si="10">R21</f>
        <v>82000</v>
      </c>
      <c r="S20" s="158">
        <f t="shared" si="10"/>
        <v>82000</v>
      </c>
    </row>
    <row r="21" spans="1:19" ht="15.75" customHeight="1" x14ac:dyDescent="0.2">
      <c r="A21" s="56"/>
      <c r="B21" s="220" t="s">
        <v>260</v>
      </c>
      <c r="C21" s="54">
        <v>64</v>
      </c>
      <c r="D21" s="54">
        <v>0</v>
      </c>
      <c r="E21" s="54">
        <v>11</v>
      </c>
      <c r="F21" s="42">
        <v>864</v>
      </c>
      <c r="G21" s="94" t="s">
        <v>51</v>
      </c>
      <c r="H21" s="94" t="s">
        <v>56</v>
      </c>
      <c r="I21" s="98" t="s">
        <v>277</v>
      </c>
      <c r="J21" s="98" t="s">
        <v>120</v>
      </c>
      <c r="K21" s="94" t="s">
        <v>261</v>
      </c>
      <c r="L21" s="158">
        <f>'6.Вед.18 и 19-20'!L22</f>
        <v>82000</v>
      </c>
      <c r="M21" s="158">
        <f>'6.Вед.18 и 19-20'!M22</f>
        <v>0</v>
      </c>
      <c r="N21" s="158">
        <f>'6.Вед.18 и 19-20'!N22</f>
        <v>82000</v>
      </c>
      <c r="O21" s="158">
        <f>'6.Вед.18 и 19-20'!O22</f>
        <v>0</v>
      </c>
      <c r="P21" s="158">
        <f>'6.Вед.18 и 19-20'!P22</f>
        <v>82000</v>
      </c>
      <c r="Q21" s="158"/>
      <c r="R21" s="158">
        <v>82000</v>
      </c>
      <c r="S21" s="158">
        <v>82000</v>
      </c>
    </row>
    <row r="22" spans="1:19" ht="36" customHeight="1" x14ac:dyDescent="0.2">
      <c r="A22" s="56"/>
      <c r="B22" s="223" t="s">
        <v>370</v>
      </c>
      <c r="C22" s="54">
        <v>64</v>
      </c>
      <c r="D22" s="54">
        <v>0</v>
      </c>
      <c r="E22" s="54">
        <v>11</v>
      </c>
      <c r="F22" s="42">
        <v>864</v>
      </c>
      <c r="G22" s="94"/>
      <c r="H22" s="94"/>
      <c r="I22" s="98" t="s">
        <v>388</v>
      </c>
      <c r="J22" s="98"/>
      <c r="K22" s="94"/>
      <c r="L22" s="158">
        <f t="shared" ref="L22:P23" si="11">L23</f>
        <v>0</v>
      </c>
      <c r="M22" s="158">
        <f t="shared" si="11"/>
        <v>35000</v>
      </c>
      <c r="N22" s="158">
        <f t="shared" si="11"/>
        <v>35000</v>
      </c>
      <c r="O22" s="158">
        <f t="shared" si="11"/>
        <v>0</v>
      </c>
      <c r="P22" s="158">
        <f t="shared" si="11"/>
        <v>35000</v>
      </c>
      <c r="Q22" s="158"/>
      <c r="R22" s="158"/>
      <c r="S22" s="158"/>
    </row>
    <row r="23" spans="1:19" ht="32.25" customHeight="1" x14ac:dyDescent="0.2">
      <c r="A23" s="56"/>
      <c r="B23" s="114" t="s">
        <v>359</v>
      </c>
      <c r="C23" s="54">
        <v>64</v>
      </c>
      <c r="D23" s="54">
        <v>0</v>
      </c>
      <c r="E23" s="54">
        <v>11</v>
      </c>
      <c r="F23" s="42">
        <v>864</v>
      </c>
      <c r="G23" s="94"/>
      <c r="H23" s="94"/>
      <c r="I23" s="98" t="s">
        <v>388</v>
      </c>
      <c r="J23" s="98"/>
      <c r="K23" s="94" t="s">
        <v>34</v>
      </c>
      <c r="L23" s="158">
        <f t="shared" si="11"/>
        <v>0</v>
      </c>
      <c r="M23" s="158">
        <f t="shared" si="11"/>
        <v>35000</v>
      </c>
      <c r="N23" s="158">
        <f t="shared" si="11"/>
        <v>35000</v>
      </c>
      <c r="O23" s="158">
        <f t="shared" si="11"/>
        <v>0</v>
      </c>
      <c r="P23" s="158">
        <f t="shared" si="11"/>
        <v>35000</v>
      </c>
      <c r="Q23" s="158"/>
      <c r="R23" s="158"/>
      <c r="S23" s="158"/>
    </row>
    <row r="24" spans="1:19" ht="32.25" customHeight="1" x14ac:dyDescent="0.2">
      <c r="A24" s="56"/>
      <c r="B24" s="114" t="s">
        <v>122</v>
      </c>
      <c r="C24" s="54">
        <v>64</v>
      </c>
      <c r="D24" s="54">
        <v>0</v>
      </c>
      <c r="E24" s="54">
        <v>11</v>
      </c>
      <c r="F24" s="42">
        <v>864</v>
      </c>
      <c r="G24" s="94"/>
      <c r="H24" s="94"/>
      <c r="I24" s="98" t="s">
        <v>388</v>
      </c>
      <c r="J24" s="98"/>
      <c r="K24" s="94" t="s">
        <v>35</v>
      </c>
      <c r="L24" s="158">
        <f>'6.Вед.18 и 19-20'!L43</f>
        <v>0</v>
      </c>
      <c r="M24" s="158">
        <f>'6.Вед.18 и 19-20'!M43</f>
        <v>35000</v>
      </c>
      <c r="N24" s="158">
        <f>'6.Вед.18 и 19-20'!N43</f>
        <v>35000</v>
      </c>
      <c r="O24" s="158">
        <f>'6.Вед.18 и 19-20'!O43</f>
        <v>0</v>
      </c>
      <c r="P24" s="158">
        <f>'6.Вед.18 и 19-20'!P43</f>
        <v>35000</v>
      </c>
      <c r="Q24" s="158"/>
      <c r="R24" s="158"/>
      <c r="S24" s="158"/>
    </row>
    <row r="25" spans="1:19" ht="41.25" customHeight="1" x14ac:dyDescent="0.2">
      <c r="A25" s="56"/>
      <c r="B25" s="174" t="s">
        <v>350</v>
      </c>
      <c r="C25" s="54">
        <v>64</v>
      </c>
      <c r="D25" s="54">
        <v>0</v>
      </c>
      <c r="E25" s="54">
        <v>11</v>
      </c>
      <c r="F25" s="42">
        <v>864</v>
      </c>
      <c r="G25" s="94"/>
      <c r="H25" s="94"/>
      <c r="I25" s="98" t="s">
        <v>354</v>
      </c>
      <c r="J25" s="98"/>
      <c r="K25" s="94"/>
      <c r="L25" s="158">
        <f t="shared" ref="L25:S26" si="12">L26</f>
        <v>2800</v>
      </c>
      <c r="M25" s="158">
        <f t="shared" si="12"/>
        <v>0</v>
      </c>
      <c r="N25" s="158">
        <f t="shared" si="12"/>
        <v>2800</v>
      </c>
      <c r="O25" s="158">
        <f t="shared" si="12"/>
        <v>0</v>
      </c>
      <c r="P25" s="158">
        <f t="shared" si="12"/>
        <v>2800</v>
      </c>
      <c r="Q25" s="158"/>
      <c r="R25" s="158">
        <f t="shared" si="12"/>
        <v>2800</v>
      </c>
      <c r="S25" s="158">
        <f t="shared" si="12"/>
        <v>2800</v>
      </c>
    </row>
    <row r="26" spans="1:19" ht="15.75" customHeight="1" x14ac:dyDescent="0.2">
      <c r="A26" s="56"/>
      <c r="B26" s="199" t="s">
        <v>36</v>
      </c>
      <c r="C26" s="54">
        <v>64</v>
      </c>
      <c r="D26" s="54">
        <v>0</v>
      </c>
      <c r="E26" s="54">
        <v>11</v>
      </c>
      <c r="F26" s="42">
        <v>864</v>
      </c>
      <c r="G26" s="94"/>
      <c r="H26" s="94"/>
      <c r="I26" s="98" t="s">
        <v>354</v>
      </c>
      <c r="J26" s="98"/>
      <c r="K26" s="94" t="s">
        <v>37</v>
      </c>
      <c r="L26" s="158">
        <f t="shared" si="12"/>
        <v>2800</v>
      </c>
      <c r="M26" s="158">
        <f t="shared" si="12"/>
        <v>0</v>
      </c>
      <c r="N26" s="158">
        <f t="shared" si="12"/>
        <v>2800</v>
      </c>
      <c r="O26" s="158">
        <f t="shared" si="12"/>
        <v>0</v>
      </c>
      <c r="P26" s="158">
        <f t="shared" si="12"/>
        <v>2800</v>
      </c>
      <c r="Q26" s="158"/>
      <c r="R26" s="158">
        <f t="shared" si="12"/>
        <v>2800</v>
      </c>
      <c r="S26" s="158">
        <f t="shared" si="12"/>
        <v>2800</v>
      </c>
    </row>
    <row r="27" spans="1:19" ht="15.75" customHeight="1" x14ac:dyDescent="0.2">
      <c r="A27" s="56"/>
      <c r="B27" s="220" t="s">
        <v>260</v>
      </c>
      <c r="C27" s="54">
        <v>64</v>
      </c>
      <c r="D27" s="54">
        <v>0</v>
      </c>
      <c r="E27" s="54">
        <v>11</v>
      </c>
      <c r="F27" s="42">
        <v>864</v>
      </c>
      <c r="G27" s="94"/>
      <c r="H27" s="94"/>
      <c r="I27" s="98" t="s">
        <v>354</v>
      </c>
      <c r="J27" s="98"/>
      <c r="K27" s="94" t="s">
        <v>261</v>
      </c>
      <c r="L27" s="158">
        <f>'6.Вед.18 и 19-20'!L37</f>
        <v>2800</v>
      </c>
      <c r="M27" s="158">
        <f>'6.Вед.18 и 19-20'!M37</f>
        <v>0</v>
      </c>
      <c r="N27" s="158">
        <f>'6.Вед.18 и 19-20'!N37</f>
        <v>2800</v>
      </c>
      <c r="O27" s="158">
        <f>'6.Вед.18 и 19-20'!O37</f>
        <v>0</v>
      </c>
      <c r="P27" s="158">
        <f>'6.Вед.18 и 19-20'!P37</f>
        <v>2800</v>
      </c>
      <c r="Q27" s="158"/>
      <c r="R27" s="158">
        <v>2800</v>
      </c>
      <c r="S27" s="158">
        <v>2800</v>
      </c>
    </row>
    <row r="28" spans="1:19" ht="15.75" customHeight="1" x14ac:dyDescent="0.2">
      <c r="A28" s="56"/>
      <c r="B28" s="223" t="s">
        <v>351</v>
      </c>
      <c r="C28" s="54">
        <v>64</v>
      </c>
      <c r="D28" s="54">
        <v>0</v>
      </c>
      <c r="E28" s="54">
        <v>11</v>
      </c>
      <c r="F28" s="42">
        <v>864</v>
      </c>
      <c r="G28" s="94"/>
      <c r="H28" s="94"/>
      <c r="I28" s="98" t="s">
        <v>353</v>
      </c>
      <c r="J28" s="98"/>
      <c r="K28" s="94"/>
      <c r="L28" s="158">
        <f t="shared" ref="L28:S29" si="13">L29</f>
        <v>4000</v>
      </c>
      <c r="M28" s="158">
        <f t="shared" si="13"/>
        <v>0</v>
      </c>
      <c r="N28" s="158">
        <f t="shared" si="13"/>
        <v>4000</v>
      </c>
      <c r="O28" s="158">
        <f t="shared" si="13"/>
        <v>0</v>
      </c>
      <c r="P28" s="158">
        <f t="shared" si="13"/>
        <v>4000</v>
      </c>
      <c r="Q28" s="158"/>
      <c r="R28" s="158">
        <f t="shared" si="13"/>
        <v>4000</v>
      </c>
      <c r="S28" s="158">
        <f t="shared" si="13"/>
        <v>4000</v>
      </c>
    </row>
    <row r="29" spans="1:19" ht="15.75" customHeight="1" x14ac:dyDescent="0.2">
      <c r="A29" s="56"/>
      <c r="B29" s="114" t="s">
        <v>36</v>
      </c>
      <c r="C29" s="54">
        <v>64</v>
      </c>
      <c r="D29" s="54">
        <v>0</v>
      </c>
      <c r="E29" s="54">
        <v>11</v>
      </c>
      <c r="F29" s="42">
        <v>864</v>
      </c>
      <c r="G29" s="94"/>
      <c r="H29" s="94"/>
      <c r="I29" s="98" t="s">
        <v>353</v>
      </c>
      <c r="J29" s="98"/>
      <c r="K29" s="94" t="s">
        <v>37</v>
      </c>
      <c r="L29" s="158">
        <f t="shared" si="13"/>
        <v>4000</v>
      </c>
      <c r="M29" s="158">
        <f t="shared" si="13"/>
        <v>0</v>
      </c>
      <c r="N29" s="158">
        <f t="shared" si="13"/>
        <v>4000</v>
      </c>
      <c r="O29" s="158">
        <f t="shared" si="13"/>
        <v>0</v>
      </c>
      <c r="P29" s="158">
        <f t="shared" si="13"/>
        <v>4000</v>
      </c>
      <c r="Q29" s="158"/>
      <c r="R29" s="158">
        <f t="shared" si="13"/>
        <v>4000</v>
      </c>
      <c r="S29" s="158">
        <f t="shared" si="13"/>
        <v>4000</v>
      </c>
    </row>
    <row r="30" spans="1:19" ht="15.75" customHeight="1" x14ac:dyDescent="0.2">
      <c r="A30" s="56"/>
      <c r="B30" s="114" t="s">
        <v>260</v>
      </c>
      <c r="C30" s="54">
        <v>64</v>
      </c>
      <c r="D30" s="54">
        <v>0</v>
      </c>
      <c r="E30" s="54">
        <v>11</v>
      </c>
      <c r="F30" s="42">
        <v>864</v>
      </c>
      <c r="G30" s="94"/>
      <c r="H30" s="94"/>
      <c r="I30" s="98" t="s">
        <v>353</v>
      </c>
      <c r="J30" s="98"/>
      <c r="K30" s="94" t="s">
        <v>261</v>
      </c>
      <c r="L30" s="158">
        <f>'6.Вед.18 и 19-20'!L25</f>
        <v>4000</v>
      </c>
      <c r="M30" s="158">
        <f>'6.Вед.18 и 19-20'!M25</f>
        <v>0</v>
      </c>
      <c r="N30" s="158">
        <f>'6.Вед.18 и 19-20'!N25</f>
        <v>4000</v>
      </c>
      <c r="O30" s="158">
        <f>'6.Вед.18 и 19-20'!O25</f>
        <v>0</v>
      </c>
      <c r="P30" s="158">
        <f>'6.Вед.18 и 19-20'!P25</f>
        <v>4000</v>
      </c>
      <c r="Q30" s="158"/>
      <c r="R30" s="158">
        <v>4000</v>
      </c>
      <c r="S30" s="158">
        <v>4000</v>
      </c>
    </row>
    <row r="31" spans="1:19" s="37" customFormat="1" ht="60" customHeight="1" x14ac:dyDescent="0.2">
      <c r="A31" s="87" t="s">
        <v>124</v>
      </c>
      <c r="B31" s="62" t="s">
        <v>340</v>
      </c>
      <c r="C31" s="54">
        <v>64</v>
      </c>
      <c r="D31" s="54">
        <v>0</v>
      </c>
      <c r="E31" s="54">
        <v>11</v>
      </c>
      <c r="F31" s="42">
        <v>864</v>
      </c>
      <c r="G31" s="94" t="s">
        <v>51</v>
      </c>
      <c r="H31" s="94" t="s">
        <v>38</v>
      </c>
      <c r="I31" s="94" t="s">
        <v>278</v>
      </c>
      <c r="J31" s="98" t="s">
        <v>168</v>
      </c>
      <c r="K31" s="94"/>
      <c r="L31" s="158">
        <f t="shared" ref="L31:S32" si="14">L32</f>
        <v>3000</v>
      </c>
      <c r="M31" s="158">
        <f t="shared" si="14"/>
        <v>0</v>
      </c>
      <c r="N31" s="158">
        <f t="shared" si="14"/>
        <v>3000</v>
      </c>
      <c r="O31" s="158">
        <f t="shared" si="14"/>
        <v>0</v>
      </c>
      <c r="P31" s="158">
        <f t="shared" si="14"/>
        <v>3000</v>
      </c>
      <c r="Q31" s="158"/>
      <c r="R31" s="158">
        <f t="shared" si="14"/>
        <v>3000</v>
      </c>
      <c r="S31" s="158">
        <f t="shared" si="14"/>
        <v>3000</v>
      </c>
    </row>
    <row r="32" spans="1:19" ht="15" customHeight="1" x14ac:dyDescent="0.2">
      <c r="A32" s="56"/>
      <c r="B32" s="57" t="s">
        <v>66</v>
      </c>
      <c r="C32" s="54">
        <v>64</v>
      </c>
      <c r="D32" s="54">
        <v>0</v>
      </c>
      <c r="E32" s="54">
        <v>11</v>
      </c>
      <c r="F32" s="42">
        <v>864</v>
      </c>
      <c r="G32" s="94" t="s">
        <v>51</v>
      </c>
      <c r="H32" s="100" t="s">
        <v>38</v>
      </c>
      <c r="I32" s="94" t="s">
        <v>278</v>
      </c>
      <c r="J32" s="98" t="s">
        <v>168</v>
      </c>
      <c r="K32" s="94" t="s">
        <v>53</v>
      </c>
      <c r="L32" s="158">
        <f t="shared" si="14"/>
        <v>3000</v>
      </c>
      <c r="M32" s="158">
        <f t="shared" si="14"/>
        <v>0</v>
      </c>
      <c r="N32" s="158">
        <f t="shared" si="14"/>
        <v>3000</v>
      </c>
      <c r="O32" s="158">
        <f t="shared" si="14"/>
        <v>0</v>
      </c>
      <c r="P32" s="158">
        <f t="shared" si="14"/>
        <v>3000</v>
      </c>
      <c r="Q32" s="158"/>
      <c r="R32" s="158">
        <f t="shared" si="14"/>
        <v>3000</v>
      </c>
      <c r="S32" s="158">
        <f t="shared" si="14"/>
        <v>3000</v>
      </c>
    </row>
    <row r="33" spans="1:19" ht="15" customHeight="1" x14ac:dyDescent="0.2">
      <c r="A33" s="56"/>
      <c r="B33" s="63" t="s">
        <v>78</v>
      </c>
      <c r="C33" s="54">
        <v>64</v>
      </c>
      <c r="D33" s="54">
        <v>0</v>
      </c>
      <c r="E33" s="54">
        <v>11</v>
      </c>
      <c r="F33" s="42">
        <v>864</v>
      </c>
      <c r="G33" s="94" t="s">
        <v>51</v>
      </c>
      <c r="H33" s="100" t="s">
        <v>38</v>
      </c>
      <c r="I33" s="94" t="s">
        <v>278</v>
      </c>
      <c r="J33" s="98" t="s">
        <v>168</v>
      </c>
      <c r="K33" s="94" t="s">
        <v>41</v>
      </c>
      <c r="L33" s="158">
        <f>'6.Вед.18 и 19-20'!L29</f>
        <v>3000</v>
      </c>
      <c r="M33" s="158">
        <f>'6.Вед.18 и 19-20'!M29</f>
        <v>0</v>
      </c>
      <c r="N33" s="158">
        <f>'6.Вед.18 и 19-20'!N29</f>
        <v>3000</v>
      </c>
      <c r="O33" s="158">
        <f>'6.Вед.18 и 19-20'!O29</f>
        <v>0</v>
      </c>
      <c r="P33" s="158">
        <f>'6.Вед.18 и 19-20'!P29</f>
        <v>3000</v>
      </c>
      <c r="Q33" s="158"/>
      <c r="R33" s="158">
        <v>3000</v>
      </c>
      <c r="S33" s="158">
        <v>3000</v>
      </c>
    </row>
    <row r="34" spans="1:19" ht="51.75" customHeight="1" x14ac:dyDescent="0.2">
      <c r="A34" s="341" t="s">
        <v>338</v>
      </c>
      <c r="B34" s="342"/>
      <c r="C34" s="54">
        <v>64</v>
      </c>
      <c r="D34" s="54">
        <v>0</v>
      </c>
      <c r="E34" s="54">
        <v>11</v>
      </c>
      <c r="F34" s="42">
        <v>864</v>
      </c>
      <c r="G34" s="100" t="s">
        <v>51</v>
      </c>
      <c r="H34" s="100" t="s">
        <v>68</v>
      </c>
      <c r="I34" s="94" t="s">
        <v>279</v>
      </c>
      <c r="J34" s="98" t="s">
        <v>169</v>
      </c>
      <c r="K34" s="100"/>
      <c r="L34" s="158">
        <f t="shared" ref="L34:S35" si="15">L35</f>
        <v>500</v>
      </c>
      <c r="M34" s="158">
        <f t="shared" si="15"/>
        <v>0</v>
      </c>
      <c r="N34" s="158">
        <f t="shared" si="15"/>
        <v>500</v>
      </c>
      <c r="O34" s="158">
        <f t="shared" si="15"/>
        <v>0</v>
      </c>
      <c r="P34" s="158">
        <f t="shared" si="15"/>
        <v>500</v>
      </c>
      <c r="Q34" s="158"/>
      <c r="R34" s="158">
        <f t="shared" si="15"/>
        <v>500</v>
      </c>
      <c r="S34" s="158">
        <f t="shared" si="15"/>
        <v>500</v>
      </c>
    </row>
    <row r="35" spans="1:19" ht="15.75" customHeight="1" x14ac:dyDescent="0.2">
      <c r="A35" s="56"/>
      <c r="B35" s="57" t="s">
        <v>66</v>
      </c>
      <c r="C35" s="54">
        <v>64</v>
      </c>
      <c r="D35" s="54">
        <v>0</v>
      </c>
      <c r="E35" s="54">
        <v>11</v>
      </c>
      <c r="F35" s="42">
        <v>864</v>
      </c>
      <c r="G35" s="94" t="s">
        <v>51</v>
      </c>
      <c r="H35" s="100" t="s">
        <v>68</v>
      </c>
      <c r="I35" s="94" t="s">
        <v>279</v>
      </c>
      <c r="J35" s="98" t="s">
        <v>169</v>
      </c>
      <c r="K35" s="94" t="s">
        <v>53</v>
      </c>
      <c r="L35" s="158">
        <f t="shared" si="15"/>
        <v>500</v>
      </c>
      <c r="M35" s="158">
        <f t="shared" si="15"/>
        <v>0</v>
      </c>
      <c r="N35" s="158">
        <f t="shared" si="15"/>
        <v>500</v>
      </c>
      <c r="O35" s="158">
        <f t="shared" si="15"/>
        <v>0</v>
      </c>
      <c r="P35" s="158">
        <f t="shared" si="15"/>
        <v>500</v>
      </c>
      <c r="Q35" s="158"/>
      <c r="R35" s="158">
        <f t="shared" si="15"/>
        <v>500</v>
      </c>
      <c r="S35" s="158">
        <f t="shared" si="15"/>
        <v>500</v>
      </c>
    </row>
    <row r="36" spans="1:19" ht="15.75" customHeight="1" x14ac:dyDescent="0.2">
      <c r="A36" s="56"/>
      <c r="B36" s="63" t="s">
        <v>78</v>
      </c>
      <c r="C36" s="54">
        <v>64</v>
      </c>
      <c r="D36" s="54">
        <v>0</v>
      </c>
      <c r="E36" s="54">
        <v>11</v>
      </c>
      <c r="F36" s="42">
        <v>864</v>
      </c>
      <c r="G36" s="94" t="s">
        <v>51</v>
      </c>
      <c r="H36" s="100" t="s">
        <v>68</v>
      </c>
      <c r="I36" s="94" t="s">
        <v>279</v>
      </c>
      <c r="J36" s="98" t="s">
        <v>169</v>
      </c>
      <c r="K36" s="94" t="s">
        <v>41</v>
      </c>
      <c r="L36" s="158">
        <f>'6.Вед.18 и 19-20'!L40</f>
        <v>500</v>
      </c>
      <c r="M36" s="158">
        <f>'6.Вед.18 и 19-20'!M40</f>
        <v>0</v>
      </c>
      <c r="N36" s="158">
        <f>'6.Вед.18 и 19-20'!N40</f>
        <v>500</v>
      </c>
      <c r="O36" s="158">
        <f>'6.Вед.18 и 19-20'!O40</f>
        <v>0</v>
      </c>
      <c r="P36" s="158">
        <f>'6.Вед.18 и 19-20'!P40</f>
        <v>500</v>
      </c>
      <c r="Q36" s="158"/>
      <c r="R36" s="158">
        <v>500</v>
      </c>
      <c r="S36" s="158">
        <v>500</v>
      </c>
    </row>
    <row r="37" spans="1:19" ht="37.5" customHeight="1" x14ac:dyDescent="0.2">
      <c r="A37" s="56"/>
      <c r="B37" s="105" t="s">
        <v>243</v>
      </c>
      <c r="C37" s="54">
        <v>64</v>
      </c>
      <c r="D37" s="54">
        <v>0</v>
      </c>
      <c r="E37" s="54">
        <v>12</v>
      </c>
      <c r="F37" s="42"/>
      <c r="G37" s="102"/>
      <c r="H37" s="102"/>
      <c r="I37" s="102"/>
      <c r="J37" s="104"/>
      <c r="K37" s="102"/>
      <c r="L37" s="160">
        <f t="shared" ref="L37:S38" si="16">L38</f>
        <v>63999</v>
      </c>
      <c r="M37" s="160">
        <f t="shared" si="16"/>
        <v>0</v>
      </c>
      <c r="N37" s="160">
        <f t="shared" si="16"/>
        <v>63999</v>
      </c>
      <c r="O37" s="160">
        <f t="shared" si="16"/>
        <v>0</v>
      </c>
      <c r="P37" s="160">
        <f t="shared" si="16"/>
        <v>63999</v>
      </c>
      <c r="Q37" s="160"/>
      <c r="R37" s="160">
        <f t="shared" si="16"/>
        <v>64678</v>
      </c>
      <c r="S37" s="160">
        <f t="shared" si="16"/>
        <v>67003</v>
      </c>
    </row>
    <row r="38" spans="1:19" ht="15.75" customHeight="1" x14ac:dyDescent="0.2">
      <c r="A38" s="56"/>
      <c r="B38" s="219" t="s">
        <v>251</v>
      </c>
      <c r="C38" s="54">
        <v>64</v>
      </c>
      <c r="D38" s="54">
        <v>0</v>
      </c>
      <c r="E38" s="54">
        <v>12</v>
      </c>
      <c r="F38" s="42">
        <v>864</v>
      </c>
      <c r="G38" s="102"/>
      <c r="H38" s="102"/>
      <c r="I38" s="102"/>
      <c r="J38" s="104"/>
      <c r="K38" s="102"/>
      <c r="L38" s="160">
        <f t="shared" si="16"/>
        <v>63999</v>
      </c>
      <c r="M38" s="160">
        <f t="shared" si="16"/>
        <v>0</v>
      </c>
      <c r="N38" s="160">
        <f t="shared" si="16"/>
        <v>63999</v>
      </c>
      <c r="O38" s="160">
        <f t="shared" si="16"/>
        <v>0</v>
      </c>
      <c r="P38" s="160">
        <f t="shared" si="16"/>
        <v>63999</v>
      </c>
      <c r="Q38" s="160"/>
      <c r="R38" s="160">
        <f t="shared" si="16"/>
        <v>64678</v>
      </c>
      <c r="S38" s="160">
        <f t="shared" si="16"/>
        <v>67003</v>
      </c>
    </row>
    <row r="39" spans="1:19" s="40" customFormat="1" ht="28.5" customHeight="1" x14ac:dyDescent="0.2">
      <c r="A39" s="199" t="s">
        <v>126</v>
      </c>
      <c r="B39" s="199" t="s">
        <v>337</v>
      </c>
      <c r="C39" s="54">
        <v>64</v>
      </c>
      <c r="D39" s="54">
        <v>0</v>
      </c>
      <c r="E39" s="54">
        <v>12</v>
      </c>
      <c r="F39" s="42">
        <v>864</v>
      </c>
      <c r="G39" s="94" t="s">
        <v>52</v>
      </c>
      <c r="H39" s="94" t="s">
        <v>54</v>
      </c>
      <c r="I39" s="94" t="s">
        <v>244</v>
      </c>
      <c r="J39" s="98" t="s">
        <v>128</v>
      </c>
      <c r="K39" s="94"/>
      <c r="L39" s="158">
        <f>L40+L42</f>
        <v>63999</v>
      </c>
      <c r="M39" s="158">
        <f t="shared" ref="M39:N39" si="17">M40+M42</f>
        <v>0</v>
      </c>
      <c r="N39" s="158">
        <f t="shared" si="17"/>
        <v>63999</v>
      </c>
      <c r="O39" s="158">
        <f t="shared" ref="O39:P39" si="18">O40+O42</f>
        <v>0</v>
      </c>
      <c r="P39" s="158">
        <f t="shared" si="18"/>
        <v>63999</v>
      </c>
      <c r="Q39" s="158"/>
      <c r="R39" s="158">
        <f>R40+R42</f>
        <v>64678</v>
      </c>
      <c r="S39" s="158">
        <f>S40+S42</f>
        <v>67003</v>
      </c>
    </row>
    <row r="40" spans="1:19" ht="60.75" customHeight="1" x14ac:dyDescent="0.2">
      <c r="A40" s="220"/>
      <c r="B40" s="88" t="s">
        <v>114</v>
      </c>
      <c r="C40" s="54">
        <v>64</v>
      </c>
      <c r="D40" s="54">
        <v>0</v>
      </c>
      <c r="E40" s="54">
        <v>12</v>
      </c>
      <c r="F40" s="42">
        <v>864</v>
      </c>
      <c r="G40" s="94" t="s">
        <v>52</v>
      </c>
      <c r="H40" s="94" t="s">
        <v>54</v>
      </c>
      <c r="I40" s="94" t="s">
        <v>244</v>
      </c>
      <c r="J40" s="98" t="s">
        <v>128</v>
      </c>
      <c r="K40" s="94" t="s">
        <v>32</v>
      </c>
      <c r="L40" s="158">
        <f>L41</f>
        <v>59303</v>
      </c>
      <c r="M40" s="158">
        <f t="shared" ref="M40:P40" si="19">M41</f>
        <v>0</v>
      </c>
      <c r="N40" s="158">
        <f t="shared" si="19"/>
        <v>59303</v>
      </c>
      <c r="O40" s="158">
        <f t="shared" si="19"/>
        <v>0</v>
      </c>
      <c r="P40" s="158">
        <f t="shared" si="19"/>
        <v>59303</v>
      </c>
      <c r="Q40" s="158"/>
      <c r="R40" s="158">
        <f t="shared" ref="R40:S40" si="20">R41</f>
        <v>59303</v>
      </c>
      <c r="S40" s="158">
        <f t="shared" si="20"/>
        <v>59303</v>
      </c>
    </row>
    <row r="41" spans="1:19" ht="27.75" customHeight="1" x14ac:dyDescent="0.2">
      <c r="A41" s="56"/>
      <c r="B41" s="48" t="s">
        <v>117</v>
      </c>
      <c r="C41" s="54">
        <v>64</v>
      </c>
      <c r="D41" s="54">
        <v>0</v>
      </c>
      <c r="E41" s="54">
        <v>12</v>
      </c>
      <c r="F41" s="42">
        <v>864</v>
      </c>
      <c r="G41" s="94" t="s">
        <v>52</v>
      </c>
      <c r="H41" s="94" t="s">
        <v>54</v>
      </c>
      <c r="I41" s="94" t="s">
        <v>244</v>
      </c>
      <c r="J41" s="99" t="s">
        <v>128</v>
      </c>
      <c r="K41" s="94" t="s">
        <v>33</v>
      </c>
      <c r="L41" s="158">
        <f>'6.Вед.18 и 19-20'!L48</f>
        <v>59303</v>
      </c>
      <c r="M41" s="158">
        <f>'6.Вед.18 и 19-20'!M48</f>
        <v>0</v>
      </c>
      <c r="N41" s="158">
        <f>'6.Вед.18 и 19-20'!N48</f>
        <v>59303</v>
      </c>
      <c r="O41" s="158">
        <f>'6.Вед.18 и 19-20'!O48</f>
        <v>0</v>
      </c>
      <c r="P41" s="158">
        <f>'6.Вед.18 и 19-20'!P48</f>
        <v>59303</v>
      </c>
      <c r="Q41" s="158"/>
      <c r="R41" s="158">
        <v>59303</v>
      </c>
      <c r="S41" s="158">
        <v>59303</v>
      </c>
    </row>
    <row r="42" spans="1:19" ht="27.75" customHeight="1" x14ac:dyDescent="0.2">
      <c r="A42" s="56"/>
      <c r="B42" s="173" t="s">
        <v>359</v>
      </c>
      <c r="C42" s="54">
        <v>64</v>
      </c>
      <c r="D42" s="54">
        <v>0</v>
      </c>
      <c r="E42" s="54">
        <v>12</v>
      </c>
      <c r="F42" s="42">
        <v>864</v>
      </c>
      <c r="G42" s="94" t="s">
        <v>52</v>
      </c>
      <c r="H42" s="94" t="s">
        <v>54</v>
      </c>
      <c r="I42" s="94" t="s">
        <v>244</v>
      </c>
      <c r="J42" s="99" t="s">
        <v>128</v>
      </c>
      <c r="K42" s="94" t="s">
        <v>34</v>
      </c>
      <c r="L42" s="158">
        <f>L43</f>
        <v>4696</v>
      </c>
      <c r="M42" s="158">
        <f t="shared" ref="M42:P42" si="21">M43</f>
        <v>0</v>
      </c>
      <c r="N42" s="158">
        <f t="shared" si="21"/>
        <v>4696</v>
      </c>
      <c r="O42" s="158">
        <f t="shared" si="21"/>
        <v>0</v>
      </c>
      <c r="P42" s="158">
        <f t="shared" si="21"/>
        <v>4696</v>
      </c>
      <c r="Q42" s="158"/>
      <c r="R42" s="158">
        <f>R43</f>
        <v>5375</v>
      </c>
      <c r="S42" s="158">
        <f>S43</f>
        <v>7700</v>
      </c>
    </row>
    <row r="43" spans="1:19" ht="27.75" customHeight="1" x14ac:dyDescent="0.2">
      <c r="A43" s="56"/>
      <c r="B43" s="49" t="s">
        <v>122</v>
      </c>
      <c r="C43" s="54">
        <v>64</v>
      </c>
      <c r="D43" s="54">
        <v>0</v>
      </c>
      <c r="E43" s="54">
        <v>12</v>
      </c>
      <c r="F43" s="42">
        <v>864</v>
      </c>
      <c r="G43" s="94" t="s">
        <v>52</v>
      </c>
      <c r="H43" s="94" t="s">
        <v>54</v>
      </c>
      <c r="I43" s="94" t="s">
        <v>244</v>
      </c>
      <c r="J43" s="99" t="s">
        <v>128</v>
      </c>
      <c r="K43" s="94" t="s">
        <v>35</v>
      </c>
      <c r="L43" s="158">
        <f>'6.Вед.18 и 19-20'!L50</f>
        <v>4696</v>
      </c>
      <c r="M43" s="158">
        <f>'6.Вед.18 и 19-20'!M50</f>
        <v>0</v>
      </c>
      <c r="N43" s="158">
        <f>'6.Вед.18 и 19-20'!N50</f>
        <v>4696</v>
      </c>
      <c r="O43" s="158">
        <f>'6.Вед.18 и 19-20'!O50</f>
        <v>0</v>
      </c>
      <c r="P43" s="158">
        <f>'6.Вед.18 и 19-20'!P50</f>
        <v>4696</v>
      </c>
      <c r="Q43" s="158"/>
      <c r="R43" s="158">
        <v>5375</v>
      </c>
      <c r="S43" s="158">
        <v>7700</v>
      </c>
    </row>
    <row r="44" spans="1:19" ht="40.5" customHeight="1" x14ac:dyDescent="0.2">
      <c r="A44" s="56"/>
      <c r="B44" s="105" t="s">
        <v>240</v>
      </c>
      <c r="C44" s="54">
        <v>64</v>
      </c>
      <c r="D44" s="54">
        <v>0</v>
      </c>
      <c r="E44" s="54">
        <v>13</v>
      </c>
      <c r="F44" s="42"/>
      <c r="G44" s="102"/>
      <c r="H44" s="103"/>
      <c r="I44" s="102"/>
      <c r="J44" s="104"/>
      <c r="K44" s="102"/>
      <c r="L44" s="160">
        <f t="shared" ref="L44:S45" si="22">L45</f>
        <v>112400</v>
      </c>
      <c r="M44" s="160">
        <f t="shared" si="22"/>
        <v>172000</v>
      </c>
      <c r="N44" s="160">
        <f t="shared" si="22"/>
        <v>284400</v>
      </c>
      <c r="O44" s="160">
        <f t="shared" si="22"/>
        <v>0</v>
      </c>
      <c r="P44" s="160">
        <f t="shared" si="22"/>
        <v>284400</v>
      </c>
      <c r="Q44" s="160"/>
      <c r="R44" s="160">
        <f t="shared" si="22"/>
        <v>112400</v>
      </c>
      <c r="S44" s="160">
        <f t="shared" si="22"/>
        <v>112400</v>
      </c>
    </row>
    <row r="45" spans="1:19" ht="14.25" customHeight="1" x14ac:dyDescent="0.2">
      <c r="A45" s="56"/>
      <c r="B45" s="219" t="s">
        <v>251</v>
      </c>
      <c r="C45" s="54">
        <v>64</v>
      </c>
      <c r="D45" s="54">
        <v>0</v>
      </c>
      <c r="E45" s="54">
        <v>13</v>
      </c>
      <c r="F45" s="42">
        <v>864</v>
      </c>
      <c r="G45" s="102"/>
      <c r="H45" s="103"/>
      <c r="I45" s="102"/>
      <c r="J45" s="104"/>
      <c r="K45" s="102"/>
      <c r="L45" s="160">
        <f t="shared" si="22"/>
        <v>112400</v>
      </c>
      <c r="M45" s="160">
        <f t="shared" si="22"/>
        <v>172000</v>
      </c>
      <c r="N45" s="160">
        <f t="shared" si="22"/>
        <v>284400</v>
      </c>
      <c r="O45" s="160">
        <f t="shared" si="22"/>
        <v>0</v>
      </c>
      <c r="P45" s="160">
        <f t="shared" si="22"/>
        <v>284400</v>
      </c>
      <c r="Q45" s="160"/>
      <c r="R45" s="160">
        <f t="shared" si="22"/>
        <v>112400</v>
      </c>
      <c r="S45" s="160">
        <f t="shared" si="22"/>
        <v>112400</v>
      </c>
    </row>
    <row r="46" spans="1:19" ht="15" customHeight="1" x14ac:dyDescent="0.2">
      <c r="A46" s="199" t="s">
        <v>129</v>
      </c>
      <c r="B46" s="199" t="s">
        <v>129</v>
      </c>
      <c r="C46" s="54">
        <v>64</v>
      </c>
      <c r="D46" s="54">
        <v>0</v>
      </c>
      <c r="E46" s="54">
        <v>13</v>
      </c>
      <c r="F46" s="42">
        <v>864</v>
      </c>
      <c r="G46" s="94" t="s">
        <v>54</v>
      </c>
      <c r="H46" s="94" t="s">
        <v>65</v>
      </c>
      <c r="I46" s="100" t="s">
        <v>280</v>
      </c>
      <c r="J46" s="98" t="s">
        <v>131</v>
      </c>
      <c r="K46" s="94"/>
      <c r="L46" s="158">
        <f>L47+L49+L51</f>
        <v>112400</v>
      </c>
      <c r="M46" s="158">
        <f t="shared" ref="M46:N46" si="23">M47+M49+M51</f>
        <v>172000</v>
      </c>
      <c r="N46" s="158">
        <f t="shared" si="23"/>
        <v>284400</v>
      </c>
      <c r="O46" s="158">
        <f t="shared" ref="O46:P46" si="24">O47+O49+O51</f>
        <v>0</v>
      </c>
      <c r="P46" s="158">
        <f t="shared" si="24"/>
        <v>284400</v>
      </c>
      <c r="Q46" s="158"/>
      <c r="R46" s="158">
        <f>R47+R49+R51</f>
        <v>112400</v>
      </c>
      <c r="S46" s="158">
        <f>S47+S49+S51</f>
        <v>112400</v>
      </c>
    </row>
    <row r="47" spans="1:19" ht="60" customHeight="1" x14ac:dyDescent="0.2">
      <c r="A47" s="58"/>
      <c r="B47" s="88" t="s">
        <v>114</v>
      </c>
      <c r="C47" s="54">
        <v>64</v>
      </c>
      <c r="D47" s="54">
        <v>0</v>
      </c>
      <c r="E47" s="54">
        <v>13</v>
      </c>
      <c r="F47" s="42">
        <v>864</v>
      </c>
      <c r="G47" s="94" t="s">
        <v>54</v>
      </c>
      <c r="H47" s="100" t="s">
        <v>65</v>
      </c>
      <c r="I47" s="100" t="s">
        <v>280</v>
      </c>
      <c r="J47" s="98" t="s">
        <v>131</v>
      </c>
      <c r="K47" s="94" t="s">
        <v>32</v>
      </c>
      <c r="L47" s="158">
        <f>L48</f>
        <v>112400</v>
      </c>
      <c r="M47" s="158">
        <f t="shared" ref="M47:P47" si="25">M48</f>
        <v>0</v>
      </c>
      <c r="N47" s="158">
        <f t="shared" si="25"/>
        <v>112400</v>
      </c>
      <c r="O47" s="158">
        <f t="shared" si="25"/>
        <v>0</v>
      </c>
      <c r="P47" s="158">
        <f t="shared" si="25"/>
        <v>112400</v>
      </c>
      <c r="Q47" s="158"/>
      <c r="R47" s="158">
        <f t="shared" ref="R47:S47" si="26">R48</f>
        <v>112400</v>
      </c>
      <c r="S47" s="158">
        <f t="shared" si="26"/>
        <v>112400</v>
      </c>
    </row>
    <row r="48" spans="1:19" ht="27" customHeight="1" x14ac:dyDescent="0.2">
      <c r="A48" s="59"/>
      <c r="B48" s="48" t="s">
        <v>139</v>
      </c>
      <c r="C48" s="54">
        <v>64</v>
      </c>
      <c r="D48" s="54">
        <v>0</v>
      </c>
      <c r="E48" s="54">
        <v>13</v>
      </c>
      <c r="F48" s="42">
        <v>864</v>
      </c>
      <c r="G48" s="94" t="s">
        <v>54</v>
      </c>
      <c r="H48" s="100" t="s">
        <v>65</v>
      </c>
      <c r="I48" s="100" t="s">
        <v>280</v>
      </c>
      <c r="J48" s="99" t="s">
        <v>131</v>
      </c>
      <c r="K48" s="94" t="s">
        <v>348</v>
      </c>
      <c r="L48" s="158">
        <f>'6.Вед.18 и 19-20'!L55</f>
        <v>112400</v>
      </c>
      <c r="M48" s="158">
        <f>'6.Вед.18 и 19-20'!M55</f>
        <v>0</v>
      </c>
      <c r="N48" s="158">
        <f>'6.Вед.18 и 19-20'!N55</f>
        <v>112400</v>
      </c>
      <c r="O48" s="158">
        <f>'6.Вед.18 и 19-20'!O55</f>
        <v>0</v>
      </c>
      <c r="P48" s="158">
        <f>'6.Вед.18 и 19-20'!P55</f>
        <v>112400</v>
      </c>
      <c r="Q48" s="158"/>
      <c r="R48" s="158">
        <v>112400</v>
      </c>
      <c r="S48" s="158">
        <v>112400</v>
      </c>
    </row>
    <row r="49" spans="1:20" ht="27" customHeight="1" x14ac:dyDescent="0.2">
      <c r="A49" s="59"/>
      <c r="B49" s="173" t="s">
        <v>359</v>
      </c>
      <c r="C49" s="54">
        <v>64</v>
      </c>
      <c r="D49" s="54">
        <v>0</v>
      </c>
      <c r="E49" s="54">
        <v>13</v>
      </c>
      <c r="F49" s="42">
        <v>864</v>
      </c>
      <c r="G49" s="94" t="s">
        <v>54</v>
      </c>
      <c r="H49" s="100" t="s">
        <v>65</v>
      </c>
      <c r="I49" s="100" t="s">
        <v>280</v>
      </c>
      <c r="J49" s="98" t="s">
        <v>131</v>
      </c>
      <c r="K49" s="94" t="s">
        <v>34</v>
      </c>
      <c r="L49" s="158">
        <f>L50</f>
        <v>0</v>
      </c>
      <c r="M49" s="158">
        <f t="shared" ref="M49:P49" si="27">M50</f>
        <v>60000</v>
      </c>
      <c r="N49" s="158">
        <f t="shared" si="27"/>
        <v>60000</v>
      </c>
      <c r="O49" s="158">
        <f t="shared" si="27"/>
        <v>0</v>
      </c>
      <c r="P49" s="158">
        <f t="shared" si="27"/>
        <v>60000</v>
      </c>
      <c r="Q49" s="158"/>
      <c r="R49" s="158">
        <f>R50</f>
        <v>0</v>
      </c>
      <c r="S49" s="158">
        <f>S50</f>
        <v>0</v>
      </c>
    </row>
    <row r="50" spans="1:20" ht="27" customHeight="1" x14ac:dyDescent="0.2">
      <c r="A50" s="59"/>
      <c r="B50" s="49" t="s">
        <v>122</v>
      </c>
      <c r="C50" s="54">
        <v>64</v>
      </c>
      <c r="D50" s="54">
        <v>0</v>
      </c>
      <c r="E50" s="54">
        <v>13</v>
      </c>
      <c r="F50" s="42">
        <v>864</v>
      </c>
      <c r="G50" s="94" t="s">
        <v>54</v>
      </c>
      <c r="H50" s="100" t="s">
        <v>65</v>
      </c>
      <c r="I50" s="100" t="s">
        <v>280</v>
      </c>
      <c r="J50" s="99" t="s">
        <v>131</v>
      </c>
      <c r="K50" s="94" t="s">
        <v>35</v>
      </c>
      <c r="L50" s="158">
        <f>'6.Вед.18 и 19-20'!L57</f>
        <v>0</v>
      </c>
      <c r="M50" s="158">
        <f>'6.Вед.18 и 19-20'!M57</f>
        <v>60000</v>
      </c>
      <c r="N50" s="158">
        <f>'6.Вед.18 и 19-20'!N57</f>
        <v>60000</v>
      </c>
      <c r="O50" s="158">
        <f>'6.Вед.18 и 19-20'!O57</f>
        <v>0</v>
      </c>
      <c r="P50" s="158">
        <f>'6.Вед.18 и 19-20'!P57</f>
        <v>60000</v>
      </c>
      <c r="Q50" s="158"/>
      <c r="R50" s="158">
        <v>0</v>
      </c>
      <c r="S50" s="158">
        <v>0</v>
      </c>
    </row>
    <row r="51" spans="1:20" ht="38.25" customHeight="1" x14ac:dyDescent="0.2">
      <c r="A51" s="224"/>
      <c r="B51" s="173" t="s">
        <v>137</v>
      </c>
      <c r="C51" s="54">
        <v>64</v>
      </c>
      <c r="D51" s="54">
        <v>0</v>
      </c>
      <c r="E51" s="54">
        <v>13</v>
      </c>
      <c r="F51" s="42">
        <v>864</v>
      </c>
      <c r="G51" s="94" t="s">
        <v>54</v>
      </c>
      <c r="H51" s="100" t="s">
        <v>65</v>
      </c>
      <c r="I51" s="100" t="s">
        <v>280</v>
      </c>
      <c r="J51" s="99"/>
      <c r="K51" s="94" t="s">
        <v>42</v>
      </c>
      <c r="L51" s="158">
        <f>L52</f>
        <v>0</v>
      </c>
      <c r="M51" s="158">
        <f t="shared" ref="M51:P51" si="28">M52</f>
        <v>112000</v>
      </c>
      <c r="N51" s="158">
        <f t="shared" si="28"/>
        <v>112000</v>
      </c>
      <c r="O51" s="158">
        <f t="shared" si="28"/>
        <v>0</v>
      </c>
      <c r="P51" s="158">
        <f t="shared" si="28"/>
        <v>112000</v>
      </c>
      <c r="Q51" s="158"/>
      <c r="R51" s="158">
        <f>R52</f>
        <v>0</v>
      </c>
      <c r="S51" s="158">
        <f>S52</f>
        <v>0</v>
      </c>
    </row>
    <row r="52" spans="1:20" ht="40.5" customHeight="1" x14ac:dyDescent="0.2">
      <c r="A52" s="224"/>
      <c r="B52" s="173" t="s">
        <v>336</v>
      </c>
      <c r="C52" s="54">
        <v>64</v>
      </c>
      <c r="D52" s="54">
        <v>0</v>
      </c>
      <c r="E52" s="54">
        <v>13</v>
      </c>
      <c r="F52" s="42">
        <v>864</v>
      </c>
      <c r="G52" s="94" t="s">
        <v>54</v>
      </c>
      <c r="H52" s="100" t="s">
        <v>65</v>
      </c>
      <c r="I52" s="100" t="s">
        <v>280</v>
      </c>
      <c r="J52" s="99"/>
      <c r="K52" s="94" t="s">
        <v>249</v>
      </c>
      <c r="L52" s="55">
        <f>'6.Вед.18 и 19-20'!L60</f>
        <v>0</v>
      </c>
      <c r="M52" s="55">
        <f>'6.Вед.18 и 19-20'!M60</f>
        <v>112000</v>
      </c>
      <c r="N52" s="55">
        <f>'6.Вед.18 и 19-20'!N60</f>
        <v>112000</v>
      </c>
      <c r="O52" s="55">
        <f>'6.Вед.18 и 19-20'!O60</f>
        <v>0</v>
      </c>
      <c r="P52" s="55">
        <f>'6.Вед.18 и 19-20'!P60</f>
        <v>112000</v>
      </c>
      <c r="Q52" s="55"/>
      <c r="R52" s="55"/>
      <c r="S52" s="55"/>
    </row>
    <row r="53" spans="1:20" s="52" customFormat="1" ht="26.25" customHeight="1" x14ac:dyDescent="0.2">
      <c r="A53" s="111"/>
      <c r="B53" s="112" t="s">
        <v>246</v>
      </c>
      <c r="C53" s="54">
        <v>64</v>
      </c>
      <c r="D53" s="54">
        <v>0</v>
      </c>
      <c r="E53" s="54">
        <v>14</v>
      </c>
      <c r="F53" s="42"/>
      <c r="G53" s="108"/>
      <c r="H53" s="108"/>
      <c r="I53" s="107"/>
      <c r="J53" s="108"/>
      <c r="K53" s="108"/>
      <c r="L53" s="160">
        <f>L54</f>
        <v>1375181.66</v>
      </c>
      <c r="M53" s="160">
        <f t="shared" ref="M53:P53" si="29">M54</f>
        <v>0</v>
      </c>
      <c r="N53" s="160">
        <f t="shared" si="29"/>
        <v>1375181.66</v>
      </c>
      <c r="O53" s="160">
        <f t="shared" si="29"/>
        <v>297019.90000000002</v>
      </c>
      <c r="P53" s="160">
        <f t="shared" si="29"/>
        <v>1672201.56</v>
      </c>
      <c r="Q53" s="160"/>
      <c r="R53" s="160">
        <f>R54</f>
        <v>1451102.78</v>
      </c>
      <c r="S53" s="160">
        <f>S54</f>
        <v>1527956.31</v>
      </c>
    </row>
    <row r="54" spans="1:20" s="51" customFormat="1" ht="16.5" customHeight="1" x14ac:dyDescent="0.2">
      <c r="A54" s="62"/>
      <c r="B54" s="219" t="s">
        <v>251</v>
      </c>
      <c r="C54" s="54">
        <v>64</v>
      </c>
      <c r="D54" s="54">
        <v>0</v>
      </c>
      <c r="E54" s="54">
        <v>14</v>
      </c>
      <c r="F54" s="42">
        <v>864</v>
      </c>
      <c r="G54" s="108"/>
      <c r="H54" s="108"/>
      <c r="I54" s="107"/>
      <c r="J54" s="108"/>
      <c r="K54" s="108"/>
      <c r="L54" s="160">
        <f>L55+L58</f>
        <v>1375181.66</v>
      </c>
      <c r="M54" s="160">
        <f t="shared" ref="M54:N54" si="30">M55+M58</f>
        <v>0</v>
      </c>
      <c r="N54" s="160">
        <f t="shared" si="30"/>
        <v>1375181.66</v>
      </c>
      <c r="O54" s="160">
        <f t="shared" ref="O54:P54" si="31">O55+O58</f>
        <v>297019.90000000002</v>
      </c>
      <c r="P54" s="160">
        <f t="shared" si="31"/>
        <v>1672201.56</v>
      </c>
      <c r="Q54" s="160"/>
      <c r="R54" s="160">
        <f>R55+R58</f>
        <v>1451102.78</v>
      </c>
      <c r="S54" s="160">
        <f>S55+S58</f>
        <v>1527956.31</v>
      </c>
    </row>
    <row r="55" spans="1:20" s="3" customFormat="1" ht="181.5" customHeight="1" x14ac:dyDescent="0.2">
      <c r="A55" s="343" t="s">
        <v>342</v>
      </c>
      <c r="B55" s="343"/>
      <c r="C55" s="54">
        <v>64</v>
      </c>
      <c r="D55" s="54">
        <v>0</v>
      </c>
      <c r="E55" s="54">
        <v>14</v>
      </c>
      <c r="F55" s="42">
        <v>864</v>
      </c>
      <c r="G55" s="97" t="s">
        <v>57</v>
      </c>
      <c r="H55" s="97" t="s">
        <v>51</v>
      </c>
      <c r="I55" s="97" t="s">
        <v>281</v>
      </c>
      <c r="J55" s="97" t="s">
        <v>170</v>
      </c>
      <c r="K55" s="97"/>
      <c r="L55" s="158">
        <f>L56</f>
        <v>1360981.66</v>
      </c>
      <c r="M55" s="158">
        <f t="shared" ref="M55:P56" si="32">M56</f>
        <v>0</v>
      </c>
      <c r="N55" s="158">
        <f t="shared" si="32"/>
        <v>1360981.66</v>
      </c>
      <c r="O55" s="158">
        <f t="shared" si="32"/>
        <v>297019.90000000002</v>
      </c>
      <c r="P55" s="158">
        <f t="shared" si="32"/>
        <v>1658001.56</v>
      </c>
      <c r="Q55" s="158"/>
      <c r="R55" s="158">
        <f t="shared" ref="R55:S56" si="33">R56</f>
        <v>1436902.78</v>
      </c>
      <c r="S55" s="158">
        <f t="shared" si="33"/>
        <v>1513756.31</v>
      </c>
    </row>
    <row r="56" spans="1:20" s="3" customFormat="1" ht="27" customHeight="1" x14ac:dyDescent="0.2">
      <c r="A56" s="88"/>
      <c r="B56" s="89" t="s">
        <v>121</v>
      </c>
      <c r="C56" s="54">
        <v>64</v>
      </c>
      <c r="D56" s="54">
        <v>0</v>
      </c>
      <c r="E56" s="54">
        <v>14</v>
      </c>
      <c r="F56" s="42">
        <v>864</v>
      </c>
      <c r="G56" s="97" t="s">
        <v>57</v>
      </c>
      <c r="H56" s="97" t="s">
        <v>51</v>
      </c>
      <c r="I56" s="97" t="s">
        <v>281</v>
      </c>
      <c r="J56" s="97" t="s">
        <v>170</v>
      </c>
      <c r="K56" s="97" t="s">
        <v>34</v>
      </c>
      <c r="L56" s="158">
        <f>L57</f>
        <v>1360981.66</v>
      </c>
      <c r="M56" s="158">
        <f t="shared" si="32"/>
        <v>0</v>
      </c>
      <c r="N56" s="158">
        <f t="shared" si="32"/>
        <v>1360981.66</v>
      </c>
      <c r="O56" s="158">
        <f t="shared" si="32"/>
        <v>297019.90000000002</v>
      </c>
      <c r="P56" s="158">
        <f t="shared" si="32"/>
        <v>1658001.56</v>
      </c>
      <c r="Q56" s="158"/>
      <c r="R56" s="158">
        <f t="shared" si="33"/>
        <v>1436902.78</v>
      </c>
      <c r="S56" s="158">
        <f t="shared" si="33"/>
        <v>1513756.31</v>
      </c>
      <c r="T56" s="202"/>
    </row>
    <row r="57" spans="1:20" s="3" customFormat="1" ht="27" customHeight="1" x14ac:dyDescent="0.2">
      <c r="A57" s="88"/>
      <c r="B57" s="89" t="s">
        <v>122</v>
      </c>
      <c r="C57" s="54">
        <v>64</v>
      </c>
      <c r="D57" s="54">
        <v>0</v>
      </c>
      <c r="E57" s="54">
        <v>14</v>
      </c>
      <c r="F57" s="42">
        <v>864</v>
      </c>
      <c r="G57" s="97" t="s">
        <v>57</v>
      </c>
      <c r="H57" s="97" t="s">
        <v>51</v>
      </c>
      <c r="I57" s="97" t="s">
        <v>281</v>
      </c>
      <c r="J57" s="97" t="s">
        <v>170</v>
      </c>
      <c r="K57" s="97" t="s">
        <v>35</v>
      </c>
      <c r="L57" s="158">
        <f>'6.Вед.18 и 19-20'!L69</f>
        <v>1360981.66</v>
      </c>
      <c r="M57" s="158">
        <f>'6.Вед.18 и 19-20'!M69</f>
        <v>0</v>
      </c>
      <c r="N57" s="158">
        <f>'6.Вед.18 и 19-20'!N69</f>
        <v>1360981.66</v>
      </c>
      <c r="O57" s="158">
        <f>'6.Вед.18 и 19-20'!O69</f>
        <v>297019.90000000002</v>
      </c>
      <c r="P57" s="158">
        <f>'6.Вед.18 и 19-20'!P69</f>
        <v>1658001.56</v>
      </c>
      <c r="Q57" s="158"/>
      <c r="R57" s="158">
        <f>1451102.78-14200</f>
        <v>1436902.78</v>
      </c>
      <c r="S57" s="158">
        <f>1527956.31-14200</f>
        <v>1513756.31</v>
      </c>
    </row>
    <row r="58" spans="1:20" s="51" customFormat="1" ht="15" customHeight="1" x14ac:dyDescent="0.2">
      <c r="A58" s="62"/>
      <c r="B58" s="199" t="s">
        <v>36</v>
      </c>
      <c r="C58" s="54">
        <v>64</v>
      </c>
      <c r="D58" s="54">
        <v>0</v>
      </c>
      <c r="E58" s="54">
        <v>14</v>
      </c>
      <c r="F58" s="42">
        <v>864</v>
      </c>
      <c r="G58" s="101" t="s">
        <v>57</v>
      </c>
      <c r="H58" s="101" t="s">
        <v>51</v>
      </c>
      <c r="I58" s="97" t="s">
        <v>281</v>
      </c>
      <c r="J58" s="101"/>
      <c r="K58" s="101" t="s">
        <v>37</v>
      </c>
      <c r="L58" s="158">
        <f t="shared" ref="L58:P58" si="34">L59</f>
        <v>14200</v>
      </c>
      <c r="M58" s="158">
        <f t="shared" si="34"/>
        <v>0</v>
      </c>
      <c r="N58" s="158">
        <f t="shared" si="34"/>
        <v>14200</v>
      </c>
      <c r="O58" s="158">
        <f t="shared" si="34"/>
        <v>0</v>
      </c>
      <c r="P58" s="158">
        <f t="shared" si="34"/>
        <v>14200</v>
      </c>
      <c r="Q58" s="158"/>
      <c r="R58" s="158">
        <f>R59</f>
        <v>14200</v>
      </c>
      <c r="S58" s="158">
        <f>S59</f>
        <v>14200</v>
      </c>
    </row>
    <row r="59" spans="1:20" s="51" customFormat="1" ht="15" customHeight="1" x14ac:dyDescent="0.2">
      <c r="A59" s="62"/>
      <c r="B59" s="220" t="s">
        <v>260</v>
      </c>
      <c r="C59" s="54">
        <v>64</v>
      </c>
      <c r="D59" s="54">
        <v>0</v>
      </c>
      <c r="E59" s="54">
        <v>14</v>
      </c>
      <c r="F59" s="42">
        <v>864</v>
      </c>
      <c r="G59" s="101" t="s">
        <v>57</v>
      </c>
      <c r="H59" s="101" t="s">
        <v>51</v>
      </c>
      <c r="I59" s="97" t="s">
        <v>281</v>
      </c>
      <c r="J59" s="101"/>
      <c r="K59" s="101" t="s">
        <v>261</v>
      </c>
      <c r="L59" s="158">
        <f>'6.Вед.18 и 19-20'!L71</f>
        <v>14200</v>
      </c>
      <c r="M59" s="158">
        <f>'6.Вед.18 и 19-20'!M71</f>
        <v>0</v>
      </c>
      <c r="N59" s="158">
        <f>'6.Вед.18 и 19-20'!N71</f>
        <v>14200</v>
      </c>
      <c r="O59" s="158">
        <f>'6.Вед.18 и 19-20'!O71</f>
        <v>0</v>
      </c>
      <c r="P59" s="158">
        <f>'6.Вед.18 и 19-20'!P71</f>
        <v>14200</v>
      </c>
      <c r="Q59" s="158"/>
      <c r="R59" s="158">
        <v>14200</v>
      </c>
      <c r="S59" s="158">
        <v>14200</v>
      </c>
    </row>
    <row r="60" spans="1:20" ht="38.25" customHeight="1" x14ac:dyDescent="0.2">
      <c r="A60" s="60"/>
      <c r="B60" s="109" t="s">
        <v>245</v>
      </c>
      <c r="C60" s="54">
        <v>64</v>
      </c>
      <c r="D60" s="54">
        <v>0</v>
      </c>
      <c r="E60" s="54">
        <v>15</v>
      </c>
      <c r="F60" s="42"/>
      <c r="G60" s="102"/>
      <c r="H60" s="102"/>
      <c r="I60" s="102"/>
      <c r="J60" s="110"/>
      <c r="K60" s="102"/>
      <c r="L60" s="160">
        <f>L61</f>
        <v>178055.6</v>
      </c>
      <c r="M60" s="160">
        <f t="shared" ref="M60:P60" si="35">M61</f>
        <v>135000</v>
      </c>
      <c r="N60" s="160">
        <f t="shared" si="35"/>
        <v>313055.59999999998</v>
      </c>
      <c r="O60" s="160">
        <f t="shared" si="35"/>
        <v>156037</v>
      </c>
      <c r="P60" s="160">
        <f t="shared" si="35"/>
        <v>469092.6</v>
      </c>
      <c r="Q60" s="160"/>
      <c r="R60" s="160">
        <f t="shared" ref="R60:S60" si="36">R61</f>
        <v>71255.600000000006</v>
      </c>
      <c r="S60" s="160">
        <f t="shared" si="36"/>
        <v>129555.6</v>
      </c>
    </row>
    <row r="61" spans="1:20" ht="15" customHeight="1" x14ac:dyDescent="0.2">
      <c r="A61" s="60"/>
      <c r="B61" s="219" t="s">
        <v>251</v>
      </c>
      <c r="C61" s="54">
        <v>64</v>
      </c>
      <c r="D61" s="54">
        <v>0</v>
      </c>
      <c r="E61" s="54">
        <v>15</v>
      </c>
      <c r="F61" s="42">
        <v>864</v>
      </c>
      <c r="G61" s="102"/>
      <c r="H61" s="102"/>
      <c r="I61" s="102"/>
      <c r="J61" s="110"/>
      <c r="K61" s="102"/>
      <c r="L61" s="160">
        <f>L62+L65+L68+L71+L74</f>
        <v>178055.6</v>
      </c>
      <c r="M61" s="160">
        <f t="shared" ref="M61:N61" si="37">M62+M65+M68+M71+M74</f>
        <v>135000</v>
      </c>
      <c r="N61" s="160">
        <f t="shared" si="37"/>
        <v>313055.59999999998</v>
      </c>
      <c r="O61" s="160">
        <f t="shared" ref="O61:P61" si="38">O62+O65+O68+O71+O74</f>
        <v>156037</v>
      </c>
      <c r="P61" s="160">
        <f t="shared" si="38"/>
        <v>469092.6</v>
      </c>
      <c r="Q61" s="160"/>
      <c r="R61" s="160">
        <f>R62+R65+R68+R71+R74</f>
        <v>71255.600000000006</v>
      </c>
      <c r="S61" s="160">
        <f>S62+S65+S68+S71+S74</f>
        <v>129555.6</v>
      </c>
    </row>
    <row r="62" spans="1:20" s="3" customFormat="1" ht="15" customHeight="1" x14ac:dyDescent="0.2">
      <c r="A62" s="337" t="s">
        <v>357</v>
      </c>
      <c r="B62" s="338"/>
      <c r="C62" s="54">
        <v>64</v>
      </c>
      <c r="D62" s="54">
        <v>0</v>
      </c>
      <c r="E62" s="54">
        <v>15</v>
      </c>
      <c r="F62" s="42">
        <v>864</v>
      </c>
      <c r="G62" s="97" t="s">
        <v>57</v>
      </c>
      <c r="H62" s="97" t="s">
        <v>54</v>
      </c>
      <c r="I62" s="97" t="s">
        <v>283</v>
      </c>
      <c r="J62" s="97" t="s">
        <v>133</v>
      </c>
      <c r="K62" s="97"/>
      <c r="L62" s="158">
        <f t="shared" ref="L62:S63" si="39">L63</f>
        <v>160971</v>
      </c>
      <c r="M62" s="158">
        <f t="shared" si="39"/>
        <v>35000</v>
      </c>
      <c r="N62" s="158">
        <f t="shared" si="39"/>
        <v>195971</v>
      </c>
      <c r="O62" s="158">
        <f t="shared" si="39"/>
        <v>0</v>
      </c>
      <c r="P62" s="158">
        <f t="shared" si="39"/>
        <v>195971</v>
      </c>
      <c r="Q62" s="158"/>
      <c r="R62" s="158">
        <f t="shared" si="39"/>
        <v>54171</v>
      </c>
      <c r="S62" s="158">
        <f t="shared" si="39"/>
        <v>112471</v>
      </c>
    </row>
    <row r="63" spans="1:20" s="3" customFormat="1" ht="26.25" customHeight="1" x14ac:dyDescent="0.2">
      <c r="A63" s="56"/>
      <c r="B63" s="89" t="s">
        <v>121</v>
      </c>
      <c r="C63" s="54">
        <v>64</v>
      </c>
      <c r="D63" s="54">
        <v>0</v>
      </c>
      <c r="E63" s="54">
        <v>15</v>
      </c>
      <c r="F63" s="42">
        <v>864</v>
      </c>
      <c r="G63" s="97" t="s">
        <v>57</v>
      </c>
      <c r="H63" s="97" t="s">
        <v>54</v>
      </c>
      <c r="I63" s="97" t="s">
        <v>283</v>
      </c>
      <c r="J63" s="97" t="s">
        <v>133</v>
      </c>
      <c r="K63" s="97" t="s">
        <v>34</v>
      </c>
      <c r="L63" s="158">
        <f t="shared" si="39"/>
        <v>160971</v>
      </c>
      <c r="M63" s="158">
        <f t="shared" si="39"/>
        <v>35000</v>
      </c>
      <c r="N63" s="158">
        <f t="shared" si="39"/>
        <v>195971</v>
      </c>
      <c r="O63" s="158">
        <f t="shared" si="39"/>
        <v>0</v>
      </c>
      <c r="P63" s="158">
        <f t="shared" si="39"/>
        <v>195971</v>
      </c>
      <c r="Q63" s="158"/>
      <c r="R63" s="158">
        <f t="shared" si="39"/>
        <v>54171</v>
      </c>
      <c r="S63" s="158">
        <f t="shared" si="39"/>
        <v>112471</v>
      </c>
    </row>
    <row r="64" spans="1:20" s="3" customFormat="1" ht="26.25" customHeight="1" x14ac:dyDescent="0.2">
      <c r="A64" s="56"/>
      <c r="B64" s="89" t="s">
        <v>122</v>
      </c>
      <c r="C64" s="54">
        <v>64</v>
      </c>
      <c r="D64" s="54">
        <v>0</v>
      </c>
      <c r="E64" s="54">
        <v>15</v>
      </c>
      <c r="F64" s="42">
        <v>864</v>
      </c>
      <c r="G64" s="97" t="s">
        <v>57</v>
      </c>
      <c r="H64" s="97" t="s">
        <v>54</v>
      </c>
      <c r="I64" s="97" t="s">
        <v>283</v>
      </c>
      <c r="J64" s="97" t="s">
        <v>133</v>
      </c>
      <c r="K64" s="97" t="s">
        <v>35</v>
      </c>
      <c r="L64" s="158">
        <f>'6.Вед.18 и 19-20'!L84</f>
        <v>160971</v>
      </c>
      <c r="M64" s="158">
        <f>'6.Вед.18 и 19-20'!M84</f>
        <v>35000</v>
      </c>
      <c r="N64" s="158">
        <f>'6.Вед.18 и 19-20'!N84</f>
        <v>195971</v>
      </c>
      <c r="O64" s="158">
        <f>'6.Вед.18 и 19-20'!O84</f>
        <v>0</v>
      </c>
      <c r="P64" s="158">
        <f>'6.Вед.18 и 19-20'!P84</f>
        <v>195971</v>
      </c>
      <c r="Q64" s="158"/>
      <c r="R64" s="158">
        <v>54171</v>
      </c>
      <c r="S64" s="158">
        <v>112471</v>
      </c>
    </row>
    <row r="65" spans="1:19" s="3" customFormat="1" ht="25.5" customHeight="1" x14ac:dyDescent="0.2">
      <c r="A65" s="344" t="s">
        <v>135</v>
      </c>
      <c r="B65" s="344"/>
      <c r="C65" s="54">
        <v>64</v>
      </c>
      <c r="D65" s="54">
        <v>0</v>
      </c>
      <c r="E65" s="54">
        <v>15</v>
      </c>
      <c r="F65" s="42">
        <v>864</v>
      </c>
      <c r="G65" s="97" t="s">
        <v>57</v>
      </c>
      <c r="H65" s="97" t="s">
        <v>54</v>
      </c>
      <c r="I65" s="97" t="s">
        <v>284</v>
      </c>
      <c r="J65" s="97" t="s">
        <v>136</v>
      </c>
      <c r="K65" s="97"/>
      <c r="L65" s="158">
        <f t="shared" ref="L65:S66" si="40">L66</f>
        <v>3000</v>
      </c>
      <c r="M65" s="158">
        <f t="shared" si="40"/>
        <v>30000</v>
      </c>
      <c r="N65" s="158">
        <f t="shared" si="40"/>
        <v>33000</v>
      </c>
      <c r="O65" s="158">
        <f t="shared" si="40"/>
        <v>0</v>
      </c>
      <c r="P65" s="158">
        <f t="shared" si="40"/>
        <v>33000</v>
      </c>
      <c r="Q65" s="158"/>
      <c r="R65" s="158">
        <f t="shared" si="40"/>
        <v>3000</v>
      </c>
      <c r="S65" s="158">
        <f t="shared" si="40"/>
        <v>3000</v>
      </c>
    </row>
    <row r="66" spans="1:19" s="3" customFormat="1" ht="26.25" customHeight="1" x14ac:dyDescent="0.2">
      <c r="A66" s="56"/>
      <c r="B66" s="89" t="s">
        <v>121</v>
      </c>
      <c r="C66" s="54">
        <v>64</v>
      </c>
      <c r="D66" s="54">
        <v>0</v>
      </c>
      <c r="E66" s="54">
        <v>15</v>
      </c>
      <c r="F66" s="42">
        <v>864</v>
      </c>
      <c r="G66" s="97" t="s">
        <v>57</v>
      </c>
      <c r="H66" s="97" t="s">
        <v>54</v>
      </c>
      <c r="I66" s="97" t="s">
        <v>284</v>
      </c>
      <c r="J66" s="97" t="s">
        <v>136</v>
      </c>
      <c r="K66" s="97" t="s">
        <v>34</v>
      </c>
      <c r="L66" s="158">
        <f t="shared" si="40"/>
        <v>3000</v>
      </c>
      <c r="M66" s="158">
        <f t="shared" si="40"/>
        <v>30000</v>
      </c>
      <c r="N66" s="158">
        <f t="shared" si="40"/>
        <v>33000</v>
      </c>
      <c r="O66" s="158">
        <f t="shared" si="40"/>
        <v>0</v>
      </c>
      <c r="P66" s="158">
        <f t="shared" si="40"/>
        <v>33000</v>
      </c>
      <c r="Q66" s="158"/>
      <c r="R66" s="158">
        <f t="shared" si="40"/>
        <v>3000</v>
      </c>
      <c r="S66" s="158">
        <f t="shared" si="40"/>
        <v>3000</v>
      </c>
    </row>
    <row r="67" spans="1:19" ht="26.25" customHeight="1" x14ac:dyDescent="0.2">
      <c r="A67" s="56"/>
      <c r="B67" s="89" t="s">
        <v>122</v>
      </c>
      <c r="C67" s="54">
        <v>64</v>
      </c>
      <c r="D67" s="54">
        <v>0</v>
      </c>
      <c r="E67" s="54">
        <v>15</v>
      </c>
      <c r="F67" s="42">
        <v>864</v>
      </c>
      <c r="G67" s="97" t="s">
        <v>57</v>
      </c>
      <c r="H67" s="97" t="s">
        <v>54</v>
      </c>
      <c r="I67" s="97" t="s">
        <v>284</v>
      </c>
      <c r="J67" s="97" t="s">
        <v>136</v>
      </c>
      <c r="K67" s="97" t="s">
        <v>35</v>
      </c>
      <c r="L67" s="158">
        <f>'6.Вед.18 и 19-20'!L87</f>
        <v>3000</v>
      </c>
      <c r="M67" s="158">
        <f>'6.Вед.18 и 19-20'!M87</f>
        <v>30000</v>
      </c>
      <c r="N67" s="158">
        <f>'6.Вед.18 и 19-20'!N87</f>
        <v>33000</v>
      </c>
      <c r="O67" s="158">
        <f>'6.Вед.18 и 19-20'!O87</f>
        <v>0</v>
      </c>
      <c r="P67" s="158">
        <f>'6.Вед.18 и 19-20'!P87</f>
        <v>33000</v>
      </c>
      <c r="Q67" s="158"/>
      <c r="R67" s="158">
        <v>3000</v>
      </c>
      <c r="S67" s="158">
        <v>3000</v>
      </c>
    </row>
    <row r="68" spans="1:19" s="51" customFormat="1" ht="15.75" customHeight="1" x14ac:dyDescent="0.2">
      <c r="A68" s="62"/>
      <c r="B68" s="225" t="s">
        <v>356</v>
      </c>
      <c r="C68" s="54">
        <v>64</v>
      </c>
      <c r="D68" s="54">
        <v>0</v>
      </c>
      <c r="E68" s="54">
        <v>15</v>
      </c>
      <c r="F68" s="42">
        <v>864</v>
      </c>
      <c r="G68" s="97" t="s">
        <v>57</v>
      </c>
      <c r="H68" s="97" t="s">
        <v>54</v>
      </c>
      <c r="I68" s="97" t="s">
        <v>285</v>
      </c>
      <c r="J68" s="97" t="s">
        <v>136</v>
      </c>
      <c r="K68" s="97"/>
      <c r="L68" s="158">
        <f>L69</f>
        <v>4700</v>
      </c>
      <c r="M68" s="158">
        <f t="shared" ref="M68:P69" si="41">M69</f>
        <v>70000</v>
      </c>
      <c r="N68" s="158">
        <f t="shared" si="41"/>
        <v>74700</v>
      </c>
      <c r="O68" s="158">
        <f t="shared" si="41"/>
        <v>156037</v>
      </c>
      <c r="P68" s="158">
        <f t="shared" si="41"/>
        <v>230737</v>
      </c>
      <c r="Q68" s="158"/>
      <c r="R68" s="158">
        <f t="shared" ref="R68:S69" si="42">R69</f>
        <v>4700</v>
      </c>
      <c r="S68" s="158">
        <f t="shared" si="42"/>
        <v>4700</v>
      </c>
    </row>
    <row r="69" spans="1:19" s="51" customFormat="1" ht="27.75" customHeight="1" x14ac:dyDescent="0.2">
      <c r="A69" s="62"/>
      <c r="B69" s="89" t="s">
        <v>121</v>
      </c>
      <c r="C69" s="54">
        <v>64</v>
      </c>
      <c r="D69" s="54">
        <v>0</v>
      </c>
      <c r="E69" s="54">
        <v>15</v>
      </c>
      <c r="F69" s="42">
        <v>864</v>
      </c>
      <c r="G69" s="97" t="s">
        <v>57</v>
      </c>
      <c r="H69" s="97" t="s">
        <v>54</v>
      </c>
      <c r="I69" s="97" t="s">
        <v>285</v>
      </c>
      <c r="J69" s="97" t="s">
        <v>136</v>
      </c>
      <c r="K69" s="97" t="s">
        <v>34</v>
      </c>
      <c r="L69" s="158">
        <f>L70</f>
        <v>4700</v>
      </c>
      <c r="M69" s="158">
        <f t="shared" si="41"/>
        <v>70000</v>
      </c>
      <c r="N69" s="158">
        <f t="shared" si="41"/>
        <v>74700</v>
      </c>
      <c r="O69" s="158">
        <f t="shared" si="41"/>
        <v>156037</v>
      </c>
      <c r="P69" s="158">
        <f t="shared" si="41"/>
        <v>230737</v>
      </c>
      <c r="Q69" s="158"/>
      <c r="R69" s="158">
        <f t="shared" si="42"/>
        <v>4700</v>
      </c>
      <c r="S69" s="158">
        <f t="shared" si="42"/>
        <v>4700</v>
      </c>
    </row>
    <row r="70" spans="1:19" s="51" customFormat="1" ht="27.75" customHeight="1" x14ac:dyDescent="0.2">
      <c r="A70" s="62"/>
      <c r="B70" s="89" t="s">
        <v>122</v>
      </c>
      <c r="C70" s="54">
        <v>64</v>
      </c>
      <c r="D70" s="54">
        <v>0</v>
      </c>
      <c r="E70" s="54">
        <v>15</v>
      </c>
      <c r="F70" s="42">
        <v>864</v>
      </c>
      <c r="G70" s="97" t="s">
        <v>57</v>
      </c>
      <c r="H70" s="97" t="s">
        <v>54</v>
      </c>
      <c r="I70" s="97" t="s">
        <v>285</v>
      </c>
      <c r="J70" s="97" t="s">
        <v>136</v>
      </c>
      <c r="K70" s="97" t="s">
        <v>35</v>
      </c>
      <c r="L70" s="158">
        <f>'6.Вед.18 и 19-20'!L90</f>
        <v>4700</v>
      </c>
      <c r="M70" s="158">
        <f>'6.Вед.18 и 19-20'!M90</f>
        <v>70000</v>
      </c>
      <c r="N70" s="158">
        <f>'6.Вед.18 и 19-20'!N90</f>
        <v>74700</v>
      </c>
      <c r="O70" s="158">
        <f>'6.Вед.18 и 19-20'!O90</f>
        <v>156037</v>
      </c>
      <c r="P70" s="158">
        <f>'6.Вед.18 и 19-20'!P90</f>
        <v>230737</v>
      </c>
      <c r="Q70" s="158"/>
      <c r="R70" s="158">
        <v>4700</v>
      </c>
      <c r="S70" s="158">
        <v>4700</v>
      </c>
    </row>
    <row r="71" spans="1:19" ht="78" customHeight="1" x14ac:dyDescent="0.2">
      <c r="A71" s="60"/>
      <c r="B71" s="114" t="s">
        <v>268</v>
      </c>
      <c r="C71" s="54">
        <v>64</v>
      </c>
      <c r="D71" s="54">
        <v>0</v>
      </c>
      <c r="E71" s="54">
        <v>15</v>
      </c>
      <c r="F71" s="42">
        <v>864</v>
      </c>
      <c r="G71" s="102"/>
      <c r="H71" s="102"/>
      <c r="I71" s="94" t="s">
        <v>282</v>
      </c>
      <c r="J71" s="110"/>
      <c r="K71" s="102"/>
      <c r="L71" s="158">
        <f>L72</f>
        <v>300</v>
      </c>
      <c r="M71" s="158">
        <f t="shared" ref="M71:P72" si="43">M72</f>
        <v>0</v>
      </c>
      <c r="N71" s="158">
        <f t="shared" si="43"/>
        <v>300</v>
      </c>
      <c r="O71" s="158">
        <f t="shared" si="43"/>
        <v>0</v>
      </c>
      <c r="P71" s="158">
        <f t="shared" si="43"/>
        <v>300</v>
      </c>
      <c r="Q71" s="158"/>
      <c r="R71" s="158">
        <f t="shared" ref="R71:S72" si="44">R72</f>
        <v>300</v>
      </c>
      <c r="S71" s="158">
        <f t="shared" si="44"/>
        <v>300</v>
      </c>
    </row>
    <row r="72" spans="1:19" ht="27" customHeight="1" x14ac:dyDescent="0.2">
      <c r="A72" s="60"/>
      <c r="B72" s="89" t="s">
        <v>121</v>
      </c>
      <c r="C72" s="54">
        <v>64</v>
      </c>
      <c r="D72" s="54">
        <v>0</v>
      </c>
      <c r="E72" s="54">
        <v>15</v>
      </c>
      <c r="F72" s="42">
        <v>864</v>
      </c>
      <c r="G72" s="94"/>
      <c r="H72" s="94"/>
      <c r="I72" s="94" t="s">
        <v>282</v>
      </c>
      <c r="J72" s="99"/>
      <c r="K72" s="94" t="s">
        <v>34</v>
      </c>
      <c r="L72" s="158">
        <f>L73</f>
        <v>300</v>
      </c>
      <c r="M72" s="158">
        <f t="shared" si="43"/>
        <v>0</v>
      </c>
      <c r="N72" s="158">
        <f t="shared" si="43"/>
        <v>300</v>
      </c>
      <c r="O72" s="158">
        <f t="shared" si="43"/>
        <v>0</v>
      </c>
      <c r="P72" s="158">
        <f t="shared" si="43"/>
        <v>300</v>
      </c>
      <c r="Q72" s="158"/>
      <c r="R72" s="158">
        <f t="shared" si="44"/>
        <v>300</v>
      </c>
      <c r="S72" s="158">
        <f t="shared" si="44"/>
        <v>300</v>
      </c>
    </row>
    <row r="73" spans="1:19" ht="27" customHeight="1" x14ac:dyDescent="0.2">
      <c r="A73" s="60"/>
      <c r="B73" s="89" t="s">
        <v>122</v>
      </c>
      <c r="C73" s="54">
        <v>64</v>
      </c>
      <c r="D73" s="54">
        <v>0</v>
      </c>
      <c r="E73" s="54">
        <v>15</v>
      </c>
      <c r="F73" s="42">
        <v>864</v>
      </c>
      <c r="G73" s="94"/>
      <c r="H73" s="94"/>
      <c r="I73" s="94" t="s">
        <v>282</v>
      </c>
      <c r="J73" s="99"/>
      <c r="K73" s="94" t="s">
        <v>35</v>
      </c>
      <c r="L73" s="158">
        <f>'6.Вед.18 и 19-20'!L80</f>
        <v>300</v>
      </c>
      <c r="M73" s="158">
        <f>'6.Вед.18 и 19-20'!M80</f>
        <v>0</v>
      </c>
      <c r="N73" s="158">
        <f>'6.Вед.18 и 19-20'!N80</f>
        <v>300</v>
      </c>
      <c r="O73" s="158">
        <f>'6.Вед.18 и 19-20'!O80</f>
        <v>0</v>
      </c>
      <c r="P73" s="158">
        <f>'6.Вед.18 и 19-20'!P80</f>
        <v>300</v>
      </c>
      <c r="Q73" s="158"/>
      <c r="R73" s="158">
        <v>300</v>
      </c>
      <c r="S73" s="158">
        <v>300</v>
      </c>
    </row>
    <row r="74" spans="1:19" ht="103.5" customHeight="1" x14ac:dyDescent="0.2">
      <c r="A74" s="60"/>
      <c r="B74" s="114" t="s">
        <v>343</v>
      </c>
      <c r="C74" s="54">
        <v>64</v>
      </c>
      <c r="D74" s="54">
        <v>0</v>
      </c>
      <c r="E74" s="54">
        <v>15</v>
      </c>
      <c r="F74" s="42">
        <v>864</v>
      </c>
      <c r="G74" s="102"/>
      <c r="H74" s="102"/>
      <c r="I74" s="94" t="s">
        <v>355</v>
      </c>
      <c r="J74" s="110"/>
      <c r="K74" s="102"/>
      <c r="L74" s="158">
        <f>L75</f>
        <v>9084.6</v>
      </c>
      <c r="M74" s="158">
        <f t="shared" ref="M74:P75" si="45">M75</f>
        <v>0</v>
      </c>
      <c r="N74" s="158">
        <f t="shared" si="45"/>
        <v>9084.6</v>
      </c>
      <c r="O74" s="158">
        <f t="shared" si="45"/>
        <v>0</v>
      </c>
      <c r="P74" s="158">
        <f t="shared" si="45"/>
        <v>9084.6</v>
      </c>
      <c r="Q74" s="158"/>
      <c r="R74" s="158">
        <f t="shared" ref="R74:S74" si="46">R75</f>
        <v>9084.6</v>
      </c>
      <c r="S74" s="158">
        <f t="shared" si="46"/>
        <v>9084.6</v>
      </c>
    </row>
    <row r="75" spans="1:19" ht="24" customHeight="1" x14ac:dyDescent="0.2">
      <c r="A75" s="60"/>
      <c r="B75" s="89" t="s">
        <v>121</v>
      </c>
      <c r="C75" s="54">
        <v>64</v>
      </c>
      <c r="D75" s="54">
        <v>0</v>
      </c>
      <c r="E75" s="54">
        <v>15</v>
      </c>
      <c r="F75" s="42">
        <v>864</v>
      </c>
      <c r="G75" s="94"/>
      <c r="H75" s="94"/>
      <c r="I75" s="94" t="s">
        <v>355</v>
      </c>
      <c r="J75" s="110"/>
      <c r="K75" s="94" t="s">
        <v>34</v>
      </c>
      <c r="L75" s="158">
        <f>L76</f>
        <v>9084.6</v>
      </c>
      <c r="M75" s="158">
        <f t="shared" si="45"/>
        <v>0</v>
      </c>
      <c r="N75" s="158">
        <f t="shared" si="45"/>
        <v>9084.6</v>
      </c>
      <c r="O75" s="158">
        <f t="shared" si="45"/>
        <v>0</v>
      </c>
      <c r="P75" s="158">
        <f t="shared" si="45"/>
        <v>9084.6</v>
      </c>
      <c r="Q75" s="158"/>
      <c r="R75" s="158">
        <f>R76</f>
        <v>9084.6</v>
      </c>
      <c r="S75" s="158">
        <f>S76</f>
        <v>9084.6</v>
      </c>
    </row>
    <row r="76" spans="1:19" ht="25.5" customHeight="1" x14ac:dyDescent="0.2">
      <c r="A76" s="60"/>
      <c r="B76" s="89" t="s">
        <v>122</v>
      </c>
      <c r="C76" s="54">
        <v>64</v>
      </c>
      <c r="D76" s="54">
        <v>0</v>
      </c>
      <c r="E76" s="54">
        <v>15</v>
      </c>
      <c r="F76" s="42">
        <v>864</v>
      </c>
      <c r="G76" s="94"/>
      <c r="H76" s="94"/>
      <c r="I76" s="94" t="s">
        <v>355</v>
      </c>
      <c r="J76" s="110"/>
      <c r="K76" s="94" t="s">
        <v>35</v>
      </c>
      <c r="L76" s="158">
        <f>'6.Вед.18 и 19-20'!L76</f>
        <v>9084.6</v>
      </c>
      <c r="M76" s="158">
        <f>'6.Вед.18 и 19-20'!M76</f>
        <v>0</v>
      </c>
      <c r="N76" s="158">
        <f>'6.Вед.18 и 19-20'!N76</f>
        <v>9084.6</v>
      </c>
      <c r="O76" s="158">
        <f>'6.Вед.18 и 19-20'!O76</f>
        <v>0</v>
      </c>
      <c r="P76" s="158">
        <f>'6.Вед.18 и 19-20'!P76</f>
        <v>9084.6</v>
      </c>
      <c r="Q76" s="158"/>
      <c r="R76" s="158">
        <v>9084.6</v>
      </c>
      <c r="S76" s="158">
        <v>9084.6</v>
      </c>
    </row>
    <row r="77" spans="1:19" ht="26.25" customHeight="1" x14ac:dyDescent="0.2">
      <c r="A77" s="165"/>
      <c r="B77" s="106" t="s">
        <v>241</v>
      </c>
      <c r="C77" s="54">
        <v>64</v>
      </c>
      <c r="D77" s="54">
        <v>0</v>
      </c>
      <c r="E77" s="54">
        <v>17</v>
      </c>
      <c r="F77" s="42"/>
      <c r="G77" s="102"/>
      <c r="H77" s="102"/>
      <c r="I77" s="102"/>
      <c r="J77" s="107"/>
      <c r="K77" s="102"/>
      <c r="L77" s="160">
        <f>L78</f>
        <v>99117</v>
      </c>
      <c r="M77" s="160">
        <f t="shared" ref="M77:P80" si="47">M78</f>
        <v>155000</v>
      </c>
      <c r="N77" s="160">
        <f t="shared" si="47"/>
        <v>254117</v>
      </c>
      <c r="O77" s="160">
        <f t="shared" si="47"/>
        <v>0</v>
      </c>
      <c r="P77" s="160">
        <f t="shared" si="47"/>
        <v>254117</v>
      </c>
      <c r="Q77" s="160"/>
      <c r="R77" s="160">
        <f t="shared" ref="R77:S80" si="48">R78</f>
        <v>254117</v>
      </c>
      <c r="S77" s="160">
        <f t="shared" si="48"/>
        <v>254117</v>
      </c>
    </row>
    <row r="78" spans="1:19" ht="15" customHeight="1" x14ac:dyDescent="0.2">
      <c r="A78" s="165"/>
      <c r="B78" s="219" t="s">
        <v>251</v>
      </c>
      <c r="C78" s="54">
        <v>64</v>
      </c>
      <c r="D78" s="54">
        <v>0</v>
      </c>
      <c r="E78" s="54">
        <v>17</v>
      </c>
      <c r="F78" s="42">
        <v>864</v>
      </c>
      <c r="G78" s="102"/>
      <c r="H78" s="102"/>
      <c r="I78" s="102"/>
      <c r="J78" s="107"/>
      <c r="K78" s="102"/>
      <c r="L78" s="160">
        <f>L79</f>
        <v>99117</v>
      </c>
      <c r="M78" s="160">
        <f t="shared" si="47"/>
        <v>155000</v>
      </c>
      <c r="N78" s="160">
        <f t="shared" si="47"/>
        <v>254117</v>
      </c>
      <c r="O78" s="160">
        <f t="shared" si="47"/>
        <v>0</v>
      </c>
      <c r="P78" s="160">
        <f t="shared" si="47"/>
        <v>254117</v>
      </c>
      <c r="Q78" s="160"/>
      <c r="R78" s="160">
        <f t="shared" si="48"/>
        <v>254117</v>
      </c>
      <c r="S78" s="160">
        <f t="shared" si="48"/>
        <v>254117</v>
      </c>
    </row>
    <row r="79" spans="1:19" ht="26.25" customHeight="1" x14ac:dyDescent="0.2">
      <c r="A79" s="165"/>
      <c r="B79" s="226" t="s">
        <v>347</v>
      </c>
      <c r="C79" s="54">
        <v>64</v>
      </c>
      <c r="D79" s="54">
        <v>0</v>
      </c>
      <c r="E79" s="54">
        <v>17</v>
      </c>
      <c r="F79" s="42">
        <v>864</v>
      </c>
      <c r="G79" s="94" t="s">
        <v>65</v>
      </c>
      <c r="H79" s="94" t="s">
        <v>51</v>
      </c>
      <c r="I79" s="94" t="s">
        <v>286</v>
      </c>
      <c r="J79" s="101" t="s">
        <v>232</v>
      </c>
      <c r="K79" s="94"/>
      <c r="L79" s="158">
        <f>L80</f>
        <v>99117</v>
      </c>
      <c r="M79" s="158">
        <f t="shared" si="47"/>
        <v>155000</v>
      </c>
      <c r="N79" s="158">
        <f t="shared" si="47"/>
        <v>254117</v>
      </c>
      <c r="O79" s="158">
        <f t="shared" si="47"/>
        <v>0</v>
      </c>
      <c r="P79" s="158">
        <f t="shared" si="47"/>
        <v>254117</v>
      </c>
      <c r="Q79" s="158"/>
      <c r="R79" s="158">
        <f>R80</f>
        <v>254117</v>
      </c>
      <c r="S79" s="158">
        <f t="shared" si="48"/>
        <v>254117</v>
      </c>
    </row>
    <row r="80" spans="1:19" ht="25.5" customHeight="1" x14ac:dyDescent="0.2">
      <c r="A80" s="165"/>
      <c r="B80" s="90" t="s">
        <v>235</v>
      </c>
      <c r="C80" s="54">
        <v>64</v>
      </c>
      <c r="D80" s="54">
        <v>0</v>
      </c>
      <c r="E80" s="54">
        <v>17</v>
      </c>
      <c r="F80" s="42">
        <v>864</v>
      </c>
      <c r="G80" s="94" t="s">
        <v>65</v>
      </c>
      <c r="H80" s="94" t="s">
        <v>51</v>
      </c>
      <c r="I80" s="94" t="s">
        <v>286</v>
      </c>
      <c r="J80" s="101" t="s">
        <v>232</v>
      </c>
      <c r="K80" s="94" t="s">
        <v>234</v>
      </c>
      <c r="L80" s="158">
        <f>L81</f>
        <v>99117</v>
      </c>
      <c r="M80" s="158">
        <f t="shared" si="47"/>
        <v>155000</v>
      </c>
      <c r="N80" s="158">
        <f t="shared" si="47"/>
        <v>254117</v>
      </c>
      <c r="O80" s="158">
        <f t="shared" si="47"/>
        <v>0</v>
      </c>
      <c r="P80" s="158">
        <f t="shared" si="47"/>
        <v>254117</v>
      </c>
      <c r="Q80" s="158"/>
      <c r="R80" s="158">
        <f t="shared" si="48"/>
        <v>254117</v>
      </c>
      <c r="S80" s="158">
        <f t="shared" si="48"/>
        <v>254117</v>
      </c>
    </row>
    <row r="81" spans="1:19" ht="27" customHeight="1" x14ac:dyDescent="0.2">
      <c r="A81" s="165"/>
      <c r="B81" s="90" t="s">
        <v>360</v>
      </c>
      <c r="C81" s="54">
        <v>64</v>
      </c>
      <c r="D81" s="54">
        <v>0</v>
      </c>
      <c r="E81" s="54">
        <v>17</v>
      </c>
      <c r="F81" s="42">
        <v>864</v>
      </c>
      <c r="G81" s="94" t="s">
        <v>65</v>
      </c>
      <c r="H81" s="94" t="s">
        <v>51</v>
      </c>
      <c r="I81" s="94" t="s">
        <v>286</v>
      </c>
      <c r="J81" s="101" t="s">
        <v>232</v>
      </c>
      <c r="K81" s="94" t="s">
        <v>274</v>
      </c>
      <c r="L81" s="158">
        <f>'6.Вед.18 и 19-20'!L95</f>
        <v>99117</v>
      </c>
      <c r="M81" s="158">
        <f>'6.Вед.18 и 19-20'!M95</f>
        <v>155000</v>
      </c>
      <c r="N81" s="158">
        <f>'6.Вед.18 и 19-20'!N95</f>
        <v>254117</v>
      </c>
      <c r="O81" s="158">
        <f>'6.Вед.18 и 19-20'!O95</f>
        <v>0</v>
      </c>
      <c r="P81" s="158">
        <f>'6.Вед.18 и 19-20'!P95</f>
        <v>254117</v>
      </c>
      <c r="Q81" s="158"/>
      <c r="R81" s="158">
        <v>254117</v>
      </c>
      <c r="S81" s="158">
        <v>254117</v>
      </c>
    </row>
    <row r="82" spans="1:19" s="37" customFormat="1" ht="14.25" customHeight="1" x14ac:dyDescent="0.2">
      <c r="A82" s="164"/>
      <c r="B82" s="91" t="s">
        <v>242</v>
      </c>
      <c r="C82" s="54">
        <v>64</v>
      </c>
      <c r="D82" s="54">
        <v>0</v>
      </c>
      <c r="E82" s="54">
        <v>18</v>
      </c>
      <c r="F82" s="42"/>
      <c r="G82" s="102"/>
      <c r="H82" s="102"/>
      <c r="I82" s="102"/>
      <c r="J82" s="108"/>
      <c r="K82" s="102"/>
      <c r="L82" s="160">
        <f>L83</f>
        <v>4000</v>
      </c>
      <c r="M82" s="160">
        <f t="shared" ref="M82:P82" si="49">M83</f>
        <v>10000</v>
      </c>
      <c r="N82" s="160">
        <f t="shared" si="49"/>
        <v>14000</v>
      </c>
      <c r="O82" s="160">
        <f t="shared" si="49"/>
        <v>0</v>
      </c>
      <c r="P82" s="160">
        <f t="shared" si="49"/>
        <v>14000</v>
      </c>
      <c r="Q82" s="160"/>
      <c r="R82" s="160">
        <f>R83</f>
        <v>4000</v>
      </c>
      <c r="S82" s="160">
        <f>S83</f>
        <v>4000</v>
      </c>
    </row>
    <row r="83" spans="1:19" s="37" customFormat="1" ht="14.25" customHeight="1" x14ac:dyDescent="0.2">
      <c r="A83" s="164"/>
      <c r="B83" s="219" t="s">
        <v>251</v>
      </c>
      <c r="C83" s="54">
        <v>64</v>
      </c>
      <c r="D83" s="54">
        <v>0</v>
      </c>
      <c r="E83" s="54">
        <v>18</v>
      </c>
      <c r="F83" s="42">
        <v>864</v>
      </c>
      <c r="G83" s="102"/>
      <c r="H83" s="102"/>
      <c r="I83" s="102"/>
      <c r="J83" s="108"/>
      <c r="K83" s="102"/>
      <c r="L83" s="160">
        <f>L87+L84</f>
        <v>4000</v>
      </c>
      <c r="M83" s="160">
        <f t="shared" ref="M83:N83" si="50">M87+M84</f>
        <v>10000</v>
      </c>
      <c r="N83" s="160">
        <f t="shared" si="50"/>
        <v>14000</v>
      </c>
      <c r="O83" s="160">
        <f t="shared" ref="O83:P83" si="51">O87+O84</f>
        <v>0</v>
      </c>
      <c r="P83" s="160">
        <f t="shared" si="51"/>
        <v>14000</v>
      </c>
      <c r="Q83" s="160"/>
      <c r="R83" s="160">
        <f t="shared" ref="R83:S83" si="52">R87</f>
        <v>4000</v>
      </c>
      <c r="S83" s="160">
        <f t="shared" si="52"/>
        <v>4000</v>
      </c>
    </row>
    <row r="84" spans="1:19" s="37" customFormat="1" ht="27.75" customHeight="1" x14ac:dyDescent="0.2">
      <c r="A84" s="164"/>
      <c r="B84" s="265" t="s">
        <v>378</v>
      </c>
      <c r="C84" s="54">
        <v>64</v>
      </c>
      <c r="D84" s="54">
        <v>0</v>
      </c>
      <c r="E84" s="54">
        <v>18</v>
      </c>
      <c r="F84" s="42">
        <v>864</v>
      </c>
      <c r="G84" s="102"/>
      <c r="H84" s="102"/>
      <c r="I84" s="94" t="s">
        <v>387</v>
      </c>
      <c r="J84" s="101"/>
      <c r="K84" s="94"/>
      <c r="L84" s="158">
        <f>L85</f>
        <v>0</v>
      </c>
      <c r="M84" s="158">
        <f t="shared" ref="M84:P85" si="53">M85</f>
        <v>10000</v>
      </c>
      <c r="N84" s="158">
        <f t="shared" si="53"/>
        <v>10000</v>
      </c>
      <c r="O84" s="158">
        <f t="shared" si="53"/>
        <v>0</v>
      </c>
      <c r="P84" s="158">
        <f t="shared" si="53"/>
        <v>10000</v>
      </c>
      <c r="Q84" s="158"/>
      <c r="R84" s="158"/>
      <c r="S84" s="158"/>
    </row>
    <row r="85" spans="1:19" s="37" customFormat="1" ht="27.75" customHeight="1" x14ac:dyDescent="0.2">
      <c r="A85" s="164"/>
      <c r="B85" s="173" t="s">
        <v>359</v>
      </c>
      <c r="C85" s="54">
        <v>64</v>
      </c>
      <c r="D85" s="54">
        <v>0</v>
      </c>
      <c r="E85" s="54">
        <v>18</v>
      </c>
      <c r="F85" s="42">
        <v>864</v>
      </c>
      <c r="G85" s="102"/>
      <c r="H85" s="102"/>
      <c r="I85" s="94" t="s">
        <v>387</v>
      </c>
      <c r="J85" s="101"/>
      <c r="K85" s="94" t="s">
        <v>34</v>
      </c>
      <c r="L85" s="158">
        <f>L86</f>
        <v>0</v>
      </c>
      <c r="M85" s="158">
        <f t="shared" si="53"/>
        <v>10000</v>
      </c>
      <c r="N85" s="158">
        <f t="shared" si="53"/>
        <v>10000</v>
      </c>
      <c r="O85" s="158">
        <f t="shared" si="53"/>
        <v>0</v>
      </c>
      <c r="P85" s="158">
        <f t="shared" si="53"/>
        <v>10000</v>
      </c>
      <c r="Q85" s="158"/>
      <c r="R85" s="158"/>
      <c r="S85" s="158"/>
    </row>
    <row r="86" spans="1:19" s="37" customFormat="1" ht="27.75" customHeight="1" x14ac:dyDescent="0.2">
      <c r="A86" s="164"/>
      <c r="B86" s="173" t="s">
        <v>122</v>
      </c>
      <c r="C86" s="54">
        <v>64</v>
      </c>
      <c r="D86" s="54">
        <v>0</v>
      </c>
      <c r="E86" s="54">
        <v>18</v>
      </c>
      <c r="F86" s="42">
        <v>864</v>
      </c>
      <c r="G86" s="102"/>
      <c r="H86" s="102"/>
      <c r="I86" s="94" t="s">
        <v>387</v>
      </c>
      <c r="J86" s="101"/>
      <c r="K86" s="94" t="s">
        <v>35</v>
      </c>
      <c r="L86" s="158">
        <f>'6.Вед.18 и 19-20'!L100</f>
        <v>0</v>
      </c>
      <c r="M86" s="158">
        <f>'6.Вед.18 и 19-20'!M100</f>
        <v>10000</v>
      </c>
      <c r="N86" s="158">
        <f>'6.Вед.18 и 19-20'!N100</f>
        <v>10000</v>
      </c>
      <c r="O86" s="158">
        <f>'6.Вед.18 и 19-20'!O100</f>
        <v>0</v>
      </c>
      <c r="P86" s="158">
        <f>'6.Вед.18 и 19-20'!P100</f>
        <v>10000</v>
      </c>
      <c r="Q86" s="158"/>
      <c r="R86" s="158"/>
      <c r="S86" s="158"/>
    </row>
    <row r="87" spans="1:19" ht="117.75" customHeight="1" x14ac:dyDescent="0.2">
      <c r="A87" s="337" t="s">
        <v>345</v>
      </c>
      <c r="B87" s="338"/>
      <c r="C87" s="54">
        <v>64</v>
      </c>
      <c r="D87" s="54">
        <v>0</v>
      </c>
      <c r="E87" s="54">
        <v>18</v>
      </c>
      <c r="F87" s="42">
        <v>864</v>
      </c>
      <c r="G87" s="94" t="s">
        <v>67</v>
      </c>
      <c r="H87" s="94" t="s">
        <v>57</v>
      </c>
      <c r="I87" s="94" t="s">
        <v>358</v>
      </c>
      <c r="J87" s="98" t="s">
        <v>172</v>
      </c>
      <c r="K87" s="94"/>
      <c r="L87" s="158">
        <f t="shared" ref="L87:S88" si="54">L88</f>
        <v>4000</v>
      </c>
      <c r="M87" s="158">
        <f t="shared" si="54"/>
        <v>0</v>
      </c>
      <c r="N87" s="158">
        <f t="shared" si="54"/>
        <v>4000</v>
      </c>
      <c r="O87" s="158">
        <f t="shared" si="54"/>
        <v>0</v>
      </c>
      <c r="P87" s="158">
        <f t="shared" si="54"/>
        <v>4000</v>
      </c>
      <c r="Q87" s="158"/>
      <c r="R87" s="158">
        <f t="shared" si="54"/>
        <v>4000</v>
      </c>
      <c r="S87" s="158">
        <f t="shared" si="54"/>
        <v>4000</v>
      </c>
    </row>
    <row r="88" spans="1:19" ht="13.5" customHeight="1" x14ac:dyDescent="0.2">
      <c r="A88" s="56"/>
      <c r="B88" s="57" t="s">
        <v>66</v>
      </c>
      <c r="C88" s="54">
        <v>64</v>
      </c>
      <c r="D88" s="54">
        <v>0</v>
      </c>
      <c r="E88" s="54">
        <v>18</v>
      </c>
      <c r="F88" s="42">
        <v>864</v>
      </c>
      <c r="G88" s="94" t="s">
        <v>67</v>
      </c>
      <c r="H88" s="94" t="s">
        <v>57</v>
      </c>
      <c r="I88" s="94" t="s">
        <v>358</v>
      </c>
      <c r="J88" s="98" t="s">
        <v>172</v>
      </c>
      <c r="K88" s="94" t="s">
        <v>53</v>
      </c>
      <c r="L88" s="158">
        <f t="shared" si="54"/>
        <v>4000</v>
      </c>
      <c r="M88" s="158">
        <f t="shared" si="54"/>
        <v>0</v>
      </c>
      <c r="N88" s="158">
        <f t="shared" si="54"/>
        <v>4000</v>
      </c>
      <c r="O88" s="158">
        <f t="shared" si="54"/>
        <v>0</v>
      </c>
      <c r="P88" s="158">
        <f t="shared" si="54"/>
        <v>4000</v>
      </c>
      <c r="Q88" s="158"/>
      <c r="R88" s="158">
        <f t="shared" si="54"/>
        <v>4000</v>
      </c>
      <c r="S88" s="158">
        <f t="shared" si="54"/>
        <v>4000</v>
      </c>
    </row>
    <row r="89" spans="1:19" ht="13.5" customHeight="1" x14ac:dyDescent="0.2">
      <c r="A89" s="56"/>
      <c r="B89" s="63" t="s">
        <v>78</v>
      </c>
      <c r="C89" s="54">
        <v>64</v>
      </c>
      <c r="D89" s="54">
        <v>0</v>
      </c>
      <c r="E89" s="54">
        <v>18</v>
      </c>
      <c r="F89" s="42">
        <v>864</v>
      </c>
      <c r="G89" s="94" t="s">
        <v>67</v>
      </c>
      <c r="H89" s="94" t="s">
        <v>57</v>
      </c>
      <c r="I89" s="94" t="s">
        <v>358</v>
      </c>
      <c r="J89" s="98" t="s">
        <v>172</v>
      </c>
      <c r="K89" s="94" t="s">
        <v>41</v>
      </c>
      <c r="L89" s="158">
        <f>'6.Вед.18 и 19-20'!L103</f>
        <v>4000</v>
      </c>
      <c r="M89" s="158">
        <f>'6.Вед.18 и 19-20'!M103</f>
        <v>0</v>
      </c>
      <c r="N89" s="158">
        <f>'6.Вед.18 и 19-20'!N103</f>
        <v>4000</v>
      </c>
      <c r="O89" s="158">
        <f>'6.Вед.18 и 19-20'!O103</f>
        <v>0</v>
      </c>
      <c r="P89" s="158">
        <f>'6.Вед.18 и 19-20'!P103</f>
        <v>4000</v>
      </c>
      <c r="Q89" s="158"/>
      <c r="R89" s="158">
        <v>4000</v>
      </c>
      <c r="S89" s="158">
        <v>4000</v>
      </c>
    </row>
    <row r="90" spans="1:19" ht="51.75" customHeight="1" x14ac:dyDescent="0.2">
      <c r="A90" s="56"/>
      <c r="B90" s="263" t="s">
        <v>380</v>
      </c>
      <c r="C90" s="264">
        <v>66</v>
      </c>
      <c r="D90" s="166">
        <v>0</v>
      </c>
      <c r="E90" s="42">
        <v>19</v>
      </c>
      <c r="F90" s="42">
        <v>864</v>
      </c>
      <c r="G90" s="54">
        <v>16</v>
      </c>
      <c r="H90" s="195"/>
      <c r="I90" s="261"/>
      <c r="J90" s="261"/>
      <c r="K90" s="94"/>
      <c r="L90" s="160">
        <f>L91</f>
        <v>0</v>
      </c>
      <c r="M90" s="160">
        <f t="shared" ref="M90:P91" si="55">M91</f>
        <v>64000</v>
      </c>
      <c r="N90" s="160">
        <f t="shared" si="55"/>
        <v>64000</v>
      </c>
      <c r="O90" s="160">
        <f t="shared" si="55"/>
        <v>0</v>
      </c>
      <c r="P90" s="160">
        <f t="shared" si="55"/>
        <v>64000</v>
      </c>
      <c r="Q90" s="160"/>
      <c r="R90" s="160">
        <f>R91</f>
        <v>0</v>
      </c>
      <c r="S90" s="160">
        <f>S91</f>
        <v>0</v>
      </c>
    </row>
    <row r="91" spans="1:19" ht="13.5" customHeight="1" x14ac:dyDescent="0.2">
      <c r="A91" s="56"/>
      <c r="B91" s="241" t="s">
        <v>251</v>
      </c>
      <c r="C91" s="42">
        <v>66</v>
      </c>
      <c r="D91" s="54">
        <v>0</v>
      </c>
      <c r="E91" s="42">
        <v>19</v>
      </c>
      <c r="F91" s="42">
        <v>864</v>
      </c>
      <c r="G91" s="54">
        <v>16</v>
      </c>
      <c r="H91" s="195">
        <v>866</v>
      </c>
      <c r="I91" s="261"/>
      <c r="J91" s="261"/>
      <c r="K91" s="94"/>
      <c r="L91" s="160">
        <f>L92</f>
        <v>0</v>
      </c>
      <c r="M91" s="160">
        <f t="shared" si="55"/>
        <v>64000</v>
      </c>
      <c r="N91" s="160">
        <f t="shared" si="55"/>
        <v>64000</v>
      </c>
      <c r="O91" s="160">
        <f t="shared" si="55"/>
        <v>0</v>
      </c>
      <c r="P91" s="160">
        <f t="shared" si="55"/>
        <v>64000</v>
      </c>
      <c r="Q91" s="160"/>
      <c r="R91" s="160">
        <f t="shared" ref="R91:S91" si="56">R92</f>
        <v>0</v>
      </c>
      <c r="S91" s="160">
        <f t="shared" si="56"/>
        <v>0</v>
      </c>
    </row>
    <row r="92" spans="1:19" ht="39" customHeight="1" x14ac:dyDescent="0.2">
      <c r="A92" s="56"/>
      <c r="B92" s="114" t="s">
        <v>374</v>
      </c>
      <c r="C92" s="42">
        <v>66</v>
      </c>
      <c r="D92" s="54">
        <v>0</v>
      </c>
      <c r="E92" s="42">
        <v>19</v>
      </c>
      <c r="F92" s="42">
        <v>864</v>
      </c>
      <c r="G92" s="54">
        <v>16</v>
      </c>
      <c r="H92" s="195">
        <v>866</v>
      </c>
      <c r="I92" s="182" t="s">
        <v>381</v>
      </c>
      <c r="J92" s="261"/>
      <c r="K92" s="94"/>
      <c r="L92" s="158">
        <f t="shared" ref="L92:S93" si="57">L93</f>
        <v>0</v>
      </c>
      <c r="M92" s="158">
        <f t="shared" si="57"/>
        <v>64000</v>
      </c>
      <c r="N92" s="158">
        <f t="shared" si="57"/>
        <v>64000</v>
      </c>
      <c r="O92" s="158">
        <f t="shared" si="57"/>
        <v>0</v>
      </c>
      <c r="P92" s="158">
        <f t="shared" si="57"/>
        <v>64000</v>
      </c>
      <c r="Q92" s="158"/>
      <c r="R92" s="158">
        <f t="shared" si="57"/>
        <v>0</v>
      </c>
      <c r="S92" s="158">
        <f t="shared" si="57"/>
        <v>0</v>
      </c>
    </row>
    <row r="93" spans="1:19" ht="26.25" customHeight="1" x14ac:dyDescent="0.2">
      <c r="A93" s="56"/>
      <c r="B93" s="256" t="s">
        <v>359</v>
      </c>
      <c r="C93" s="42">
        <v>66</v>
      </c>
      <c r="D93" s="54">
        <v>0</v>
      </c>
      <c r="E93" s="42">
        <v>19</v>
      </c>
      <c r="F93" s="42">
        <v>864</v>
      </c>
      <c r="G93" s="54">
        <v>16</v>
      </c>
      <c r="H93" s="195">
        <v>866</v>
      </c>
      <c r="I93" s="182" t="s">
        <v>381</v>
      </c>
      <c r="J93" s="182" t="s">
        <v>34</v>
      </c>
      <c r="K93" s="94" t="s">
        <v>34</v>
      </c>
      <c r="L93" s="158">
        <f t="shared" si="57"/>
        <v>0</v>
      </c>
      <c r="M93" s="158">
        <f t="shared" si="57"/>
        <v>64000</v>
      </c>
      <c r="N93" s="158">
        <f t="shared" si="57"/>
        <v>64000</v>
      </c>
      <c r="O93" s="158">
        <f t="shared" si="57"/>
        <v>0</v>
      </c>
      <c r="P93" s="158">
        <f t="shared" si="57"/>
        <v>64000</v>
      </c>
      <c r="Q93" s="158"/>
      <c r="R93" s="158">
        <f t="shared" si="57"/>
        <v>0</v>
      </c>
      <c r="S93" s="158">
        <f t="shared" si="57"/>
        <v>0</v>
      </c>
    </row>
    <row r="94" spans="1:19" ht="26.25" customHeight="1" x14ac:dyDescent="0.2">
      <c r="A94" s="56"/>
      <c r="B94" s="256" t="s">
        <v>375</v>
      </c>
      <c r="C94" s="42">
        <v>66</v>
      </c>
      <c r="D94" s="54">
        <v>0</v>
      </c>
      <c r="E94" s="42">
        <v>19</v>
      </c>
      <c r="F94" s="42">
        <v>864</v>
      </c>
      <c r="G94" s="54">
        <v>16</v>
      </c>
      <c r="H94" s="195">
        <v>866</v>
      </c>
      <c r="I94" s="182" t="s">
        <v>381</v>
      </c>
      <c r="J94" s="182" t="s">
        <v>35</v>
      </c>
      <c r="K94" s="94" t="s">
        <v>35</v>
      </c>
      <c r="L94" s="158">
        <f>'6.Вед.18 и 19-20'!L65</f>
        <v>0</v>
      </c>
      <c r="M94" s="158">
        <f>'6.Вед.18 и 19-20'!M65</f>
        <v>64000</v>
      </c>
      <c r="N94" s="158">
        <f>'6.Вед.18 и 19-20'!N65</f>
        <v>64000</v>
      </c>
      <c r="O94" s="158">
        <f>'6.Вед.18 и 19-20'!O65</f>
        <v>0</v>
      </c>
      <c r="P94" s="158">
        <f>'6.Вед.18 и 19-20'!P65</f>
        <v>64000</v>
      </c>
      <c r="Q94" s="158"/>
      <c r="R94" s="158"/>
      <c r="S94" s="158"/>
    </row>
    <row r="95" spans="1:19" ht="16.5" customHeight="1" x14ac:dyDescent="0.2">
      <c r="A95" s="218"/>
      <c r="B95" s="262" t="s">
        <v>215</v>
      </c>
      <c r="C95" s="42">
        <v>70</v>
      </c>
      <c r="D95" s="42">
        <v>0</v>
      </c>
      <c r="E95" s="42">
        <v>0</v>
      </c>
      <c r="F95" s="42"/>
      <c r="G95" s="94"/>
      <c r="H95" s="94"/>
      <c r="I95" s="94"/>
      <c r="J95" s="97"/>
      <c r="K95" s="94"/>
      <c r="L95" s="160">
        <f>L97</f>
        <v>0</v>
      </c>
      <c r="M95" s="160">
        <f t="shared" ref="M95:N95" si="58">M97</f>
        <v>5000</v>
      </c>
      <c r="N95" s="160">
        <f t="shared" si="58"/>
        <v>5000</v>
      </c>
      <c r="O95" s="160">
        <f t="shared" ref="O95:P95" si="59">O97</f>
        <v>0</v>
      </c>
      <c r="P95" s="160">
        <f t="shared" si="59"/>
        <v>5000</v>
      </c>
      <c r="Q95" s="160"/>
      <c r="R95" s="160">
        <f>R97</f>
        <v>0</v>
      </c>
      <c r="S95" s="160">
        <f>S97</f>
        <v>0</v>
      </c>
    </row>
    <row r="96" spans="1:19" ht="16.5" customHeight="1" x14ac:dyDescent="0.2">
      <c r="A96" s="218"/>
      <c r="B96" s="219" t="s">
        <v>251</v>
      </c>
      <c r="C96" s="42">
        <v>70</v>
      </c>
      <c r="D96" s="198">
        <v>0</v>
      </c>
      <c r="E96" s="198" t="s">
        <v>247</v>
      </c>
      <c r="F96" s="42">
        <v>864</v>
      </c>
      <c r="G96" s="102"/>
      <c r="H96" s="102"/>
      <c r="I96" s="102"/>
      <c r="J96" s="107"/>
      <c r="K96" s="102"/>
      <c r="L96" s="160">
        <f>L97</f>
        <v>0</v>
      </c>
      <c r="M96" s="160">
        <f t="shared" ref="M96:P99" si="60">M97</f>
        <v>5000</v>
      </c>
      <c r="N96" s="160">
        <f t="shared" si="60"/>
        <v>5000</v>
      </c>
      <c r="O96" s="160">
        <f t="shared" si="60"/>
        <v>0</v>
      </c>
      <c r="P96" s="160">
        <f t="shared" si="60"/>
        <v>5000</v>
      </c>
      <c r="Q96" s="160"/>
      <c r="R96" s="160">
        <f t="shared" ref="R96:S99" si="61">R97</f>
        <v>0</v>
      </c>
      <c r="S96" s="160">
        <f t="shared" si="61"/>
        <v>0</v>
      </c>
    </row>
    <row r="97" spans="1:19" s="37" customFormat="1" ht="15.75" customHeight="1" x14ac:dyDescent="0.2">
      <c r="A97" s="339" t="s">
        <v>58</v>
      </c>
      <c r="B97" s="339"/>
      <c r="C97" s="54">
        <v>70</v>
      </c>
      <c r="D97" s="100">
        <v>0</v>
      </c>
      <c r="E97" s="100" t="s">
        <v>247</v>
      </c>
      <c r="F97" s="42">
        <v>864</v>
      </c>
      <c r="G97" s="102" t="s">
        <v>51</v>
      </c>
      <c r="H97" s="102" t="s">
        <v>67</v>
      </c>
      <c r="I97" s="102"/>
      <c r="J97" s="102"/>
      <c r="K97" s="102"/>
      <c r="L97" s="160">
        <f>L98</f>
        <v>0</v>
      </c>
      <c r="M97" s="160">
        <f t="shared" si="60"/>
        <v>5000</v>
      </c>
      <c r="N97" s="160">
        <f t="shared" si="60"/>
        <v>5000</v>
      </c>
      <c r="O97" s="160">
        <f t="shared" si="60"/>
        <v>0</v>
      </c>
      <c r="P97" s="160">
        <f t="shared" si="60"/>
        <v>5000</v>
      </c>
      <c r="Q97" s="160"/>
      <c r="R97" s="160">
        <f t="shared" si="61"/>
        <v>0</v>
      </c>
      <c r="S97" s="160">
        <f t="shared" si="61"/>
        <v>0</v>
      </c>
    </row>
    <row r="98" spans="1:19" ht="15.75" customHeight="1" x14ac:dyDescent="0.2">
      <c r="A98" s="336" t="s">
        <v>339</v>
      </c>
      <c r="B98" s="336"/>
      <c r="C98" s="54">
        <v>70</v>
      </c>
      <c r="D98" s="100">
        <v>0</v>
      </c>
      <c r="E98" s="100" t="s">
        <v>247</v>
      </c>
      <c r="F98" s="42">
        <v>864</v>
      </c>
      <c r="G98" s="94" t="s">
        <v>51</v>
      </c>
      <c r="H98" s="94" t="s">
        <v>67</v>
      </c>
      <c r="I98" s="94" t="s">
        <v>287</v>
      </c>
      <c r="J98" s="99" t="s">
        <v>138</v>
      </c>
      <c r="K98" s="94"/>
      <c r="L98" s="158">
        <f>L99</f>
        <v>0</v>
      </c>
      <c r="M98" s="158">
        <f t="shared" si="60"/>
        <v>5000</v>
      </c>
      <c r="N98" s="158">
        <f t="shared" si="60"/>
        <v>5000</v>
      </c>
      <c r="O98" s="158">
        <f t="shared" si="60"/>
        <v>0</v>
      </c>
      <c r="P98" s="158">
        <f t="shared" si="60"/>
        <v>5000</v>
      </c>
      <c r="Q98" s="158"/>
      <c r="R98" s="158">
        <f t="shared" si="61"/>
        <v>0</v>
      </c>
      <c r="S98" s="158">
        <f t="shared" si="61"/>
        <v>0</v>
      </c>
    </row>
    <row r="99" spans="1:19" ht="12.75" x14ac:dyDescent="0.2">
      <c r="A99" s="56"/>
      <c r="B99" s="218" t="s">
        <v>36</v>
      </c>
      <c r="C99" s="54">
        <v>70</v>
      </c>
      <c r="D99" s="100">
        <v>0</v>
      </c>
      <c r="E99" s="100" t="s">
        <v>247</v>
      </c>
      <c r="F99" s="42">
        <v>864</v>
      </c>
      <c r="G99" s="94" t="s">
        <v>51</v>
      </c>
      <c r="H99" s="94" t="s">
        <v>67</v>
      </c>
      <c r="I99" s="94" t="s">
        <v>287</v>
      </c>
      <c r="J99" s="99" t="s">
        <v>138</v>
      </c>
      <c r="K99" s="94" t="s">
        <v>37</v>
      </c>
      <c r="L99" s="158">
        <f>L100</f>
        <v>0</v>
      </c>
      <c r="M99" s="158">
        <f t="shared" si="60"/>
        <v>5000</v>
      </c>
      <c r="N99" s="158">
        <f t="shared" si="60"/>
        <v>5000</v>
      </c>
      <c r="O99" s="158">
        <f t="shared" si="60"/>
        <v>0</v>
      </c>
      <c r="P99" s="158">
        <f t="shared" si="60"/>
        <v>5000</v>
      </c>
      <c r="Q99" s="158"/>
      <c r="R99" s="158">
        <f t="shared" si="61"/>
        <v>0</v>
      </c>
      <c r="S99" s="158">
        <f t="shared" si="61"/>
        <v>0</v>
      </c>
    </row>
    <row r="100" spans="1:19" ht="15.75" customHeight="1" x14ac:dyDescent="0.2">
      <c r="A100" s="56"/>
      <c r="B100" s="57" t="s">
        <v>39</v>
      </c>
      <c r="C100" s="54">
        <v>70</v>
      </c>
      <c r="D100" s="100">
        <v>0</v>
      </c>
      <c r="E100" s="100" t="s">
        <v>247</v>
      </c>
      <c r="F100" s="42">
        <v>864</v>
      </c>
      <c r="G100" s="94" t="s">
        <v>51</v>
      </c>
      <c r="H100" s="94" t="s">
        <v>67</v>
      </c>
      <c r="I100" s="94" t="s">
        <v>287</v>
      </c>
      <c r="J100" s="99" t="s">
        <v>138</v>
      </c>
      <c r="K100" s="94" t="s">
        <v>40</v>
      </c>
      <c r="L100" s="158">
        <f>'6.Вед.18 и 19-20'!L33</f>
        <v>0</v>
      </c>
      <c r="M100" s="158">
        <f>'6.Вед.18 и 19-20'!M33</f>
        <v>5000</v>
      </c>
      <c r="N100" s="158">
        <f>'6.Вед.18 и 19-20'!N33</f>
        <v>5000</v>
      </c>
      <c r="O100" s="158">
        <f>'6.Вед.18 и 19-20'!O33</f>
        <v>0</v>
      </c>
      <c r="P100" s="158">
        <f>'6.Вед.18 и 19-20'!P33</f>
        <v>5000</v>
      </c>
      <c r="Q100" s="158"/>
      <c r="R100" s="158">
        <v>0</v>
      </c>
      <c r="S100" s="158">
        <v>0</v>
      </c>
    </row>
    <row r="101" spans="1:19" ht="14.25" customHeight="1" x14ac:dyDescent="0.2">
      <c r="A101" s="61"/>
      <c r="B101" s="227" t="s">
        <v>43</v>
      </c>
      <c r="C101" s="54"/>
      <c r="D101" s="54"/>
      <c r="E101" s="54"/>
      <c r="F101" s="228"/>
      <c r="G101" s="102"/>
      <c r="H101" s="102"/>
      <c r="I101" s="102"/>
      <c r="J101" s="102"/>
      <c r="K101" s="102"/>
      <c r="L101" s="160">
        <f>L9+L95</f>
        <v>3228165.2600000002</v>
      </c>
      <c r="M101" s="160">
        <f t="shared" ref="M101:N101" si="62">M9+M95</f>
        <v>828304</v>
      </c>
      <c r="N101" s="160">
        <f t="shared" si="62"/>
        <v>4056469.2600000002</v>
      </c>
      <c r="O101" s="160">
        <f t="shared" ref="O101:P101" si="63">O9+O95</f>
        <v>453056.9</v>
      </c>
      <c r="P101" s="160">
        <f t="shared" si="63"/>
        <v>4509526.16</v>
      </c>
      <c r="Q101" s="160"/>
      <c r="R101" s="160">
        <f>R9+R95</f>
        <v>3375765.3800000004</v>
      </c>
      <c r="S101" s="160">
        <f>S9+S95</f>
        <v>3515643.91</v>
      </c>
    </row>
    <row r="102" spans="1:19" x14ac:dyDescent="0.2">
      <c r="L102" s="204"/>
      <c r="M102" s="204"/>
      <c r="N102" s="204"/>
      <c r="O102" s="204"/>
      <c r="P102" s="204"/>
      <c r="Q102" s="204"/>
      <c r="R102" s="197"/>
      <c r="S102" s="197"/>
    </row>
    <row r="103" spans="1:19" x14ac:dyDescent="0.2">
      <c r="L103" s="204">
        <f>L101-'6.Вед.18 и 19-20'!L104</f>
        <v>0</v>
      </c>
      <c r="M103" s="204">
        <f>M101-'6.Вед.18 и 19-20'!M104</f>
        <v>0</v>
      </c>
      <c r="N103" s="204">
        <f>N101-'6.Вед.18 и 19-20'!N104</f>
        <v>0</v>
      </c>
      <c r="O103" s="204"/>
      <c r="P103" s="204"/>
      <c r="Q103" s="204"/>
      <c r="R103" s="204"/>
      <c r="S103" s="204"/>
    </row>
    <row r="104" spans="1:19" x14ac:dyDescent="0.2">
      <c r="L104" s="204"/>
      <c r="M104" s="204"/>
      <c r="N104" s="204"/>
      <c r="O104" s="204"/>
      <c r="P104" s="204"/>
      <c r="Q104" s="204"/>
      <c r="R104" s="197"/>
      <c r="S104" s="197"/>
    </row>
    <row r="105" spans="1:19" x14ac:dyDescent="0.2">
      <c r="L105" s="204"/>
      <c r="M105" s="204"/>
      <c r="N105" s="204"/>
      <c r="O105" s="204"/>
      <c r="P105" s="204"/>
      <c r="Q105" s="204"/>
      <c r="R105" s="197"/>
      <c r="S105" s="197"/>
    </row>
    <row r="106" spans="1:19" x14ac:dyDescent="0.2">
      <c r="L106" s="204"/>
      <c r="M106" s="204"/>
      <c r="N106" s="204"/>
      <c r="O106" s="204"/>
      <c r="P106" s="204"/>
      <c r="Q106" s="204"/>
      <c r="R106" s="197"/>
      <c r="S106" s="197"/>
    </row>
    <row r="107" spans="1:19" x14ac:dyDescent="0.2">
      <c r="L107" s="204"/>
      <c r="M107" s="204"/>
      <c r="N107" s="204"/>
      <c r="O107" s="204"/>
      <c r="P107" s="204"/>
      <c r="Q107" s="204"/>
      <c r="R107" s="197"/>
      <c r="S107" s="197"/>
    </row>
    <row r="108" spans="1:19" x14ac:dyDescent="0.2">
      <c r="L108" s="204"/>
      <c r="M108" s="204"/>
      <c r="N108" s="204"/>
      <c r="O108" s="204"/>
      <c r="P108" s="204"/>
      <c r="Q108" s="204"/>
      <c r="R108" s="197"/>
      <c r="S108" s="197"/>
    </row>
    <row r="109" spans="1:19" x14ac:dyDescent="0.2">
      <c r="L109" s="204"/>
      <c r="M109" s="204"/>
      <c r="N109" s="204"/>
      <c r="O109" s="204"/>
      <c r="P109" s="204"/>
      <c r="Q109" s="204"/>
      <c r="R109" s="197"/>
      <c r="S109" s="197"/>
    </row>
    <row r="110" spans="1:19" x14ac:dyDescent="0.2">
      <c r="L110" s="204"/>
      <c r="M110" s="204"/>
      <c r="N110" s="204"/>
      <c r="O110" s="204"/>
      <c r="P110" s="204"/>
      <c r="Q110" s="204"/>
      <c r="R110" s="197"/>
      <c r="S110" s="197"/>
    </row>
    <row r="111" spans="1:19" x14ac:dyDescent="0.2">
      <c r="L111" s="204"/>
      <c r="M111" s="204"/>
      <c r="N111" s="204"/>
      <c r="O111" s="204"/>
      <c r="P111" s="204"/>
      <c r="Q111" s="204"/>
      <c r="R111" s="197"/>
      <c r="S111" s="197"/>
    </row>
  </sheetData>
  <mergeCells count="13">
    <mergeCell ref="A8:B8"/>
    <mergeCell ref="B6:M6"/>
    <mergeCell ref="C3:O3"/>
    <mergeCell ref="C4:M4"/>
    <mergeCell ref="C2:M2"/>
    <mergeCell ref="A98:B98"/>
    <mergeCell ref="A87:B87"/>
    <mergeCell ref="A97:B97"/>
    <mergeCell ref="A15:B15"/>
    <mergeCell ref="A34:B34"/>
    <mergeCell ref="A55:B55"/>
    <mergeCell ref="A62:B62"/>
    <mergeCell ref="A65:B65"/>
  </mergeCells>
  <pageMargins left="0.59055118110236227" right="0" top="0.35433070866141736" bottom="0.35433070866141736" header="0.55118110236220474" footer="0.3937007874015748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C2" sqref="C2:E2"/>
    </sheetView>
  </sheetViews>
  <sheetFormatPr defaultRowHeight="12.75" x14ac:dyDescent="0.2"/>
  <cols>
    <col min="1" max="1" width="4.140625" style="143" customWidth="1"/>
    <col min="2" max="2" width="46.7109375" style="143" customWidth="1"/>
    <col min="3" max="5" width="12.28515625" style="143" customWidth="1"/>
    <col min="6" max="251" width="9.140625" style="143"/>
    <col min="252" max="252" width="4.140625" style="143" customWidth="1"/>
    <col min="253" max="253" width="58.85546875" style="143" customWidth="1"/>
    <col min="254" max="254" width="32.85546875" style="143" customWidth="1"/>
    <col min="255" max="255" width="9.140625" style="143"/>
  </cols>
  <sheetData>
    <row r="1" spans="1:255" x14ac:dyDescent="0.2">
      <c r="A1" s="141"/>
      <c r="B1" s="142"/>
      <c r="C1" s="348" t="s">
        <v>326</v>
      </c>
      <c r="D1" s="348"/>
      <c r="E1" s="348"/>
    </row>
    <row r="2" spans="1:255" ht="74.25" customHeight="1" x14ac:dyDescent="0.2">
      <c r="A2" s="141"/>
      <c r="B2" s="142"/>
      <c r="C2" s="291" t="s">
        <v>361</v>
      </c>
      <c r="D2" s="291"/>
      <c r="E2" s="291"/>
    </row>
    <row r="3" spans="1:255" x14ac:dyDescent="0.2">
      <c r="A3" s="141"/>
      <c r="B3" s="142"/>
      <c r="C3" s="349" t="s">
        <v>321</v>
      </c>
      <c r="D3" s="349"/>
      <c r="E3" s="349"/>
    </row>
    <row r="4" spans="1:255" x14ac:dyDescent="0.2">
      <c r="A4" s="141"/>
      <c r="B4" s="142"/>
      <c r="C4" s="144"/>
    </row>
    <row r="5" spans="1:255" ht="86.25" customHeight="1" x14ac:dyDescent="0.2">
      <c r="A5" s="145"/>
      <c r="B5" s="347" t="s">
        <v>363</v>
      </c>
      <c r="C5" s="347"/>
      <c r="D5" s="347"/>
      <c r="E5" s="347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</row>
    <row r="6" spans="1:255" x14ac:dyDescent="0.2">
      <c r="A6" s="141"/>
      <c r="B6" s="147"/>
      <c r="C6" s="147"/>
    </row>
    <row r="7" spans="1:255" s="8" customFormat="1" ht="27.75" customHeight="1" x14ac:dyDescent="0.2">
      <c r="A7" s="148" t="s">
        <v>322</v>
      </c>
      <c r="B7" s="148" t="s">
        <v>323</v>
      </c>
      <c r="C7" s="205" t="s">
        <v>327</v>
      </c>
      <c r="D7" s="205" t="s">
        <v>332</v>
      </c>
      <c r="E7" s="205" t="s">
        <v>333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</row>
    <row r="8" spans="1:255" ht="28.5" customHeight="1" x14ac:dyDescent="0.2">
      <c r="A8" s="149">
        <v>1</v>
      </c>
      <c r="B8" s="150" t="s">
        <v>324</v>
      </c>
      <c r="C8" s="162">
        <v>3000</v>
      </c>
      <c r="D8" s="162">
        <v>3000</v>
      </c>
      <c r="E8" s="162">
        <v>3000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</row>
    <row r="9" spans="1:255" ht="22.5" customHeight="1" x14ac:dyDescent="0.2">
      <c r="A9" s="151"/>
      <c r="B9" s="152" t="s">
        <v>325</v>
      </c>
      <c r="C9" s="163">
        <f>SUM(C8:C8)</f>
        <v>3000</v>
      </c>
      <c r="D9" s="163">
        <f>SUM(D8:D8)</f>
        <v>3000</v>
      </c>
      <c r="E9" s="163">
        <f>SUM(E8:E8)</f>
        <v>3000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</row>
  </sheetData>
  <mergeCells count="4">
    <mergeCell ref="B5:E5"/>
    <mergeCell ref="C2:E2"/>
    <mergeCell ref="C1:E1"/>
    <mergeCell ref="C3:E3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1. Дох.18 и план 19-20</vt:lpstr>
      <vt:lpstr>2.норм</vt:lpstr>
      <vt:lpstr>3.Адм.дох. (2)</vt:lpstr>
      <vt:lpstr>3.Адм.дох.</vt:lpstr>
      <vt:lpstr>4.Адм.ОГВ</vt:lpstr>
      <vt:lpstr>5.Адм.источ.</vt:lpstr>
      <vt:lpstr>6.Вед.18 и 19-20</vt:lpstr>
      <vt:lpstr>7.МП 18 и 19-20</vt:lpstr>
      <vt:lpstr>8.1 Вн.контр.</vt:lpstr>
      <vt:lpstr>8.2 архивы</vt:lpstr>
      <vt:lpstr>8.3 спорт</vt:lpstr>
      <vt:lpstr>9.Ист18 и 19-20</vt:lpstr>
      <vt:lpstr>'1. Дох.18 и план 19-20'!Заголовки_для_печати</vt:lpstr>
      <vt:lpstr>'6.Вед.18 и 19-20'!Заголовки_для_печати</vt:lpstr>
      <vt:lpstr>'7.МП 18 и 19-20'!Заголовки_для_печати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2018-03-05T06:38:24Z</cp:lastPrinted>
  <dcterms:created xsi:type="dcterms:W3CDTF">1996-10-08T23:32:33Z</dcterms:created>
  <dcterms:modified xsi:type="dcterms:W3CDTF">2018-08-30T06:38:30Z</dcterms:modified>
</cp:coreProperties>
</file>