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7560" firstSheet="1" activeTab="6"/>
  </bookViews>
  <sheets>
    <sheet name="1.дох.18-20гг." sheetId="5" r:id="rId1"/>
    <sheet name="2. Норм." sheetId="8" r:id="rId2"/>
    <sheet name="3.Адм.дох" sheetId="4" r:id="rId3"/>
    <sheet name="4.Адм ОГВ" sheetId="9" r:id="rId4"/>
    <sheet name="5. Адм.ист." sheetId="10" r:id="rId5"/>
    <sheet name="6.Вед.18-20" sheetId="6" r:id="rId6"/>
    <sheet name="7.МП.18-20" sheetId="7" r:id="rId7"/>
    <sheet name="8.1 Вн.контр." sheetId="11" r:id="rId8"/>
    <sheet name="8.2.Архив " sheetId="12" r:id="rId9"/>
    <sheet name="8.3.Спорт " sheetId="13" r:id="rId10"/>
    <sheet name="9.Ист.18-20" sheetId="14" r:id="rId11"/>
    <sheet name="Лист1" sheetId="1" r:id="rId12"/>
    <sheet name="Лист2" sheetId="2" r:id="rId13"/>
    <sheet name="Лист3" sheetId="3" r:id="rId14"/>
  </sheets>
  <definedNames>
    <definedName name="_xlnm.Print_Titles" localSheetId="0">'1.дох.18-20гг.'!$8:$9</definedName>
    <definedName name="_xlnm.Print_Titles" localSheetId="5">'6.Вед.18-20'!$8:$8</definedName>
    <definedName name="_xlnm.Print_Titles" localSheetId="6">'7.МП.18-20'!$8:$8</definedName>
  </definedNames>
  <calcPr calcId="152511"/>
</workbook>
</file>

<file path=xl/calcChain.xml><?xml version="1.0" encoding="utf-8"?>
<calcChain xmlns="http://schemas.openxmlformats.org/spreadsheetml/2006/main">
  <c r="M25" i="7" l="1"/>
  <c r="M24" i="7" s="1"/>
  <c r="M23" i="7" s="1"/>
  <c r="N25" i="7"/>
  <c r="N24" i="7" s="1"/>
  <c r="N23" i="7" s="1"/>
  <c r="L25" i="7"/>
  <c r="L24" i="7" s="1"/>
  <c r="L23" i="7" s="1"/>
  <c r="I22" i="6"/>
  <c r="I21" i="6" s="1"/>
  <c r="J22" i="6"/>
  <c r="H22" i="6"/>
  <c r="H21" i="6" s="1"/>
  <c r="I24" i="6"/>
  <c r="I23" i="6" s="1"/>
  <c r="J24" i="6"/>
  <c r="J23" i="6" s="1"/>
  <c r="H24" i="6"/>
  <c r="H23" i="6"/>
  <c r="N56" i="7"/>
  <c r="N55" i="7" s="1"/>
  <c r="N54" i="7" s="1"/>
  <c r="N53" i="7" s="1"/>
  <c r="N52" i="7" s="1"/>
  <c r="M56" i="7"/>
  <c r="M55" i="7" s="1"/>
  <c r="M54" i="7" s="1"/>
  <c r="L50" i="7"/>
  <c r="L49" i="7" s="1"/>
  <c r="L48" i="7" s="1"/>
  <c r="L47" i="7" s="1"/>
  <c r="L46" i="7" s="1"/>
  <c r="M80" i="7"/>
  <c r="M79" i="7" s="1"/>
  <c r="M78" i="7"/>
  <c r="M77" i="7" s="1"/>
  <c r="N80" i="7"/>
  <c r="N79" i="7" s="1"/>
  <c r="N78" i="7" s="1"/>
  <c r="N77" i="7" s="1"/>
  <c r="L80" i="7"/>
  <c r="L79" i="7" s="1"/>
  <c r="L78" i="7" s="1"/>
  <c r="L77" i="7" s="1"/>
  <c r="N31" i="7"/>
  <c r="N30" i="7" s="1"/>
  <c r="N29" i="7" s="1"/>
  <c r="M31" i="7"/>
  <c r="M30" i="7" s="1"/>
  <c r="M29" i="7" s="1"/>
  <c r="L31" i="7"/>
  <c r="L30" i="7" s="1"/>
  <c r="L29" i="7" s="1"/>
  <c r="I32" i="6"/>
  <c r="I31" i="6"/>
  <c r="J32" i="6"/>
  <c r="J31" i="6"/>
  <c r="H32" i="6"/>
  <c r="H31" i="6"/>
  <c r="E9" i="13"/>
  <c r="D9" i="13"/>
  <c r="C9" i="13"/>
  <c r="E9" i="12"/>
  <c r="D9" i="12"/>
  <c r="C9" i="12"/>
  <c r="E9" i="11"/>
  <c r="D9" i="11"/>
  <c r="C9" i="11"/>
  <c r="G45" i="1"/>
  <c r="F45" i="1"/>
  <c r="F44" i="1"/>
  <c r="F43" i="1" s="1"/>
  <c r="D45" i="1"/>
  <c r="E45" i="1" s="1"/>
  <c r="E44" i="1" s="1"/>
  <c r="E43" i="1" s="1"/>
  <c r="G44" i="1"/>
  <c r="G43" i="1" s="1"/>
  <c r="C44" i="1"/>
  <c r="C43" i="1" s="1"/>
  <c r="I43" i="1"/>
  <c r="H43" i="1"/>
  <c r="I41" i="1"/>
  <c r="H41" i="1"/>
  <c r="H40" i="1" s="1"/>
  <c r="G41" i="1"/>
  <c r="G40" i="1"/>
  <c r="F41" i="1"/>
  <c r="F40" i="1" s="1"/>
  <c r="E41" i="1"/>
  <c r="E40" i="1" s="1"/>
  <c r="D41" i="1"/>
  <c r="D40" i="1"/>
  <c r="C41" i="1"/>
  <c r="C40" i="1" s="1"/>
  <c r="I40" i="1"/>
  <c r="E39" i="1"/>
  <c r="E38" i="1" s="1"/>
  <c r="E37" i="1" s="1"/>
  <c r="I38" i="1"/>
  <c r="H38" i="1"/>
  <c r="G38" i="1"/>
  <c r="F38" i="1"/>
  <c r="F37" i="1" s="1"/>
  <c r="D38" i="1"/>
  <c r="D37" i="1" s="1"/>
  <c r="C38" i="1"/>
  <c r="E36" i="1"/>
  <c r="E35" i="1" s="1"/>
  <c r="I35" i="1"/>
  <c r="H35" i="1"/>
  <c r="G35" i="1"/>
  <c r="F35" i="1"/>
  <c r="D35" i="1"/>
  <c r="C35" i="1"/>
  <c r="E34" i="1"/>
  <c r="E33" i="1" s="1"/>
  <c r="E32" i="1" s="1"/>
  <c r="I33" i="1"/>
  <c r="I32" i="1" s="1"/>
  <c r="H33" i="1"/>
  <c r="G33" i="1"/>
  <c r="G32" i="1" s="1"/>
  <c r="F33" i="1"/>
  <c r="D33" i="1"/>
  <c r="C33" i="1"/>
  <c r="C32" i="1" s="1"/>
  <c r="E29" i="1"/>
  <c r="E28" i="1" s="1"/>
  <c r="E27" i="1" s="1"/>
  <c r="E26" i="1" s="1"/>
  <c r="I28" i="1"/>
  <c r="I27" i="1" s="1"/>
  <c r="I26" i="1" s="1"/>
  <c r="H28" i="1"/>
  <c r="H27" i="1" s="1"/>
  <c r="H26" i="1" s="1"/>
  <c r="G28" i="1"/>
  <c r="G27" i="1" s="1"/>
  <c r="F28" i="1"/>
  <c r="F27" i="1" s="1"/>
  <c r="F26" i="1" s="1"/>
  <c r="D28" i="1"/>
  <c r="D27" i="1" s="1"/>
  <c r="D26" i="1" s="1"/>
  <c r="C28" i="1"/>
  <c r="C27" i="1"/>
  <c r="C26" i="1" s="1"/>
  <c r="G26" i="1"/>
  <c r="E25" i="1"/>
  <c r="E24" i="1" s="1"/>
  <c r="I24" i="1"/>
  <c r="H24" i="1"/>
  <c r="G24" i="1"/>
  <c r="F24" i="1"/>
  <c r="D24" i="1"/>
  <c r="C24" i="1"/>
  <c r="C21" i="1" s="1"/>
  <c r="E23" i="1"/>
  <c r="E22" i="1" s="1"/>
  <c r="E21" i="1" s="1"/>
  <c r="I22" i="1"/>
  <c r="H22" i="1"/>
  <c r="H21" i="1"/>
  <c r="H18" i="1" s="1"/>
  <c r="G22" i="1"/>
  <c r="F22" i="1"/>
  <c r="D22" i="1"/>
  <c r="C22" i="1"/>
  <c r="I21" i="1"/>
  <c r="E20" i="1"/>
  <c r="E19" i="1" s="1"/>
  <c r="I19" i="1"/>
  <c r="I18" i="1" s="1"/>
  <c r="H19" i="1"/>
  <c r="G19" i="1"/>
  <c r="F19" i="1"/>
  <c r="D19" i="1"/>
  <c r="C19" i="1"/>
  <c r="E17" i="1"/>
  <c r="E16" i="1"/>
  <c r="E15" i="1" s="1"/>
  <c r="I16" i="1"/>
  <c r="H16" i="1"/>
  <c r="G16" i="1"/>
  <c r="F16" i="1"/>
  <c r="F15" i="1" s="1"/>
  <c r="D16" i="1"/>
  <c r="D15" i="1" s="1"/>
  <c r="C16" i="1"/>
  <c r="I15" i="1"/>
  <c r="H15" i="1"/>
  <c r="G15" i="1"/>
  <c r="C15" i="1"/>
  <c r="E14" i="1"/>
  <c r="E13" i="1"/>
  <c r="I12" i="1"/>
  <c r="I11" i="1" s="1"/>
  <c r="H12" i="1"/>
  <c r="H11" i="1" s="1"/>
  <c r="G12" i="1"/>
  <c r="G11" i="1" s="1"/>
  <c r="F12" i="1"/>
  <c r="F11" i="1" s="1"/>
  <c r="D12" i="1"/>
  <c r="D11" i="1" s="1"/>
  <c r="C12" i="1"/>
  <c r="C11" i="1" s="1"/>
  <c r="J61" i="6"/>
  <c r="J60" i="6" s="1"/>
  <c r="J59" i="6" s="1"/>
  <c r="I61" i="6"/>
  <c r="I60" i="6" s="1"/>
  <c r="I59" i="6" s="1"/>
  <c r="N86" i="7"/>
  <c r="N85" i="7" s="1"/>
  <c r="N84" i="7" s="1"/>
  <c r="N83" i="7" s="1"/>
  <c r="N82" i="7" s="1"/>
  <c r="M86" i="7"/>
  <c r="M85" i="7" s="1"/>
  <c r="M84" i="7" s="1"/>
  <c r="M83" i="7" s="1"/>
  <c r="M82" i="7"/>
  <c r="N37" i="7"/>
  <c r="N36" i="7" s="1"/>
  <c r="N35" i="7" s="1"/>
  <c r="N51" i="7"/>
  <c r="N60" i="7"/>
  <c r="N59" i="7" s="1"/>
  <c r="N58" i="7" s="1"/>
  <c r="N64" i="7"/>
  <c r="N63" i="7" s="1"/>
  <c r="N62" i="7" s="1"/>
  <c r="N68" i="7"/>
  <c r="N67" i="7" s="1"/>
  <c r="N66" i="7" s="1"/>
  <c r="N72" i="7"/>
  <c r="N71" i="7" s="1"/>
  <c r="N70" i="7"/>
  <c r="N75" i="7"/>
  <c r="N74" i="7" s="1"/>
  <c r="M37" i="7"/>
  <c r="M36" i="7"/>
  <c r="M35" i="7" s="1"/>
  <c r="M51" i="7"/>
  <c r="M60" i="7"/>
  <c r="M59" i="7" s="1"/>
  <c r="M58" i="7" s="1"/>
  <c r="M64" i="7"/>
  <c r="M63" i="7" s="1"/>
  <c r="M62" i="7"/>
  <c r="M68" i="7"/>
  <c r="M67" i="7" s="1"/>
  <c r="M66" i="7" s="1"/>
  <c r="M72" i="7"/>
  <c r="M71" i="7" s="1"/>
  <c r="M70" i="7" s="1"/>
  <c r="M75" i="7"/>
  <c r="M74" i="7"/>
  <c r="L51" i="7"/>
  <c r="L28" i="7"/>
  <c r="L27" i="7" s="1"/>
  <c r="L26" i="7" s="1"/>
  <c r="L34" i="7"/>
  <c r="L33" i="7" s="1"/>
  <c r="L32" i="7" s="1"/>
  <c r="L85" i="7"/>
  <c r="L84" i="7" s="1"/>
  <c r="L83" i="7" s="1"/>
  <c r="L82" i="7" s="1"/>
  <c r="L75" i="7"/>
  <c r="L74" i="7" s="1"/>
  <c r="L72" i="7"/>
  <c r="L71" i="7" s="1"/>
  <c r="L70" i="7"/>
  <c r="L68" i="7"/>
  <c r="L67" i="7" s="1"/>
  <c r="L66" i="7" s="1"/>
  <c r="L64" i="7"/>
  <c r="L63" i="7" s="1"/>
  <c r="L62" i="7"/>
  <c r="L60" i="7"/>
  <c r="L59" i="7" s="1"/>
  <c r="L58" i="7" s="1"/>
  <c r="L37" i="7"/>
  <c r="L36" i="7" s="1"/>
  <c r="L35" i="7" s="1"/>
  <c r="J19" i="6"/>
  <c r="I19" i="6"/>
  <c r="M20" i="7" s="1"/>
  <c r="M19" i="7" s="1"/>
  <c r="J71" i="6"/>
  <c r="J70" i="6" s="1"/>
  <c r="J69" i="6" s="1"/>
  <c r="J68" i="6" s="1"/>
  <c r="J66" i="6"/>
  <c r="J65" i="6"/>
  <c r="J64" i="6" s="1"/>
  <c r="J63" i="6" s="1"/>
  <c r="J56" i="6"/>
  <c r="J55" i="6" s="1"/>
  <c r="J50" i="6" s="1"/>
  <c r="J49" i="6" s="1"/>
  <c r="J53" i="6"/>
  <c r="J52" i="6" s="1"/>
  <c r="J51" i="6" s="1"/>
  <c r="J47" i="6"/>
  <c r="J46" i="6" s="1"/>
  <c r="J42" i="6"/>
  <c r="N44" i="7" s="1"/>
  <c r="N42" i="7"/>
  <c r="J35" i="6"/>
  <c r="J34" i="6" s="1"/>
  <c r="J30" i="6" s="1"/>
  <c r="J28" i="6"/>
  <c r="J21" i="6"/>
  <c r="N22" i="7" s="1"/>
  <c r="N21" i="7" s="1"/>
  <c r="J17" i="6"/>
  <c r="J13" i="6"/>
  <c r="J12" i="6" s="1"/>
  <c r="J11" i="6" s="1"/>
  <c r="I71" i="6"/>
  <c r="I70" i="6" s="1"/>
  <c r="I69" i="6" s="1"/>
  <c r="I68" i="6" s="1"/>
  <c r="I66" i="6"/>
  <c r="I65" i="6"/>
  <c r="I64" i="6" s="1"/>
  <c r="I63" i="6" s="1"/>
  <c r="I56" i="6"/>
  <c r="I55" i="6" s="1"/>
  <c r="I50" i="6" s="1"/>
  <c r="I49" i="6" s="1"/>
  <c r="I53" i="6"/>
  <c r="I52" i="6"/>
  <c r="I51" i="6" s="1"/>
  <c r="I47" i="6"/>
  <c r="I46" i="6" s="1"/>
  <c r="M50" i="7" s="1"/>
  <c r="M49" i="7" s="1"/>
  <c r="M48" i="7" s="1"/>
  <c r="M47" i="7" s="1"/>
  <c r="M46" i="7" s="1"/>
  <c r="I42" i="6"/>
  <c r="M45" i="7"/>
  <c r="M44" i="7" s="1"/>
  <c r="M43" i="7"/>
  <c r="M42" i="7" s="1"/>
  <c r="M41" i="7" s="1"/>
  <c r="M40" i="7" s="1"/>
  <c r="M39" i="7" s="1"/>
  <c r="I35" i="6"/>
  <c r="I34" i="6" s="1"/>
  <c r="I28" i="6"/>
  <c r="I27" i="6"/>
  <c r="I26" i="6" s="1"/>
  <c r="I17" i="6"/>
  <c r="M14" i="7"/>
  <c r="M13" i="7"/>
  <c r="M12" i="7" s="1"/>
  <c r="H13" i="6"/>
  <c r="H12" i="6" s="1"/>
  <c r="H11" i="6" s="1"/>
  <c r="M22" i="7"/>
  <c r="M21" i="7" s="1"/>
  <c r="N20" i="7"/>
  <c r="N19" i="7"/>
  <c r="M18" i="7"/>
  <c r="M17" i="7" s="1"/>
  <c r="N18" i="7"/>
  <c r="N17" i="7"/>
  <c r="L55" i="7"/>
  <c r="L54" i="7" s="1"/>
  <c r="H71" i="6"/>
  <c r="H70" i="6"/>
  <c r="H69" i="6" s="1"/>
  <c r="H68" i="6" s="1"/>
  <c r="H66" i="6"/>
  <c r="H65" i="6" s="1"/>
  <c r="H64" i="6" s="1"/>
  <c r="H63" i="6" s="1"/>
  <c r="H56" i="6"/>
  <c r="H55" i="6"/>
  <c r="H53" i="6"/>
  <c r="H52" i="6" s="1"/>
  <c r="H51" i="6" s="1"/>
  <c r="H50" i="6" s="1"/>
  <c r="H49" i="6" s="1"/>
  <c r="H47" i="6"/>
  <c r="H46" i="6" s="1"/>
  <c r="H45" i="6"/>
  <c r="H44" i="6" s="1"/>
  <c r="L44" i="7"/>
  <c r="L43" i="7"/>
  <c r="L42" i="7"/>
  <c r="H35" i="6"/>
  <c r="H34" i="6" s="1"/>
  <c r="H30" i="6" s="1"/>
  <c r="H28" i="6"/>
  <c r="H27" i="6" s="1"/>
  <c r="H26" i="6" s="1"/>
  <c r="H19" i="6"/>
  <c r="L20" i="7"/>
  <c r="L19" i="7"/>
  <c r="H17" i="6"/>
  <c r="L18" i="7"/>
  <c r="L17" i="7" s="1"/>
  <c r="H61" i="6"/>
  <c r="H60" i="6"/>
  <c r="H59" i="6"/>
  <c r="E43" i="5"/>
  <c r="D43" i="5"/>
  <c r="E41" i="5"/>
  <c r="E40" i="5"/>
  <c r="E37" i="5" s="1"/>
  <c r="D41" i="5"/>
  <c r="D40" i="5" s="1"/>
  <c r="E38" i="5"/>
  <c r="D38" i="5"/>
  <c r="E35" i="5"/>
  <c r="E32" i="5" s="1"/>
  <c r="E31" i="5" s="1"/>
  <c r="E30" i="5" s="1"/>
  <c r="D35" i="5"/>
  <c r="E33" i="5"/>
  <c r="D33" i="5"/>
  <c r="E28" i="5"/>
  <c r="E27" i="5" s="1"/>
  <c r="E26" i="5" s="1"/>
  <c r="D28" i="5"/>
  <c r="D27" i="5"/>
  <c r="D26" i="5" s="1"/>
  <c r="E24" i="5"/>
  <c r="E21" i="5"/>
  <c r="D24" i="5"/>
  <c r="E22" i="5"/>
  <c r="D22" i="5"/>
  <c r="E19" i="5"/>
  <c r="D19" i="5"/>
  <c r="E16" i="5"/>
  <c r="E15" i="5"/>
  <c r="D16" i="5"/>
  <c r="D15" i="5"/>
  <c r="E12" i="5"/>
  <c r="E11" i="5"/>
  <c r="E10" i="5" s="1"/>
  <c r="D12" i="5"/>
  <c r="D11" i="5" s="1"/>
  <c r="D32" i="5"/>
  <c r="C44" i="5"/>
  <c r="C43" i="5" s="1"/>
  <c r="C41" i="5"/>
  <c r="C40" i="5" s="1"/>
  <c r="C38" i="5"/>
  <c r="C35" i="5"/>
  <c r="C33" i="5"/>
  <c r="C28" i="5"/>
  <c r="C27" i="5" s="1"/>
  <c r="C26" i="5" s="1"/>
  <c r="C24" i="5"/>
  <c r="C21" i="5" s="1"/>
  <c r="C22" i="5"/>
  <c r="C19" i="5"/>
  <c r="C16" i="5"/>
  <c r="C15" i="5" s="1"/>
  <c r="C12" i="5"/>
  <c r="C11" i="5" s="1"/>
  <c r="N33" i="7"/>
  <c r="N32" i="7" s="1"/>
  <c r="M33" i="7"/>
  <c r="M32" i="7" s="1"/>
  <c r="N14" i="7"/>
  <c r="N13" i="7" s="1"/>
  <c r="N12" i="7" s="1"/>
  <c r="L14" i="7"/>
  <c r="L13" i="7" s="1"/>
  <c r="L12" i="7" s="1"/>
  <c r="C32" i="5"/>
  <c r="I13" i="6"/>
  <c r="I12" i="6"/>
  <c r="I11" i="6" s="1"/>
  <c r="J40" i="6"/>
  <c r="D44" i="1"/>
  <c r="D43" i="1" s="1"/>
  <c r="H42" i="6"/>
  <c r="I40" i="6"/>
  <c r="I39" i="6" s="1"/>
  <c r="I38" i="6" s="1"/>
  <c r="I37" i="6" s="1"/>
  <c r="M28" i="7"/>
  <c r="M27" i="7" s="1"/>
  <c r="M26" i="7" s="1"/>
  <c r="H40" i="6"/>
  <c r="H39" i="6" s="1"/>
  <c r="H38" i="6" s="1"/>
  <c r="H37" i="6" s="1"/>
  <c r="E18" i="5"/>
  <c r="L41" i="7"/>
  <c r="L40" i="7" s="1"/>
  <c r="L39" i="7" s="1"/>
  <c r="M16" i="7" l="1"/>
  <c r="J39" i="6"/>
  <c r="J38" i="6" s="1"/>
  <c r="J37" i="6" s="1"/>
  <c r="C18" i="5"/>
  <c r="C37" i="5"/>
  <c r="C31" i="5" s="1"/>
  <c r="C30" i="5" s="1"/>
  <c r="N41" i="7"/>
  <c r="N40" i="7" s="1"/>
  <c r="N39" i="7" s="1"/>
  <c r="C18" i="1"/>
  <c r="F21" i="1"/>
  <c r="F18" i="1" s="1"/>
  <c r="H37" i="1"/>
  <c r="I37" i="1"/>
  <c r="I31" i="1" s="1"/>
  <c r="I30" i="1" s="1"/>
  <c r="I45" i="6"/>
  <c r="I44" i="6" s="1"/>
  <c r="L22" i="7"/>
  <c r="L21" i="7" s="1"/>
  <c r="L16" i="7" s="1"/>
  <c r="L11" i="7" s="1"/>
  <c r="L10" i="7" s="1"/>
  <c r="D21" i="5"/>
  <c r="D18" i="5" s="1"/>
  <c r="D10" i="5" s="1"/>
  <c r="I30" i="6"/>
  <c r="N16" i="7"/>
  <c r="C10" i="1"/>
  <c r="G10" i="1"/>
  <c r="E12" i="1"/>
  <c r="E11" i="1" s="1"/>
  <c r="E10" i="1" s="1"/>
  <c r="G21" i="1"/>
  <c r="G18" i="1" s="1"/>
  <c r="C31" i="1"/>
  <c r="C30" i="1" s="1"/>
  <c r="F32" i="1"/>
  <c r="F31" i="1" s="1"/>
  <c r="F30" i="1" s="1"/>
  <c r="C37" i="1"/>
  <c r="D37" i="5"/>
  <c r="D31" i="5" s="1"/>
  <c r="D30" i="5" s="1"/>
  <c r="D21" i="1"/>
  <c r="D18" i="1" s="1"/>
  <c r="D10" i="1" s="1"/>
  <c r="H32" i="1"/>
  <c r="H31" i="1" s="1"/>
  <c r="H30" i="1" s="1"/>
  <c r="G37" i="1"/>
  <c r="G31" i="1" s="1"/>
  <c r="G30" i="1" s="1"/>
  <c r="F10" i="1"/>
  <c r="F46" i="1" s="1"/>
  <c r="I10" i="1"/>
  <c r="H10" i="1"/>
  <c r="E31" i="1"/>
  <c r="E30" i="1" s="1"/>
  <c r="N50" i="7"/>
  <c r="N49" i="7" s="1"/>
  <c r="N48" i="7" s="1"/>
  <c r="N47" i="7" s="1"/>
  <c r="N46" i="7" s="1"/>
  <c r="J45" i="6"/>
  <c r="J44" i="6" s="1"/>
  <c r="J16" i="6"/>
  <c r="J15" i="6" s="1"/>
  <c r="L53" i="7"/>
  <c r="M11" i="7"/>
  <c r="M10" i="7" s="1"/>
  <c r="M9" i="7" s="1"/>
  <c r="E18" i="1"/>
  <c r="M53" i="7"/>
  <c r="M52" i="7" s="1"/>
  <c r="E46" i="5"/>
  <c r="F12" i="14" s="1"/>
  <c r="F11" i="14" s="1"/>
  <c r="F10" i="14" s="1"/>
  <c r="F9" i="14" s="1"/>
  <c r="I16" i="6"/>
  <c r="I15" i="6" s="1"/>
  <c r="I10" i="6" s="1"/>
  <c r="I9" i="6" s="1"/>
  <c r="I77" i="6" s="1"/>
  <c r="E16" i="14" s="1"/>
  <c r="E15" i="14" s="1"/>
  <c r="E14" i="14" s="1"/>
  <c r="E13" i="14" s="1"/>
  <c r="C10" i="5"/>
  <c r="H16" i="6"/>
  <c r="H15" i="6" s="1"/>
  <c r="H10" i="6" s="1"/>
  <c r="H9" i="6" s="1"/>
  <c r="H77" i="6" s="1"/>
  <c r="D16" i="14" s="1"/>
  <c r="D15" i="14" s="1"/>
  <c r="D14" i="14" s="1"/>
  <c r="D13" i="14" s="1"/>
  <c r="N28" i="7"/>
  <c r="N27" i="7" s="1"/>
  <c r="N26" i="7" s="1"/>
  <c r="N11" i="7" s="1"/>
  <c r="N10" i="7" s="1"/>
  <c r="N9" i="7" s="1"/>
  <c r="J27" i="6"/>
  <c r="J26" i="6" s="1"/>
  <c r="D32" i="1"/>
  <c r="D31" i="1" s="1"/>
  <c r="D30" i="1" s="1"/>
  <c r="C46" i="5" l="1"/>
  <c r="D12" i="14" s="1"/>
  <c r="D11" i="14" s="1"/>
  <c r="D10" i="14" s="1"/>
  <c r="D9" i="14" s="1"/>
  <c r="H46" i="1"/>
  <c r="C46" i="1"/>
  <c r="I46" i="1"/>
  <c r="G46" i="1"/>
  <c r="D46" i="5"/>
  <c r="E12" i="14" s="1"/>
  <c r="E11" i="14" s="1"/>
  <c r="E10" i="14" s="1"/>
  <c r="E9" i="14" s="1"/>
  <c r="E8" i="14" s="1"/>
  <c r="E17" i="14" s="1"/>
  <c r="N87" i="7"/>
  <c r="D46" i="1"/>
  <c r="L9" i="7"/>
  <c r="L52" i="7"/>
  <c r="L87" i="7"/>
  <c r="E46" i="1"/>
  <c r="D8" i="14"/>
  <c r="D17" i="14" s="1"/>
  <c r="J10" i="6"/>
  <c r="J9" i="6" s="1"/>
  <c r="J77" i="6" s="1"/>
  <c r="F16" i="14" s="1"/>
  <c r="F15" i="14" s="1"/>
  <c r="F14" i="14" s="1"/>
  <c r="F13" i="14" s="1"/>
  <c r="F8" i="14" s="1"/>
  <c r="F17" i="14" s="1"/>
  <c r="M87" i="7"/>
</calcChain>
</file>

<file path=xl/sharedStrings.xml><?xml version="1.0" encoding="utf-8"?>
<sst xmlns="http://schemas.openxmlformats.org/spreadsheetml/2006/main" count="1028" uniqueCount="366">
  <si>
    <t xml:space="preserve"> Приложение 3</t>
  </si>
  <si>
    <t>к Решению Лутенского сельского Совета народных депутатов № 4-5 от 19.03.2015г.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</si>
  <si>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Перечень главных администраторов доходов бюджета Мужиновского сельского поселения Клетнянского района Брянской области</t>
  </si>
  <si>
    <t>Код бюджетной классификации Российской Федерации</t>
  </si>
  <si>
    <t xml:space="preserve">Наименование  </t>
  </si>
  <si>
    <t>администратора доходов</t>
  </si>
  <si>
    <t>доходов бюджета сельского поселения</t>
  </si>
  <si>
    <t>Администрация  Мужиновского сельского поселения</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</si>
  <si>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</si>
  <si>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</si>
  <si>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1 08 04020 01 4000 110</t>
  </si>
  <si>
    <t>1 08 07175 01 1000 110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</si>
  <si>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</si>
  <si>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1 08 07175 01 4000 110</t>
  </si>
  <si>
    <t>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</si>
  <si>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</si>
  <si>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</si>
  <si>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</si>
  <si>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</si>
  <si>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</si>
  <si>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</si>
  <si>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</si>
  <si>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</si>
  <si>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</si>
  <si>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сельских поселений</t>
  </si>
  <si>
    <t>1 13 02995 10 0000 130</t>
  </si>
  <si>
    <t>Прочие доходы от компенсации затрат бюджетов сельских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</si>
  <si>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</si>
  <si>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</si>
  <si>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</si>
  <si>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</si>
  <si>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</si>
  <si>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</si>
  <si>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</si>
  <si>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</si>
  <si>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1 15 02050 10 0000 140</t>
  </si>
  <si>
    <t>Платежи, взимаемые  органами местного самоуправления  (организациями) сельских поселений  за выполнение определенных функций</t>
  </si>
  <si>
    <t>1 16 18050 10 0000 140</t>
  </si>
  <si>
    <t>Денежные взыскания (штрафы) за нарушение бюджетного законодательства (в части бюджетов сельских поселений)</t>
  </si>
  <si>
    <t>1 16 23051 10 0000 140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</si>
  <si>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
</t>
  </si>
  <si>
    <t>1 16 23052 10 0000 140</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</si>
  <si>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
</t>
  </si>
  <si>
    <t>1 16 90050 10 0000 140</t>
  </si>
  <si>
    <t>Прочие поступления от денежных взысканий (штрафов) и иных сумм в возмещение ущерба, зачисляемые в бюджеты сельских поселений</t>
  </si>
  <si>
    <t>1 17 01050 10 0000 180</t>
  </si>
  <si>
    <t>Невыясненные поступления, зачисляемые в бюджеты сельских поселений</t>
  </si>
  <si>
    <t>1 17 05050 10 0000 180</t>
  </si>
  <si>
    <t>Прочие неналоговые доходы бюджетов сельских поселений</t>
  </si>
  <si>
    <t>2 02 15001 10 0000 151</t>
  </si>
  <si>
    <t>Дотации бюджетам сельских поселений на выравнивание бюджетной обеспеченности</t>
  </si>
  <si>
    <t>2 02 15002 10 0000 151</t>
  </si>
  <si>
    <t>Дотации бюджетам сельских поселений на поддержку мер по обеспечению сбалансированности бюджетов</t>
  </si>
  <si>
    <t>2 02 19999 10 0000 151</t>
  </si>
  <si>
    <t>Прочие дотации бюджетам сельских поселений</t>
  </si>
  <si>
    <t>2 02 29999 10 0000 151</t>
  </si>
  <si>
    <t>Прочие субсидии бюджетам сельских поселений</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</si>
  <si>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</si>
  <si>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</si>
  <si>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2 02 30024 10 0000 151</t>
  </si>
  <si>
    <t>Субвенции  бюджетам сельских поселений на выполнение  передаваемых  полномочий субъектов Российской  Федерации</t>
  </si>
  <si>
    <t>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</si>
  <si>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</si>
  <si>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2 08 05000 10 0000 180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</si>
  <si>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</si>
  <si>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Приложение </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</si>
  <si>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</si>
  <si>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</si>
  <si>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Приложение 1</t>
  </si>
  <si>
    <t>к Решению Мужиновского сельского Совета народных депутатов № 6-4 от 30.10.2015г. "О внесению изменений в решение Мужиновского сельского Совета народных депутатов "О бюджете Мужиновского сельского поселения Клетнянского района Брянской области на 2015 год и на плановый период 2016 и 2017 годов"</t>
  </si>
  <si>
    <t>(тыс.руб.)</t>
  </si>
  <si>
    <t xml:space="preserve"> </t>
  </si>
  <si>
    <t xml:space="preserve">КБК </t>
  </si>
  <si>
    <t>Наименование</t>
  </si>
  <si>
    <t>Изменения 2015 год</t>
  </si>
  <si>
    <t xml:space="preserve">Уточненный план </t>
  </si>
  <si>
    <t>Сумма на 2018 год</t>
  </si>
  <si>
    <t>Сумма на 2019 год</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</si>
  <si>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</si>
  <si>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</si>
  <si>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</si>
  <si>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</si>
  <si>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</si>
  <si>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</si>
  <si>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</si>
  <si>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</si>
  <si>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</si>
  <si>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</si>
  <si>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1 05 00000 00 0000 000</t>
  </si>
  <si>
    <t>НАЛОГИ НА СОВОКУПНЫЙ ДОХОД</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</si>
  <si>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</si>
  <si>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</si>
  <si>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</si>
  <si>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</si>
  <si>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</si>
  <si>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</si>
  <si>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</si>
  <si>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1 06 01030 10 0000 110</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</si>
  <si>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</si>
  <si>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1 06 06000 00 0000 110</t>
  </si>
  <si>
    <t>Земельный налог</t>
  </si>
  <si>
    <t>1 06 06030 03 0000 110</t>
  </si>
  <si>
    <t>Земельный налог с организаций</t>
  </si>
  <si>
    <t>1 06 06033 10 0000 110</t>
  </si>
  <si>
    <t>Земельный налог с организаций, обладающих земельным участком, расположенным в границах сельских поселений</t>
  </si>
  <si>
    <t>1 06 06040 00 0000 110</t>
  </si>
  <si>
    <t>Земельный налог с физических лиц</t>
  </si>
  <si>
    <t>1 06 06043 10 0000 110</t>
  </si>
  <si>
    <t>Земельный налог с физических лиц, обладающих земельным участком, расположенным в границах сельских поселений</t>
  </si>
  <si>
    <t xml:space="preserve"> 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</si>
  <si>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</si>
  <si>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</si>
  <si>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</si>
  <si>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</si>
  <si>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</si>
  <si>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1 1302995 10 0000 130</t>
  </si>
  <si>
    <t>Прочие доходы от компенсации затрат бюджетов поселений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</si>
  <si>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</si>
  <si>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</si>
  <si>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</si>
  <si>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</si>
  <si>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2 02 10000 00 0000 151</t>
  </si>
  <si>
    <t>Дотации бюджетам бюджетной системы Российской Федерации</t>
  </si>
  <si>
    <t>2 02 15001 00 0000 151</t>
  </si>
  <si>
    <t>Дотации на выравнивание бюджетной обеспеченности</t>
  </si>
  <si>
    <t>2 02 15002 00 0000 151</t>
  </si>
  <si>
    <t>Дотации бюджетам на поддержку мер по обеспечению сбалансированности бюджетов</t>
  </si>
  <si>
    <t>2 02 30000 00 0000 151</t>
  </si>
  <si>
    <t xml:space="preserve">Субвенции бюджетам бюджетной системы Российской Федерации </t>
  </si>
  <si>
    <t>2 02 35118 00 0000 151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</si>
  <si>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</si>
  <si>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</si>
  <si>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2 02 30024 00 0000 151</t>
  </si>
  <si>
    <t>Субвенции местным бюджетам на выполнение передаваемых полномочий субъектов Российской Федерации</t>
  </si>
  <si>
    <t>Субвенции бюджетам сельских поселений на выполнение передаваемых полномочий субъектов Российской Федерации</t>
  </si>
  <si>
    <t xml:space="preserve"> - субвенция на предоставление мер социальной поддержки по оплате жилья и коммунальных услуг отдельным категориям граждан, работающим и проживающим в сельской местности и поселках городского типа на территории Брянской области</t>
  </si>
  <si>
    <t>2 02 40000 00 0000 151</t>
  </si>
  <si>
    <t>Иные межбюджетные трансферты</t>
  </si>
  <si>
    <t>2 02 40014 00 0000 151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</si>
  <si>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</si>
  <si>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Всего доходов</t>
  </si>
  <si>
    <t>к проекту Решения  Мужиновского сельского Совета народных депутатов  "О бюджете Мужиновского сельского поселения Клетнянского района Брянской области на 2018 год и на плановый период 2019 и 2020 годов"</t>
  </si>
  <si>
    <t>Прогнозируемые доходы бюджета Мужиновского сельского поселения Клетнянского района Брянской области на 2018 год</t>
  </si>
  <si>
    <t>Сумма на 2020 год</t>
  </si>
  <si>
    <t xml:space="preserve"> Приложение 2</t>
  </si>
  <si>
    <t>к Решению Лутенского сельского Совета народных депутатов № 6-4 от 30.10.2015г.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</si>
  <si>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Гл</t>
  </si>
  <si>
    <t>Рз</t>
  </si>
  <si>
    <t>Пр</t>
  </si>
  <si>
    <t xml:space="preserve">НР </t>
  </si>
  <si>
    <t>ЦСР</t>
  </si>
  <si>
    <t>ВР</t>
  </si>
  <si>
    <t>Утверждено на 2018 год</t>
  </si>
  <si>
    <t>Утверждено на 2019 год</t>
  </si>
  <si>
    <t>Мужиновская сельская администрация</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</si>
  <si>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</si>
  <si>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</si>
  <si>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</si>
  <si>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</si>
  <si>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 xml:space="preserve">Обеспечение деятельности главы исполнительно-распорядительного органа муниципального образования </t>
  </si>
  <si>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</si>
  <si>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</si>
  <si>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</si>
  <si>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Расходы на выплаты персоналу государственных (муниципальных) органов </t>
  </si>
  <si>
    <t>120</t>
  </si>
  <si>
    <t xml:space="preserve">Фонд оплаты труда государственных (муниципальных) органов и взносы по обязательному социальному страхованию
</t>
  </si>
  <si>
    <t>121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</si>
  <si>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</si>
  <si>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</si>
  <si>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</si>
  <si>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</si>
  <si>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</si>
  <si>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</si>
  <si>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</si>
  <si>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 xml:space="preserve">Прочая закупка товаров, работ и услуг для обеспечения государственных (муниципальных) нужд
</t>
  </si>
  <si>
    <t>244</t>
  </si>
  <si>
    <t>Иные бюджетные ассигнования</t>
  </si>
  <si>
    <t>800</t>
  </si>
  <si>
    <t>Уплата налогов, сборов и иных платежей</t>
  </si>
  <si>
    <t>850</t>
  </si>
  <si>
    <t>Обеспечение деятельности финансовых, налоговых и таможенных органов и органов финансового (финансово - бюджетного надзора)</t>
  </si>
  <si>
    <t>06</t>
  </si>
  <si>
    <t>Осуществление части полномочий по решешению вопросов местного значения поселений в соответствии с заключенными соглашениями</t>
  </si>
  <si>
    <t>Межбюджетные трансферты</t>
  </si>
  <si>
    <t>500</t>
  </si>
  <si>
    <t>540</t>
  </si>
  <si>
    <t>11</t>
  </si>
  <si>
    <t>Другие общегосударственные вопросы</t>
  </si>
  <si>
    <t>13</t>
  </si>
  <si>
    <t>Национальная оборона</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</si>
  <si>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</si>
  <si>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</si>
  <si>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 в рамках непрограммных расходов федеральных органов исполнительной власти</t>
  </si>
  <si>
    <t>10</t>
  </si>
  <si>
    <t>Национальная экономика</t>
  </si>
  <si>
    <t>Дорожное хозяйство (дорожные фонды)</t>
  </si>
  <si>
    <t>09</t>
  </si>
  <si>
    <t>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</si>
  <si>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Жилищно-коммунальное хозяйство</t>
  </si>
  <si>
    <t>05</t>
  </si>
  <si>
    <t>Жилищное хозяйство</t>
  </si>
  <si>
    <t xml:space="preserve">Ремонт муниципального жилищного фонда </t>
  </si>
  <si>
    <t>7105</t>
  </si>
  <si>
    <t>63 0 7105</t>
  </si>
  <si>
    <t>Закупка товаров, работ и услуг для государственных (муниципальных) нужд</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</si>
  <si>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</si>
  <si>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00 0 00 71060</t>
  </si>
  <si>
    <t>Благоустройство</t>
  </si>
  <si>
    <t>Организация и содержание мест захоронения (кладбищ)</t>
  </si>
  <si>
    <t xml:space="preserve">Социальная политика </t>
  </si>
  <si>
    <t>Пенсионное обеспечение</t>
  </si>
  <si>
    <t>00 0 00 16510</t>
  </si>
  <si>
    <t xml:space="preserve">Социальное обеспечение и иные выплаты населению </t>
  </si>
  <si>
    <t>300</t>
  </si>
  <si>
    <t>Социальные выплаты гражданам, кроме публичных нормативных социальных выплат</t>
  </si>
  <si>
    <t>320</t>
  </si>
  <si>
    <t>Физическая культура и спорт</t>
  </si>
  <si>
    <t>Массовый спорт</t>
  </si>
  <si>
    <t>Условно утвержденные расходы</t>
  </si>
  <si>
    <t>99</t>
  </si>
  <si>
    <t>00 0 00 1014</t>
  </si>
  <si>
    <t>999</t>
  </si>
  <si>
    <t>ВСЕГО РАСХОДОВ</t>
  </si>
  <si>
    <t>Утверждено на 2020 год</t>
  </si>
  <si>
    <t>ППМП</t>
  </si>
  <si>
    <t xml:space="preserve">Создание условий для эффективной деятельности главы и аппарата исполнительно-распорядительного органа муниципального образования </t>
  </si>
  <si>
    <t>63 0 1003</t>
  </si>
  <si>
    <t>63 0 1010</t>
  </si>
  <si>
    <t>63 0 1015</t>
  </si>
  <si>
    <t>63 0 1016</t>
  </si>
  <si>
    <t>Содержание и обслуживание казны муниципального образования</t>
  </si>
  <si>
    <t>17410</t>
  </si>
  <si>
    <t>Обеспечение первичного воинского учета на территориях, где отсутствуют военные комиссариаты</t>
  </si>
  <si>
    <t>51180</t>
  </si>
  <si>
    <t>63 0 5118</t>
  </si>
  <si>
    <t>Мужиновскаясельская администрация</t>
  </si>
  <si>
    <t>Содействие реформированию жилищно-коммунального хозяйства; создание благоприятных условий проживания граждан</t>
  </si>
  <si>
    <t>70010</t>
  </si>
  <si>
    <t>63 0 7001</t>
  </si>
  <si>
    <t>Озеленение территории</t>
  </si>
  <si>
    <t>70020</t>
  </si>
  <si>
    <t>70030</t>
  </si>
  <si>
    <t>63 0 7003</t>
  </si>
  <si>
    <t>Прочие мероприятия по благоустройству</t>
  </si>
  <si>
    <t>70050</t>
  </si>
  <si>
    <t>Осуществление мер улучшению положения отдельных категорий граждан</t>
  </si>
  <si>
    <t>63 0 1651</t>
  </si>
  <si>
    <t>Развитие физической культуры и спорта</t>
  </si>
  <si>
    <t>63 0 1768</t>
  </si>
  <si>
    <t>Реализация полномочий муниципального образования «Мужиновское сельское поселение»  на 2018-2020 годы</t>
  </si>
  <si>
    <t>Обеспечение деятельности главы муниципального образования</t>
  </si>
  <si>
    <t>80010</t>
  </si>
  <si>
    <t>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</si>
  <si>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</si>
  <si>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</si>
  <si>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МП</t>
  </si>
  <si>
    <t>ОМ</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</si>
  <si>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</si>
  <si>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</si>
  <si>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Осуществление первичного воинского учета на территориях, где отсутствуют военные комиссариаты</t>
  </si>
  <si>
    <t>Повышение эффективности и безопасности функционирования автомобильных дорог общего пользования местного значения</t>
  </si>
  <si>
    <t>83740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</si>
  <si>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</si>
  <si>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81690</t>
  </si>
  <si>
    <t>Организация и обеспечение освещения улиц</t>
  </si>
  <si>
    <t>83760</t>
  </si>
  <si>
    <t>Выплата муниципальных пенсий (доплат к государственным пенсиям)</t>
  </si>
  <si>
    <t>82450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</si>
  <si>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</si>
  <si>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</si>
  <si>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65 0 11 80040</t>
  </si>
  <si>
    <t>65 0 11 84200</t>
  </si>
  <si>
    <t>65 0 11 84220</t>
  </si>
  <si>
    <t xml:space="preserve">Осуществление первичного воинского учета на территориях, где отсутствуют военные комиссариаты </t>
  </si>
  <si>
    <t>65 0 12 51180</t>
  </si>
  <si>
    <t>65 0 14 83740</t>
  </si>
  <si>
    <t>65 0 15 83760</t>
  </si>
  <si>
    <t>65 0 15 81690</t>
  </si>
  <si>
    <t>65 0 17 81450</t>
  </si>
  <si>
    <t>65 0 18 84290</t>
  </si>
  <si>
    <t>Приложение 3</t>
  </si>
  <si>
    <t>Приложение 6</t>
  </si>
  <si>
    <t>Приложение 7</t>
  </si>
  <si>
    <t>Приложение 2</t>
  </si>
  <si>
    <t>Наименование  доходов</t>
  </si>
  <si>
    <t>Бюджет сельского поселения</t>
  </si>
  <si>
    <t>В части прочих неналоговых доходов</t>
  </si>
  <si>
    <t>Невыясненные поступления, зачисляемые в бюджет поселений</t>
  </si>
  <si>
    <t>Прочие неналоговые доходы бюджетов поселений</t>
  </si>
  <si>
    <t>В части доходов от оказания платных услуг (работ) и компенсации затрат государства</t>
  </si>
  <si>
    <t>Прочие доходы отоказания платных услуг (работ) получателями средств бюджетов поселений и компенсации затрат бюджетов поселений</t>
  </si>
  <si>
    <t xml:space="preserve">Нормативы распределения доходов на 2018 год и на плановый период 2019 и 2020 годов в бюджет Мужиновского сельского поселения Клетнянского района Брянской области </t>
  </si>
  <si>
    <t>Приложение 4</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</si>
  <si>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</si>
  <si>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</si>
  <si>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</si>
  <si>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Федеральная налоговая служба</t>
  </si>
  <si>
    <t>Налог на доходы физических лиц &lt;1&gt;</t>
  </si>
  <si>
    <t>Единый сельскохозяйственный налог&lt;1&gt;</t>
  </si>
  <si>
    <t>Налог на имущество физических лиц&lt;1&gt;</t>
  </si>
  <si>
    <t>Земельный налог&lt;1&gt;</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</si>
  <si>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</si>
  <si>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&lt;2&gt;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</si>
  <si>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Приложение 5</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</si>
  <si>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</si>
  <si>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</si>
  <si>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Наименование администраторов источников финансирования дефицита бюджета сельского поселения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</si>
  <si>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</si>
  <si>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</si>
  <si>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</si>
  <si>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</si>
  <si>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Перечень главных администраторов источников финансирования дефицита бюджета Мужиновского сельского поселения Клетнянского района Брянской области</t>
  </si>
  <si>
    <t>Приложение 8</t>
  </si>
  <si>
    <t>Таблица 1</t>
  </si>
  <si>
    <t>№ п/п</t>
  </si>
  <si>
    <t>Наименование муниципального образования</t>
  </si>
  <si>
    <t>2018 год</t>
  </si>
  <si>
    <t>2019 год</t>
  </si>
  <si>
    <t>2020 год</t>
  </si>
  <si>
    <t>Клетнянский муниципальный район</t>
  </si>
  <si>
    <t>ИТОГО</t>
  </si>
  <si>
    <t>Продолжение приложение 8</t>
  </si>
  <si>
    <t>Таблица 2</t>
  </si>
  <si>
    <t>Таблица 3</t>
  </si>
  <si>
    <t xml:space="preserve"> Приложение 8</t>
  </si>
  <si>
    <t>Приложение 9</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</si>
  <si>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</si>
  <si>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</si>
  <si>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</si>
  <si>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</si>
  <si>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</si>
  <si>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</si>
  <si>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</si>
  <si>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</si>
  <si>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</si>
  <si>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Итого источников внутреннего финансирования дефицита</t>
  </si>
  <si>
    <t>Источники внутреннего финансирования дефицита бюджета Мужиновского сельского поселения Клетнянского района Брянской области на 2018 год и на плановый период 2019 и 2020 годов</t>
  </si>
  <si>
    <t>Приложение 1</t>
  </si>
  <si>
    <t>865 01 05 00 00 00 0000 000</t>
  </si>
  <si>
    <t>865 01 05 00 00 00 0000 500</t>
  </si>
  <si>
    <t>8625 01 05 02 00 00 0000 500</t>
  </si>
  <si>
    <t>865 01 05 02 01 00 0000 510</t>
  </si>
  <si>
    <t>865 01 05 02 10 10 0000 510</t>
  </si>
  <si>
    <t>865 01 05 00 00 00 0000 600</t>
  </si>
  <si>
    <t>865 01 05 02 00 00 0000 600</t>
  </si>
  <si>
    <t>865 01 05 02 01 00 0000 610</t>
  </si>
  <si>
    <t>865 01 05 02 01 10 0000 610</t>
  </si>
  <si>
    <t>65 0 11 80930</t>
  </si>
  <si>
    <t>Эксплуатация и содержание имущества, находящегося в муниципальной собственности, арендованного недвижимого имущества</t>
  </si>
  <si>
    <t>80930</t>
  </si>
  <si>
    <t>к Решению  Мужиновского сельского Совета народных депутатов  "О бюджете Мужиновского сельского поселения Клетнянского района Брянской области на 2018 год и на плановый период 2019 и 2020 годов"</t>
  </si>
  <si>
    <t>к Решению Мужиновского сельского Совета народных депутатов  "О бюджете Мужиновского сельского поселения Клетнянского района Брянской области на 2018 год и на плановый период 2019 и 2020 годов"</t>
  </si>
  <si>
    <t>65 0 11 80010</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</si>
  <si>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«Мужиновское сельское поселение»  в части осуществления внешнего муниципального финансового контроляна 2018 год и на плановый период 2019 и 2020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</si>
  <si>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«Мужиновское сельское поселение»  в части формирования архивных фондов поселений на 2018 год и на плановый период 2019 и 2020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</si>
  <si>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«Мужиновское сельское поселение»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на 2018 год и на плановый период 2019 и 2020 годов</t>
  </si>
  <si>
    <t>рублей</t>
  </si>
  <si>
    <t xml:space="preserve"> 2018 год</t>
  </si>
  <si>
    <t xml:space="preserve"> 2019 год</t>
  </si>
  <si>
    <t xml:space="preserve"> 2020 год</t>
  </si>
  <si>
    <t>Прогнозируемые доходы бюджета Мужиновского сельского поселения Клетнянского района Брянской области на 2018 год и на плановый период 2019 и 2020 годов</t>
  </si>
  <si>
    <t>Ведомственная структура расходов бюджета Мужиновского сельского поселения Клетнянского района Брянской области  на 2018 год и на плановый период 2019 и 2020 годов</t>
  </si>
  <si>
    <t>Распределение расходов бюджета Мужиновского сельского поселения Клетнянского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2018 годи на плановый период 2019 и 2020 годов</t>
  </si>
  <si>
    <t>Членские взносы некоммерческим организациям</t>
  </si>
  <si>
    <t>65 0 11 81410</t>
  </si>
  <si>
    <t>81410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</si>
</sst>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_(&quot;$&quot;* \(#,##0\);_(&quot;$&quot;* &quot;-&quot;_);_(@_)"/>
    <numFmt numFmtId="165" formatCode="_(&quot;$&quot;* #,##0.00_);_(&quot;$&quot;* \(#,##0.00\);_(&quot;$&quot;* &quot;-&quot;??_);_(@_)"/>
    <numFmt numFmtId="166" formatCode="_(* #,##0_);_(* \(#,##0\);_(* &quot;-&quot;_);_(@_)"/>
    <numFmt numFmtId="167" formatCode="#,##0.0000"/>
    <numFmt numFmtId="168" formatCode="#,##0.000"/>
    <numFmt numFmtId="169" formatCode="0.000"/>
    <numFmt numFmtId="170" formatCode="#,##0.00_ ;[Red]\-#,##0.00\ "/>
  </numFmts>
  <fonts count="35" x14ac:knownFonts="1">
    <font>
      <sz val="11"/>
      <color theme="1"/>
      <name val="Calibri"/>
      <family val="2"/>
      <charset val="204"/>
      <scheme val="minor"/>
    </font>
    <font>
      <sz val="10"/>
      <name val="Arial"/>
      <family val="2"/>
      <charset val="204"/>
    </font>
    <font>
      <sz val="10"/>
      <name val="Arial"/>
      <family val="2"/>
      <charset val="204"/>
    </font>
    <font>
      <sz val="8"/>
      <name val="Arial"/>
      <family val="2"/>
      <charset val="204"/>
    </font>
    <font>
      <b/>
      <sz val="10"/>
      <name val="Arial"/>
      <family val="2"/>
      <charset val="204"/>
    </font>
    <font>
      <sz val="9"/>
      <name val="Arial"/>
      <family val="2"/>
      <charset val="204"/>
    </font>
    <font>
      <sz val="10"/>
      <color indexed="8"/>
      <name val="Arial"/>
      <family val="2"/>
      <charset val="204"/>
    </font>
    <font>
      <sz val="10"/>
      <name val="Arial Cyr"/>
      <charset val="204"/>
    </font>
    <font>
      <i/>
      <sz val="10"/>
      <name val="Arial"/>
      <family val="2"/>
      <charset val="204"/>
    </font>
    <font>
      <b/>
      <u/>
      <sz val="9"/>
      <name val="Arial"/>
      <family val="2"/>
      <charset val="204"/>
    </font>
    <font>
      <b/>
      <sz val="9"/>
      <name val="Arial"/>
      <family val="2"/>
      <charset val="204"/>
    </font>
    <font>
      <b/>
      <u/>
      <sz val="10"/>
      <name val="Arial"/>
      <family val="2"/>
      <charset val="204"/>
    </font>
    <font>
      <b/>
      <sz val="9"/>
      <name val="Book Antiqua"/>
      <family val="1"/>
      <charset val="204"/>
    </font>
    <font>
      <sz val="11"/>
      <name val="Arial Cyr"/>
      <charset val="204"/>
    </font>
    <font>
      <sz val="8"/>
      <name val="Arial Cyr"/>
      <charset val="204"/>
    </font>
    <font>
      <sz val="10"/>
      <name val="Book Antiqua"/>
      <family val="1"/>
      <charset val="204"/>
    </font>
    <font>
      <sz val="10"/>
      <color indexed="10"/>
      <name val="Arial"/>
      <family val="2"/>
      <charset val="204"/>
    </font>
    <font>
      <sz val="10"/>
      <name val="Arial"/>
      <family val="2"/>
      <charset val="204"/>
    </font>
    <font>
      <b/>
      <sz val="12"/>
      <name val="Times New Roman"/>
      <family val="1"/>
      <charset val="204"/>
    </font>
    <font>
      <sz val="12"/>
      <name val="Times New Roman"/>
      <family val="1"/>
      <charset val="204"/>
    </font>
    <font>
      <sz val="10"/>
      <name val="Times New Roman Cyr"/>
      <charset val="204"/>
    </font>
    <font>
      <u/>
      <sz val="10"/>
      <color indexed="12"/>
      <name val="Arial Cyr"/>
      <charset val="204"/>
    </font>
    <font>
      <i/>
      <sz val="8"/>
      <name val="Arial"/>
      <family val="2"/>
      <charset val="204"/>
    </font>
    <font>
      <u/>
      <sz val="10"/>
      <name val="Arial"/>
      <family val="2"/>
      <charset val="204"/>
    </font>
    <font>
      <b/>
      <sz val="10"/>
      <color indexed="59"/>
      <name val="Arial"/>
      <family val="2"/>
      <charset val="204"/>
    </font>
    <font>
      <sz val="10"/>
      <color indexed="12"/>
      <name val="Arial"/>
      <family val="2"/>
      <charset val="204"/>
    </font>
    <font>
      <sz val="11"/>
      <color theme="1"/>
      <name val="Calibri"/>
      <family val="2"/>
      <scheme val="minor"/>
    </font>
    <font>
      <sz val="10"/>
      <color theme="1"/>
      <name val="Arial"/>
      <family val="2"/>
      <charset val="204"/>
    </font>
    <font>
      <sz val="9"/>
      <color theme="1"/>
      <name val="Arial"/>
      <family val="2"/>
      <charset val="204"/>
    </font>
    <font>
      <sz val="9"/>
      <color rgb="FF000000"/>
      <name val="Arial"/>
      <family val="2"/>
      <charset val="204"/>
    </font>
    <font>
      <sz val="10"/>
      <color rgb="FFFF0000"/>
      <name val="Arial"/>
      <family val="2"/>
      <charset val="204"/>
    </font>
    <font>
      <sz val="9"/>
      <color rgb="FFFF0000"/>
      <name val="Arial"/>
      <family val="2"/>
      <charset val="204"/>
    </font>
    <font>
      <b/>
      <sz val="9"/>
      <color rgb="FF000000"/>
      <name val="Arial"/>
      <family val="2"/>
      <charset val="204"/>
    </font>
    <font>
      <sz val="8"/>
      <color theme="1"/>
      <name val="Arial"/>
      <family val="2"/>
      <charset val="204"/>
    </font>
    <font>
      <b/>
      <sz val="10"/>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21"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7" fillId="0" borderId="0" applyFont="0" applyFill="0" applyBorder="0" applyAlignment="0" applyProtection="0"/>
    <xf numFmtId="0" fontId="2" fillId="0" borderId="0"/>
    <xf numFmtId="0" fontId="26" fillId="0" borderId="0"/>
    <xf numFmtId="0" fontId="7" fillId="0" borderId="0"/>
    <xf numFmtId="0" fontId="1" fillId="0" borderId="0"/>
    <xf numFmtId="0" fontId="17" fillId="0" borderId="0"/>
    <xf numFmtId="0" fontId="20" fillId="0" borderId="0"/>
    <xf numFmtId="0" fontId="7" fillId="0" borderId="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cellStyleXfs>
  <cellXfs count="358">
    <xf numFmtId="0" fontId="0" fillId="0" borderId="0" xfId="0"/>
    <xf numFmtId="0" fontId="1" fillId="0" borderId="0" xfId="13" applyFont="1" applyAlignment="1">
      <alignment horizontal="center" vertical="top" wrapText="1"/>
    </xf>
    <xf numFmtId="0" fontId="3" fillId="0" borderId="0" xfId="10" applyFont="1" applyFill="1" applyBorder="1" applyAlignment="1">
      <alignment vertical="top"/>
    </xf>
    <xf numFmtId="0" fontId="1" fillId="0" borderId="0" xfId="11" applyFont="1" applyFill="1" applyAlignment="1">
      <alignment vertical="top" wrapText="1"/>
    </xf>
    <xf numFmtId="0" fontId="1" fillId="0" borderId="0" xfId="13" applyAlignment="1">
      <alignment horizontal="center" vertical="center"/>
    </xf>
    <xf numFmtId="0" fontId="1" fillId="0" borderId="0" xfId="10" applyFont="1" applyFill="1" applyBorder="1" applyAlignment="1">
      <alignment vertical="top"/>
    </xf>
    <xf numFmtId="0" fontId="1" fillId="0" borderId="0" xfId="11" applyFont="1" applyFill="1" applyAlignment="1">
      <alignment vertical="top"/>
    </xf>
    <xf numFmtId="0" fontId="1" fillId="0" borderId="0" xfId="13" applyFont="1" applyAlignment="1">
      <alignment vertical="top" wrapText="1"/>
    </xf>
    <xf numFmtId="0" fontId="3" fillId="0" borderId="0" xfId="10" applyFont="1" applyFill="1" applyBorder="1" applyAlignment="1">
      <alignment vertical="top" wrapText="1"/>
    </xf>
    <xf numFmtId="49" fontId="3" fillId="0" borderId="0" xfId="13" applyNumberFormat="1" applyFont="1" applyAlignment="1">
      <alignment vertical="top" wrapText="1"/>
    </xf>
    <xf numFmtId="0" fontId="1" fillId="0" borderId="1" xfId="13" applyFont="1" applyBorder="1" applyAlignment="1">
      <alignment vertical="top" wrapText="1"/>
    </xf>
    <xf numFmtId="0" fontId="3" fillId="0" borderId="0" xfId="13" applyFont="1" applyAlignment="1">
      <alignment vertical="top" wrapText="1"/>
    </xf>
    <xf numFmtId="0" fontId="1" fillId="2" borderId="2" xfId="13" applyFont="1" applyFill="1" applyBorder="1" applyAlignment="1">
      <alignment horizontal="center" vertical="top" wrapText="1"/>
    </xf>
    <xf numFmtId="0" fontId="1" fillId="2" borderId="2" xfId="13" applyFont="1" applyFill="1" applyBorder="1" applyAlignment="1">
      <alignment vertical="top" wrapText="1"/>
    </xf>
    <xf numFmtId="0" fontId="6" fillId="2" borderId="2" xfId="13" applyFont="1" applyFill="1" applyBorder="1" applyAlignment="1">
      <alignment vertical="top" wrapText="1"/>
    </xf>
    <xf numFmtId="0" fontId="1" fillId="0" borderId="0" xfId="13" applyFont="1" applyBorder="1" applyAlignment="1">
      <alignment vertical="top" wrapText="1"/>
    </xf>
    <xf numFmtId="0" fontId="1" fillId="2" borderId="2" xfId="13" applyFont="1" applyFill="1" applyBorder="1" applyAlignment="1">
      <alignment horizontal="left" vertical="top" wrapText="1"/>
    </xf>
    <xf numFmtId="0" fontId="27" fillId="2" borderId="2" xfId="13" applyFont="1" applyFill="1" applyBorder="1" applyAlignment="1">
      <alignment horizontal="center" vertical="top" wrapText="1"/>
    </xf>
    <xf numFmtId="0" fontId="27" fillId="2" borderId="2" xfId="13" applyFont="1" applyFill="1" applyBorder="1" applyAlignment="1">
      <alignment vertical="top" wrapText="1"/>
    </xf>
    <xf numFmtId="0" fontId="27" fillId="2" borderId="0" xfId="13" applyFont="1" applyFill="1" applyAlignment="1">
      <alignment vertical="top" wrapText="1"/>
    </xf>
    <xf numFmtId="0" fontId="1" fillId="0" borderId="2" xfId="10" applyFont="1" applyBorder="1" applyAlignment="1">
      <alignment horizontal="center" vertical="top" wrapText="1"/>
    </xf>
    <xf numFmtId="0" fontId="1" fillId="0" borderId="2" xfId="10" applyFont="1" applyFill="1" applyBorder="1" applyAlignment="1">
      <alignment vertical="top" wrapText="1"/>
    </xf>
    <xf numFmtId="0" fontId="1" fillId="0" borderId="0" xfId="13" applyFont="1" applyBorder="1" applyAlignment="1">
      <alignment horizontal="center" vertical="top" wrapText="1"/>
    </xf>
    <xf numFmtId="0" fontId="6" fillId="0" borderId="0" xfId="13" applyFont="1" applyAlignment="1">
      <alignment horizontal="center"/>
    </xf>
    <xf numFmtId="0" fontId="6" fillId="0" borderId="0" xfId="13" applyFont="1"/>
    <xf numFmtId="0" fontId="1" fillId="0" borderId="0" xfId="13" applyFont="1" applyFill="1" applyAlignment="1">
      <alignment vertical="top" wrapText="1"/>
    </xf>
    <xf numFmtId="0" fontId="1" fillId="0" borderId="0" xfId="10" applyFont="1" applyFill="1" applyAlignment="1">
      <alignment horizontal="center" vertical="top"/>
    </xf>
    <xf numFmtId="0" fontId="1" fillId="0" borderId="0" xfId="10" applyFont="1" applyFill="1" applyBorder="1" applyAlignment="1">
      <alignment horizontal="center" vertical="top"/>
    </xf>
    <xf numFmtId="0" fontId="1" fillId="0" borderId="0" xfId="10" applyFont="1" applyFill="1" applyAlignment="1">
      <alignment vertical="top"/>
    </xf>
    <xf numFmtId="49" fontId="1" fillId="0" borderId="0" xfId="10" applyNumberFormat="1" applyFont="1" applyFill="1" applyBorder="1" applyAlignment="1">
      <alignment horizontal="center" vertical="top" wrapText="1"/>
    </xf>
    <xf numFmtId="49" fontId="3" fillId="0" borderId="0" xfId="10" applyNumberFormat="1" applyFont="1" applyFill="1" applyBorder="1" applyAlignment="1">
      <alignment vertical="top" wrapText="1"/>
    </xf>
    <xf numFmtId="0" fontId="4" fillId="0" borderId="0" xfId="10" applyFont="1" applyFill="1" applyAlignment="1">
      <alignment vertical="top"/>
    </xf>
    <xf numFmtId="0" fontId="1" fillId="0" borderId="0" xfId="10" applyFont="1" applyFill="1" applyBorder="1" applyAlignment="1">
      <alignment horizontal="right" vertical="top"/>
    </xf>
    <xf numFmtId="0" fontId="1" fillId="0" borderId="0" xfId="10" applyFont="1" applyFill="1" applyAlignment="1">
      <alignment horizontal="center" vertical="top" wrapText="1"/>
    </xf>
    <xf numFmtId="0" fontId="1" fillId="0" borderId="3" xfId="10" applyFont="1" applyFill="1" applyBorder="1" applyAlignment="1">
      <alignment horizontal="center" vertical="top" wrapText="1"/>
    </xf>
    <xf numFmtId="0" fontId="1" fillId="0" borderId="2" xfId="10" applyFont="1" applyFill="1" applyBorder="1" applyAlignment="1">
      <alignment horizontal="center" vertical="top" wrapText="1"/>
    </xf>
    <xf numFmtId="0" fontId="5" fillId="0" borderId="2" xfId="10" applyFont="1" applyFill="1" applyBorder="1" applyAlignment="1">
      <alignment horizontal="center" vertical="top" wrapText="1"/>
    </xf>
    <xf numFmtId="0" fontId="1" fillId="0" borderId="2" xfId="10" applyFont="1" applyFill="1" applyBorder="1" applyAlignment="1">
      <alignment horizontal="center" vertical="top"/>
    </xf>
    <xf numFmtId="0" fontId="4" fillId="0" borderId="2" xfId="10" applyFont="1" applyFill="1" applyBorder="1" applyAlignment="1">
      <alignment horizontal="center" vertical="top"/>
    </xf>
    <xf numFmtId="0" fontId="4" fillId="0" borderId="2" xfId="10" applyFont="1" applyFill="1" applyBorder="1" applyAlignment="1">
      <alignment vertical="top"/>
    </xf>
    <xf numFmtId="168" fontId="4" fillId="0" borderId="2" xfId="10" applyNumberFormat="1" applyFont="1" applyFill="1" applyBorder="1" applyAlignment="1">
      <alignment vertical="top"/>
    </xf>
    <xf numFmtId="0" fontId="4" fillId="0" borderId="2" xfId="10" applyFont="1" applyFill="1" applyBorder="1" applyAlignment="1">
      <alignment vertical="top" wrapText="1"/>
    </xf>
    <xf numFmtId="0" fontId="1" fillId="0" borderId="2" xfId="10" applyFont="1" applyFill="1" applyBorder="1" applyAlignment="1">
      <alignment vertical="top"/>
    </xf>
    <xf numFmtId="168" fontId="1" fillId="0" borderId="2" xfId="10" applyNumberFormat="1" applyFont="1" applyFill="1" applyBorder="1" applyAlignment="1">
      <alignment vertical="top"/>
    </xf>
    <xf numFmtId="0" fontId="1" fillId="0" borderId="2" xfId="10" applyNumberFormat="1" applyFont="1" applyFill="1" applyBorder="1" applyAlignment="1">
      <alignment vertical="top" wrapText="1"/>
    </xf>
    <xf numFmtId="169" fontId="2" fillId="0" borderId="2" xfId="10" applyNumberFormat="1" applyBorder="1" applyAlignment="1">
      <alignment vertical="top"/>
    </xf>
    <xf numFmtId="168" fontId="2" fillId="0" borderId="2" xfId="10" applyNumberFormat="1" applyBorder="1" applyAlignment="1">
      <alignment vertical="top"/>
    </xf>
    <xf numFmtId="0" fontId="4" fillId="0" borderId="2" xfId="10" applyFont="1" applyBorder="1" applyAlignment="1">
      <alignment horizontal="center" vertical="top"/>
    </xf>
    <xf numFmtId="0" fontId="4" fillId="0" borderId="4" xfId="10" applyFont="1" applyBorder="1" applyAlignment="1">
      <alignment vertical="top" wrapText="1"/>
    </xf>
    <xf numFmtId="169" fontId="4" fillId="0" borderId="2" xfId="10" applyNumberFormat="1" applyFont="1" applyBorder="1" applyAlignment="1">
      <alignment vertical="top"/>
    </xf>
    <xf numFmtId="0" fontId="4" fillId="0" borderId="0" xfId="10" applyFont="1" applyAlignment="1">
      <alignment vertical="top"/>
    </xf>
    <xf numFmtId="0" fontId="1" fillId="0" borderId="2" xfId="10" applyFont="1" applyBorder="1" applyAlignment="1">
      <alignment horizontal="center" vertical="top"/>
    </xf>
    <xf numFmtId="0" fontId="1" fillId="0" borderId="4" xfId="10" applyFont="1" applyBorder="1" applyAlignment="1">
      <alignment vertical="top" wrapText="1"/>
    </xf>
    <xf numFmtId="169" fontId="1" fillId="0" borderId="2" xfId="10" applyNumberFormat="1" applyFont="1" applyBorder="1" applyAlignment="1">
      <alignment vertical="top"/>
    </xf>
    <xf numFmtId="0" fontId="1" fillId="0" borderId="0" xfId="10" applyFont="1" applyAlignment="1">
      <alignment vertical="top"/>
    </xf>
    <xf numFmtId="169" fontId="8" fillId="0" borderId="2" xfId="10" applyNumberFormat="1" applyFont="1" applyFill="1" applyBorder="1" applyAlignment="1">
      <alignment vertical="top"/>
    </xf>
    <xf numFmtId="168" fontId="4" fillId="0" borderId="2" xfId="10" applyNumberFormat="1" applyFont="1" applyFill="1" applyBorder="1" applyAlignment="1">
      <alignment vertical="top" wrapText="1"/>
    </xf>
    <xf numFmtId="0" fontId="1" fillId="0" borderId="2" xfId="10" applyNumberFormat="1" applyFont="1" applyBorder="1" applyAlignment="1">
      <alignment vertical="top" wrapText="1"/>
    </xf>
    <xf numFmtId="168" fontId="1" fillId="0" borderId="2" xfId="10" applyNumberFormat="1" applyFont="1" applyFill="1" applyBorder="1" applyAlignment="1">
      <alignment vertical="top" wrapText="1"/>
    </xf>
    <xf numFmtId="168" fontId="1" fillId="0" borderId="4" xfId="10" applyNumberFormat="1" applyFont="1" applyFill="1" applyBorder="1" applyAlignment="1">
      <alignment vertical="top"/>
    </xf>
    <xf numFmtId="0" fontId="4" fillId="0" borderId="2" xfId="10" applyFont="1" applyFill="1" applyBorder="1" applyAlignment="1">
      <alignment horizontal="center" vertical="top" wrapText="1"/>
    </xf>
    <xf numFmtId="169" fontId="4" fillId="0" borderId="2" xfId="10" applyNumberFormat="1" applyFont="1" applyFill="1" applyBorder="1" applyAlignment="1">
      <alignment vertical="top" wrapText="1"/>
    </xf>
    <xf numFmtId="169" fontId="4" fillId="0" borderId="0" xfId="10" applyNumberFormat="1" applyFont="1" applyFill="1" applyBorder="1" applyAlignment="1">
      <alignment vertical="top" wrapText="1"/>
    </xf>
    <xf numFmtId="0" fontId="4" fillId="0" borderId="0" xfId="10" applyFont="1" applyFill="1" applyBorder="1" applyAlignment="1">
      <alignment vertical="top"/>
    </xf>
    <xf numFmtId="169" fontId="1" fillId="0" borderId="2" xfId="10" applyNumberFormat="1" applyFont="1" applyFill="1" applyBorder="1" applyAlignment="1">
      <alignment vertical="top" wrapText="1"/>
    </xf>
    <xf numFmtId="169" fontId="1" fillId="0" borderId="0" xfId="10" applyNumberFormat="1" applyFont="1" applyFill="1" applyBorder="1" applyAlignment="1">
      <alignment vertical="top" wrapText="1"/>
    </xf>
    <xf numFmtId="0" fontId="1" fillId="0" borderId="0" xfId="10" applyFont="1" applyAlignment="1">
      <alignment wrapText="1"/>
    </xf>
    <xf numFmtId="169" fontId="1" fillId="0" borderId="0" xfId="10" applyNumberFormat="1" applyFont="1" applyFill="1" applyBorder="1" applyAlignment="1">
      <alignment vertical="top"/>
    </xf>
    <xf numFmtId="169" fontId="1" fillId="0" borderId="4" xfId="10" applyNumberFormat="1" applyFont="1" applyBorder="1" applyAlignment="1">
      <alignment vertical="top"/>
    </xf>
    <xf numFmtId="2" fontId="1" fillId="0" borderId="2" xfId="10" applyNumberFormat="1" applyFont="1" applyFill="1" applyBorder="1" applyAlignment="1">
      <alignment vertical="top" wrapText="1"/>
    </xf>
    <xf numFmtId="2" fontId="4" fillId="0" borderId="2" xfId="10" applyNumberFormat="1" applyFont="1" applyFill="1" applyBorder="1" applyAlignment="1">
      <alignment vertical="top"/>
    </xf>
    <xf numFmtId="2" fontId="1" fillId="0" borderId="2" xfId="10" applyNumberFormat="1" applyFont="1" applyFill="1" applyBorder="1" applyAlignment="1">
      <alignment vertical="top"/>
    </xf>
    <xf numFmtId="2" fontId="4" fillId="0" borderId="2" xfId="10" applyNumberFormat="1" applyFont="1" applyBorder="1" applyAlignment="1">
      <alignment vertical="top"/>
    </xf>
    <xf numFmtId="2" fontId="1" fillId="0" borderId="2" xfId="10" applyNumberFormat="1" applyFont="1" applyBorder="1" applyAlignment="1">
      <alignment vertical="top"/>
    </xf>
    <xf numFmtId="2" fontId="4" fillId="0" borderId="2" xfId="10" applyNumberFormat="1" applyFont="1" applyFill="1" applyBorder="1" applyAlignment="1">
      <alignment vertical="top" wrapText="1"/>
    </xf>
    <xf numFmtId="49" fontId="3" fillId="0" borderId="0" xfId="11" applyNumberFormat="1" applyFont="1" applyFill="1" applyAlignment="1">
      <alignment horizontal="left" vertical="top" wrapText="1"/>
    </xf>
    <xf numFmtId="0" fontId="1" fillId="0" borderId="1" xfId="11" applyFont="1" applyFill="1" applyBorder="1" applyAlignment="1">
      <alignment vertical="top"/>
    </xf>
    <xf numFmtId="0" fontId="1" fillId="0" borderId="0" xfId="11" applyFont="1" applyFill="1" applyBorder="1" applyAlignment="1">
      <alignment vertical="top"/>
    </xf>
    <xf numFmtId="0" fontId="1" fillId="0" borderId="1" xfId="11" applyFont="1" applyFill="1" applyBorder="1" applyAlignment="1">
      <alignment horizontal="center" vertical="top"/>
    </xf>
    <xf numFmtId="0" fontId="3" fillId="0" borderId="2" xfId="11" applyFont="1" applyFill="1" applyBorder="1" applyAlignment="1">
      <alignment horizontal="center" vertical="top" wrapText="1"/>
    </xf>
    <xf numFmtId="0" fontId="3" fillId="0" borderId="0" xfId="11" applyFont="1" applyFill="1" applyAlignment="1">
      <alignment vertical="top"/>
    </xf>
    <xf numFmtId="0" fontId="5" fillId="0" borderId="2" xfId="11" applyFont="1" applyFill="1" applyBorder="1" applyAlignment="1">
      <alignment horizontal="center" vertical="top" wrapText="1"/>
    </xf>
    <xf numFmtId="0" fontId="9" fillId="0" borderId="2" xfId="11" applyFont="1" applyFill="1" applyBorder="1" applyAlignment="1">
      <alignment horizontal="left" vertical="top" wrapText="1"/>
    </xf>
    <xf numFmtId="168" fontId="10" fillId="0" borderId="2" xfId="11" applyNumberFormat="1" applyFont="1" applyFill="1" applyBorder="1" applyAlignment="1">
      <alignment horizontal="right" vertical="top" wrapText="1"/>
    </xf>
    <xf numFmtId="168" fontId="10" fillId="0" borderId="2" xfId="11" applyNumberFormat="1" applyFont="1" applyFill="1" applyBorder="1" applyAlignment="1">
      <alignment vertical="top"/>
    </xf>
    <xf numFmtId="0" fontId="11" fillId="0" borderId="0" xfId="11" applyFont="1" applyFill="1" applyAlignment="1">
      <alignment vertical="top"/>
    </xf>
    <xf numFmtId="168" fontId="5" fillId="0" borderId="2" xfId="11" applyNumberFormat="1" applyFont="1" applyFill="1" applyBorder="1" applyAlignment="1">
      <alignment vertical="top"/>
    </xf>
    <xf numFmtId="0" fontId="5" fillId="0" borderId="2" xfId="13" applyFont="1" applyFill="1" applyBorder="1" applyAlignment="1">
      <alignment horizontal="justify" vertical="top" wrapText="1"/>
    </xf>
    <xf numFmtId="0" fontId="5" fillId="0" borderId="2" xfId="13" applyFont="1" applyFill="1" applyBorder="1" applyAlignment="1">
      <alignment horizontal="left" vertical="top" wrapText="1"/>
    </xf>
    <xf numFmtId="0" fontId="5" fillId="0" borderId="2" xfId="13" applyFont="1" applyFill="1" applyBorder="1" applyAlignment="1">
      <alignment vertical="top" wrapText="1"/>
    </xf>
    <xf numFmtId="0" fontId="5" fillId="0" borderId="4" xfId="13" applyFont="1" applyFill="1" applyBorder="1" applyAlignment="1">
      <alignment vertical="top" wrapText="1"/>
    </xf>
    <xf numFmtId="0" fontId="4" fillId="0" borderId="0" xfId="11" applyFont="1" applyFill="1" applyAlignment="1">
      <alignment vertical="top"/>
    </xf>
    <xf numFmtId="0" fontId="5" fillId="0" borderId="2" xfId="11" applyFont="1" applyFill="1" applyBorder="1" applyAlignment="1">
      <alignment vertical="top"/>
    </xf>
    <xf numFmtId="0" fontId="28" fillId="2" borderId="2" xfId="13" applyFont="1" applyFill="1" applyBorder="1" applyAlignment="1">
      <alignment horizontal="left" vertical="top" wrapText="1"/>
    </xf>
    <xf numFmtId="0" fontId="29" fillId="0" borderId="2" xfId="13" applyFont="1" applyFill="1" applyBorder="1" applyAlignment="1">
      <alignment horizontal="left" vertical="top" wrapText="1"/>
    </xf>
    <xf numFmtId="0" fontId="5" fillId="0" borderId="2" xfId="10" applyFont="1" applyFill="1" applyBorder="1" applyAlignment="1">
      <alignment horizontal="left" vertical="top" wrapText="1"/>
    </xf>
    <xf numFmtId="0" fontId="5" fillId="0" borderId="2" xfId="11" applyFont="1" applyFill="1" applyBorder="1" applyAlignment="1">
      <alignment vertical="top" wrapText="1"/>
    </xf>
    <xf numFmtId="0" fontId="5" fillId="0" borderId="4" xfId="11" applyFont="1" applyFill="1" applyBorder="1" applyAlignment="1">
      <alignment vertical="top" wrapText="1"/>
    </xf>
    <xf numFmtId="0" fontId="5" fillId="0" borderId="2" xfId="11" applyFont="1" applyFill="1" applyBorder="1" applyAlignment="1">
      <alignment horizontal="left" vertical="top" wrapText="1"/>
    </xf>
    <xf numFmtId="0" fontId="4" fillId="0" borderId="0" xfId="11" applyFont="1" applyFill="1" applyBorder="1" applyAlignment="1">
      <alignment vertical="top"/>
    </xf>
    <xf numFmtId="0" fontId="29" fillId="2" borderId="2" xfId="13" applyFont="1" applyFill="1" applyBorder="1" applyAlignment="1">
      <alignment horizontal="left" vertical="top" wrapText="1"/>
    </xf>
    <xf numFmtId="0" fontId="30" fillId="0" borderId="0" xfId="11" applyFont="1" applyFill="1" applyAlignment="1">
      <alignment vertical="top"/>
    </xf>
    <xf numFmtId="0" fontId="1" fillId="2" borderId="2" xfId="11" applyFont="1" applyFill="1" applyBorder="1" applyAlignment="1">
      <alignment horizontal="left" vertical="top" wrapText="1"/>
    </xf>
    <xf numFmtId="169" fontId="10" fillId="0" borderId="2" xfId="13" applyNumberFormat="1" applyFont="1" applyFill="1" applyBorder="1" applyAlignment="1">
      <alignment vertical="top"/>
    </xf>
    <xf numFmtId="0" fontId="4" fillId="0" borderId="0" xfId="13" applyFont="1" applyFill="1" applyAlignment="1">
      <alignment vertical="top"/>
    </xf>
    <xf numFmtId="169" fontId="5" fillId="0" borderId="2" xfId="13" applyNumberFormat="1" applyFont="1" applyFill="1" applyBorder="1" applyAlignment="1">
      <alignment vertical="top"/>
    </xf>
    <xf numFmtId="0" fontId="1" fillId="0" borderId="0" xfId="13" applyFont="1" applyFill="1" applyBorder="1" applyAlignment="1">
      <alignment vertical="top"/>
    </xf>
    <xf numFmtId="0" fontId="4" fillId="0" borderId="0" xfId="13" applyFont="1" applyFill="1" applyBorder="1" applyAlignment="1">
      <alignment vertical="top"/>
    </xf>
    <xf numFmtId="0" fontId="5" fillId="0" borderId="4" xfId="11" applyFont="1" applyFill="1" applyBorder="1" applyAlignment="1">
      <alignment horizontal="left" vertical="top" wrapText="1"/>
    </xf>
    <xf numFmtId="0" fontId="10" fillId="0" borderId="5" xfId="11" applyFont="1" applyFill="1" applyBorder="1" applyAlignment="1">
      <alignment vertical="top" wrapText="1"/>
    </xf>
    <xf numFmtId="0" fontId="5" fillId="0" borderId="5" xfId="11" applyFont="1" applyFill="1" applyBorder="1" applyAlignment="1">
      <alignment vertical="top" wrapText="1"/>
    </xf>
    <xf numFmtId="0" fontId="5" fillId="0" borderId="2" xfId="10" applyFont="1" applyFill="1" applyBorder="1" applyAlignment="1">
      <alignment vertical="top" wrapText="1"/>
    </xf>
    <xf numFmtId="0" fontId="4" fillId="0" borderId="0" xfId="11" applyFont="1" applyFill="1" applyAlignment="1">
      <alignment horizontal="left" vertical="top"/>
    </xf>
    <xf numFmtId="0" fontId="5" fillId="0" borderId="4" xfId="11" applyFont="1" applyFill="1" applyBorder="1" applyAlignment="1">
      <alignment vertical="top"/>
    </xf>
    <xf numFmtId="0" fontId="10" fillId="0" borderId="2" xfId="11" applyFont="1" applyFill="1" applyBorder="1" applyAlignment="1">
      <alignment vertical="top"/>
    </xf>
    <xf numFmtId="0" fontId="10" fillId="0" borderId="2" xfId="11" applyFont="1" applyFill="1" applyBorder="1" applyAlignment="1">
      <alignment vertical="top" wrapText="1"/>
    </xf>
    <xf numFmtId="49" fontId="14" fillId="0" borderId="0" xfId="11" applyNumberFormat="1" applyFont="1" applyFill="1" applyAlignment="1">
      <alignment horizontal="center" vertical="top"/>
    </xf>
    <xf numFmtId="2" fontId="14" fillId="0" borderId="0" xfId="11" applyNumberFormat="1" applyFont="1" applyFill="1" applyAlignment="1">
      <alignment horizontal="center" vertical="top"/>
    </xf>
    <xf numFmtId="2" fontId="1" fillId="0" borderId="0" xfId="11" applyNumberFormat="1" applyFont="1" applyFill="1" applyAlignment="1">
      <alignment vertical="top"/>
    </xf>
    <xf numFmtId="0" fontId="1" fillId="0" borderId="0" xfId="13" applyAlignment="1">
      <alignment horizontal="center" vertical="top"/>
    </xf>
    <xf numFmtId="0" fontId="1" fillId="0" borderId="0" xfId="13" applyFont="1" applyFill="1" applyAlignment="1">
      <alignment horizontal="center" vertical="top" wrapText="1"/>
    </xf>
    <xf numFmtId="0" fontId="3" fillId="0" borderId="2" xfId="13" applyFont="1" applyFill="1" applyBorder="1" applyAlignment="1">
      <alignment horizontal="center" vertical="top" wrapText="1"/>
    </xf>
    <xf numFmtId="49" fontId="3" fillId="3" borderId="2" xfId="11" applyNumberFormat="1" applyFont="1" applyFill="1" applyBorder="1" applyAlignment="1">
      <alignment horizontal="center" vertical="top"/>
    </xf>
    <xf numFmtId="49" fontId="3" fillId="0" borderId="2" xfId="11" applyNumberFormat="1" applyFont="1" applyFill="1" applyBorder="1" applyAlignment="1">
      <alignment horizontal="center" vertical="top"/>
    </xf>
    <xf numFmtId="0" fontId="9" fillId="0" borderId="2" xfId="11" applyFont="1" applyFill="1" applyBorder="1" applyAlignment="1">
      <alignment horizontal="center" vertical="top" wrapText="1"/>
    </xf>
    <xf numFmtId="0" fontId="5" fillId="0" borderId="2" xfId="13" applyFont="1" applyFill="1" applyBorder="1" applyAlignment="1">
      <alignment horizontal="center" vertical="top" wrapText="1"/>
    </xf>
    <xf numFmtId="49" fontId="5" fillId="0" borderId="2" xfId="11" applyNumberFormat="1" applyFont="1" applyFill="1" applyBorder="1" applyAlignment="1">
      <alignment horizontal="center" vertical="top"/>
    </xf>
    <xf numFmtId="168" fontId="9" fillId="0" borderId="2" xfId="11" applyNumberFormat="1" applyFont="1" applyFill="1" applyBorder="1" applyAlignment="1">
      <alignment horizontal="right" vertical="top" wrapText="1"/>
    </xf>
    <xf numFmtId="0" fontId="10" fillId="0" borderId="2" xfId="13" applyFont="1" applyFill="1" applyBorder="1" applyAlignment="1">
      <alignment vertical="top" wrapText="1"/>
    </xf>
    <xf numFmtId="0" fontId="10" fillId="0" borderId="2" xfId="13" applyFont="1" applyFill="1" applyBorder="1" applyAlignment="1">
      <alignment horizontal="center" vertical="top" wrapText="1"/>
    </xf>
    <xf numFmtId="0" fontId="10" fillId="0" borderId="2" xfId="11" applyFont="1" applyFill="1" applyBorder="1" applyAlignment="1">
      <alignment horizontal="center" vertical="top" wrapText="1"/>
    </xf>
    <xf numFmtId="0" fontId="10" fillId="0" borderId="2" xfId="11" applyFont="1" applyFill="1" applyBorder="1" applyAlignment="1">
      <alignment horizontal="left" vertical="top" wrapText="1"/>
    </xf>
    <xf numFmtId="0" fontId="5" fillId="0" borderId="2" xfId="13" applyFont="1" applyBorder="1" applyAlignment="1">
      <alignment horizontal="center" vertical="top"/>
    </xf>
    <xf numFmtId="49" fontId="5" fillId="0" borderId="2" xfId="13" applyNumberFormat="1" applyFont="1" applyFill="1" applyBorder="1" applyAlignment="1">
      <alignment horizontal="center" vertical="top"/>
    </xf>
    <xf numFmtId="49" fontId="29" fillId="0" borderId="2" xfId="3" applyNumberFormat="1" applyFont="1" applyFill="1" applyBorder="1" applyAlignment="1">
      <alignment horizontal="center" vertical="top" wrapText="1"/>
    </xf>
    <xf numFmtId="49" fontId="29" fillId="0" borderId="2" xfId="13" applyNumberFormat="1" applyFont="1" applyFill="1" applyBorder="1" applyAlignment="1">
      <alignment horizontal="center" vertical="top" wrapText="1"/>
    </xf>
    <xf numFmtId="0" fontId="31" fillId="0" borderId="2" xfId="13" applyFont="1" applyFill="1" applyBorder="1" applyAlignment="1">
      <alignment vertical="top" wrapText="1"/>
    </xf>
    <xf numFmtId="49" fontId="5" fillId="0" borderId="2" xfId="2" applyNumberFormat="1" applyFont="1" applyFill="1" applyBorder="1" applyAlignment="1">
      <alignment horizontal="center" vertical="top" wrapText="1"/>
    </xf>
    <xf numFmtId="49" fontId="29" fillId="0" borderId="2" xfId="2" applyNumberFormat="1" applyFont="1" applyFill="1" applyBorder="1" applyAlignment="1">
      <alignment horizontal="center" vertical="top" wrapText="1"/>
    </xf>
    <xf numFmtId="49" fontId="5" fillId="2" borderId="2" xfId="11" applyNumberFormat="1" applyFont="1" applyFill="1" applyBorder="1" applyAlignment="1">
      <alignment horizontal="center" vertical="top"/>
    </xf>
    <xf numFmtId="49" fontId="29" fillId="2" borderId="2" xfId="3" applyNumberFormat="1" applyFont="1" applyFill="1" applyBorder="1" applyAlignment="1">
      <alignment horizontal="center" vertical="top" wrapText="1"/>
    </xf>
    <xf numFmtId="49" fontId="5" fillId="0" borderId="2" xfId="11" applyNumberFormat="1" applyFont="1" applyFill="1" applyBorder="1" applyAlignment="1">
      <alignment horizontal="center" vertical="top" wrapText="1"/>
    </xf>
    <xf numFmtId="0" fontId="5" fillId="2" borderId="2" xfId="11" applyFont="1" applyFill="1" applyBorder="1" applyAlignment="1">
      <alignment horizontal="center" vertical="top" wrapText="1"/>
    </xf>
    <xf numFmtId="0" fontId="5" fillId="2" borderId="2" xfId="13" applyFont="1" applyFill="1" applyBorder="1" applyAlignment="1">
      <alignment horizontal="center" vertical="top"/>
    </xf>
    <xf numFmtId="49" fontId="5" fillId="2" borderId="2" xfId="11" applyNumberFormat="1" applyFont="1" applyFill="1" applyBorder="1" applyAlignment="1">
      <alignment horizontal="center" vertical="top" wrapText="1"/>
    </xf>
    <xf numFmtId="168" fontId="5" fillId="2" borderId="2" xfId="11" applyNumberFormat="1" applyFont="1" applyFill="1" applyBorder="1" applyAlignment="1">
      <alignment vertical="top"/>
    </xf>
    <xf numFmtId="49" fontId="10" fillId="0" borderId="2" xfId="11" applyNumberFormat="1" applyFont="1" applyFill="1" applyBorder="1" applyAlignment="1">
      <alignment horizontal="center" vertical="top"/>
    </xf>
    <xf numFmtId="49" fontId="32" fillId="0" borderId="2" xfId="3" applyNumberFormat="1" applyFont="1" applyFill="1" applyBorder="1" applyAlignment="1">
      <alignment horizontal="center" vertical="top" wrapText="1"/>
    </xf>
    <xf numFmtId="49" fontId="10" fillId="2" borderId="2" xfId="11" applyNumberFormat="1" applyFont="1" applyFill="1" applyBorder="1" applyAlignment="1">
      <alignment horizontal="center" vertical="top"/>
    </xf>
    <xf numFmtId="49" fontId="10" fillId="0" borderId="2" xfId="13" applyNumberFormat="1" applyFont="1" applyFill="1" applyBorder="1" applyAlignment="1">
      <alignment horizontal="center" vertical="top"/>
    </xf>
    <xf numFmtId="49" fontId="15" fillId="0" borderId="0" xfId="13" applyNumberFormat="1" applyFont="1" applyFill="1" applyBorder="1" applyAlignment="1">
      <alignment horizontal="center" vertical="top"/>
    </xf>
    <xf numFmtId="49" fontId="32" fillId="0" borderId="2" xfId="2" applyNumberFormat="1" applyFont="1" applyFill="1" applyBorder="1" applyAlignment="1">
      <alignment horizontal="center" vertical="top" wrapText="1"/>
    </xf>
    <xf numFmtId="0" fontId="5" fillId="2" borderId="2" xfId="11" applyFont="1" applyFill="1" applyBorder="1" applyAlignment="1">
      <alignment vertical="top"/>
    </xf>
    <xf numFmtId="0" fontId="10" fillId="0" borderId="4" xfId="11" applyFont="1" applyFill="1" applyBorder="1" applyAlignment="1">
      <alignment horizontal="left" vertical="top" wrapText="1"/>
    </xf>
    <xf numFmtId="0" fontId="5" fillId="2" borderId="2" xfId="11" applyFont="1" applyFill="1" applyBorder="1" applyAlignment="1">
      <alignment vertical="top" wrapText="1"/>
    </xf>
    <xf numFmtId="0" fontId="5" fillId="0" borderId="2" xfId="11" applyFont="1" applyFill="1" applyBorder="1" applyAlignment="1">
      <alignment horizontal="center" vertical="top"/>
    </xf>
    <xf numFmtId="0" fontId="29" fillId="0" borderId="9" xfId="13" applyFont="1" applyFill="1" applyBorder="1" applyAlignment="1">
      <alignment horizontal="center" vertical="top" wrapText="1"/>
    </xf>
    <xf numFmtId="0" fontId="10" fillId="2" borderId="2" xfId="11" applyFont="1" applyFill="1" applyBorder="1" applyAlignment="1">
      <alignment vertical="top" wrapText="1"/>
    </xf>
    <xf numFmtId="49" fontId="13" fillId="0" borderId="0" xfId="11" applyNumberFormat="1" applyFont="1" applyFill="1" applyAlignment="1">
      <alignment horizontal="center" vertical="top"/>
    </xf>
    <xf numFmtId="0" fontId="1" fillId="0" borderId="4" xfId="0" applyFont="1" applyFill="1" applyBorder="1" applyAlignment="1">
      <alignment vertical="top" wrapText="1"/>
    </xf>
    <xf numFmtId="0" fontId="1" fillId="0" borderId="2" xfId="0" applyFont="1" applyFill="1" applyBorder="1" applyAlignment="1">
      <alignment vertical="top" wrapText="1"/>
    </xf>
    <xf numFmtId="0" fontId="4" fillId="0" borderId="2" xfId="0" applyFont="1" applyFill="1" applyBorder="1" applyAlignment="1">
      <alignment vertical="top" wrapText="1"/>
    </xf>
    <xf numFmtId="0" fontId="1" fillId="0" borderId="2" xfId="0" applyFont="1" applyFill="1" applyBorder="1" applyAlignment="1">
      <alignment horizontal="center" vertical="top" wrapText="1"/>
    </xf>
    <xf numFmtId="0" fontId="1" fillId="0" borderId="0" xfId="14" applyFont="1" applyAlignment="1">
      <alignment vertical="top"/>
    </xf>
    <xf numFmtId="49" fontId="3" fillId="0" borderId="0" xfId="14" applyNumberFormat="1" applyFont="1" applyFill="1" applyAlignment="1">
      <alignment horizontal="left" vertical="top" wrapText="1"/>
    </xf>
    <xf numFmtId="0" fontId="1" fillId="0" borderId="0" xfId="14" applyFont="1" applyAlignment="1">
      <alignment vertical="center"/>
    </xf>
    <xf numFmtId="0" fontId="17" fillId="0" borderId="0" xfId="14"/>
    <xf numFmtId="0" fontId="1" fillId="0" borderId="0" xfId="14" applyFont="1" applyAlignment="1">
      <alignment vertical="top" wrapText="1"/>
    </xf>
    <xf numFmtId="0" fontId="27" fillId="0" borderId="0" xfId="14" applyFont="1" applyAlignment="1">
      <alignment horizontal="center"/>
    </xf>
    <xf numFmtId="0" fontId="33" fillId="0" borderId="0" xfId="14" applyFont="1"/>
    <xf numFmtId="0" fontId="27" fillId="0" borderId="0" xfId="14" applyFont="1"/>
    <xf numFmtId="0" fontId="33" fillId="0" borderId="0" xfId="14" applyFont="1" applyAlignment="1">
      <alignment vertical="top" wrapText="1"/>
    </xf>
    <xf numFmtId="0" fontId="27" fillId="0" borderId="0" xfId="14" applyFont="1" applyAlignment="1">
      <alignment vertical="top" wrapText="1"/>
    </xf>
    <xf numFmtId="0" fontId="27" fillId="0" borderId="2" xfId="14" applyFont="1" applyBorder="1" applyAlignment="1">
      <alignment horizontal="center" vertical="center" wrapText="1"/>
    </xf>
    <xf numFmtId="0" fontId="27" fillId="0" borderId="2" xfId="14" applyFont="1" applyBorder="1" applyAlignment="1">
      <alignment horizontal="left" vertical="center" wrapText="1"/>
    </xf>
    <xf numFmtId="0" fontId="1" fillId="0" borderId="2" xfId="1" applyFont="1" applyBorder="1" applyAlignment="1" applyProtection="1">
      <alignment horizontal="justify" vertical="center" wrapText="1"/>
    </xf>
    <xf numFmtId="0" fontId="1" fillId="0" borderId="2" xfId="14" applyFont="1" applyBorder="1" applyAlignment="1">
      <alignment horizontal="justify" vertical="center" wrapText="1"/>
    </xf>
    <xf numFmtId="0" fontId="1" fillId="0" borderId="2" xfId="14" applyFont="1" applyBorder="1" applyAlignment="1">
      <alignment horizontal="center" vertical="center"/>
    </xf>
    <xf numFmtId="0" fontId="1" fillId="0" borderId="2" xfId="14" applyFont="1" applyBorder="1" applyAlignment="1">
      <alignment vertical="top"/>
    </xf>
    <xf numFmtId="0" fontId="1" fillId="0" borderId="2" xfId="14" applyFont="1" applyBorder="1" applyAlignment="1">
      <alignment vertical="top" wrapText="1"/>
    </xf>
    <xf numFmtId="0" fontId="1" fillId="0" borderId="0" xfId="14" applyFont="1" applyBorder="1" applyAlignment="1">
      <alignment vertical="top" wrapText="1"/>
    </xf>
    <xf numFmtId="0" fontId="1" fillId="0" borderId="0" xfId="14" applyFont="1" applyAlignment="1">
      <alignment horizontal="center" vertical="top" wrapText="1"/>
    </xf>
    <xf numFmtId="49" fontId="3" fillId="0" borderId="0" xfId="14" applyNumberFormat="1" applyFont="1" applyAlignment="1">
      <alignment vertical="top" wrapText="1"/>
    </xf>
    <xf numFmtId="49" fontId="22" fillId="0" borderId="0" xfId="14" applyNumberFormat="1" applyFont="1" applyAlignment="1">
      <alignment vertical="top" wrapText="1"/>
    </xf>
    <xf numFmtId="0" fontId="3" fillId="0" borderId="2" xfId="14" applyFont="1" applyFill="1" applyBorder="1" applyAlignment="1">
      <alignment horizontal="center" vertical="top" wrapText="1"/>
    </xf>
    <xf numFmtId="0" fontId="3" fillId="0" borderId="0" xfId="14" applyFont="1" applyAlignment="1">
      <alignment vertical="top" wrapText="1"/>
    </xf>
    <xf numFmtId="0" fontId="1" fillId="0" borderId="2" xfId="14" applyFont="1" applyFill="1" applyBorder="1" applyAlignment="1">
      <alignment horizontal="center" vertical="top"/>
    </xf>
    <xf numFmtId="0" fontId="1" fillId="0" borderId="2" xfId="14" applyFont="1" applyFill="1" applyBorder="1" applyAlignment="1">
      <alignment horizontal="center" vertical="top" wrapText="1"/>
    </xf>
    <xf numFmtId="0" fontId="1" fillId="0" borderId="2" xfId="14" applyFont="1" applyFill="1" applyBorder="1" applyAlignment="1">
      <alignment vertical="top" wrapText="1"/>
    </xf>
    <xf numFmtId="0" fontId="16" fillId="0" borderId="0" xfId="14" applyFont="1" applyFill="1"/>
    <xf numFmtId="0" fontId="1" fillId="0" borderId="0" xfId="14" applyFont="1" applyFill="1"/>
    <xf numFmtId="0" fontId="1" fillId="0" borderId="0" xfId="14" applyFont="1" applyBorder="1" applyAlignment="1">
      <alignment horizontal="center" vertical="top" wrapText="1"/>
    </xf>
    <xf numFmtId="0" fontId="23" fillId="0" borderId="0" xfId="15" applyFont="1" applyFill="1"/>
    <xf numFmtId="0" fontId="1" fillId="0" borderId="0" xfId="15" applyFont="1" applyFill="1"/>
    <xf numFmtId="0" fontId="1" fillId="0" borderId="0" xfId="14" applyFont="1"/>
    <xf numFmtId="49" fontId="22" fillId="0" borderId="0" xfId="14" applyNumberFormat="1" applyFont="1" applyFill="1" applyAlignment="1">
      <alignment horizontal="left" vertical="top" wrapText="1"/>
    </xf>
    <xf numFmtId="0" fontId="23" fillId="0" borderId="0" xfId="15" applyFont="1" applyFill="1" applyAlignment="1">
      <alignment horizontal="center" vertical="center"/>
    </xf>
    <xf numFmtId="0" fontId="1" fillId="0" borderId="0" xfId="14" applyFont="1" applyAlignment="1">
      <alignment horizontal="center" vertical="center"/>
    </xf>
    <xf numFmtId="0" fontId="1" fillId="0" borderId="0" xfId="15" applyFont="1" applyFill="1" applyBorder="1" applyAlignment="1">
      <alignment horizontal="center" wrapText="1"/>
    </xf>
    <xf numFmtId="0" fontId="1" fillId="0" borderId="2" xfId="15" applyFont="1" applyFill="1" applyBorder="1" applyAlignment="1">
      <alignment horizontal="center" vertical="top" wrapText="1"/>
    </xf>
    <xf numFmtId="0" fontId="1" fillId="0" borderId="3" xfId="15" applyFont="1" applyFill="1" applyBorder="1" applyAlignment="1">
      <alignment horizontal="center" vertical="center" wrapText="1"/>
    </xf>
    <xf numFmtId="0" fontId="1" fillId="0" borderId="2" xfId="15" applyFont="1" applyFill="1" applyBorder="1" applyAlignment="1">
      <alignment horizontal="center" vertical="center"/>
    </xf>
    <xf numFmtId="0" fontId="1" fillId="0" borderId="2" xfId="15" applyFont="1" applyFill="1" applyBorder="1" applyAlignment="1">
      <alignment vertical="center"/>
    </xf>
    <xf numFmtId="170" fontId="1" fillId="0" borderId="2" xfId="15" applyNumberFormat="1" applyFont="1" applyFill="1" applyBorder="1" applyAlignment="1">
      <alignment horizontal="center" vertical="center"/>
    </xf>
    <xf numFmtId="0" fontId="4" fillId="0" borderId="2" xfId="14" applyFont="1" applyBorder="1" applyAlignment="1">
      <alignment vertical="center"/>
    </xf>
    <xf numFmtId="0" fontId="24" fillId="0" borderId="2" xfId="15" applyFont="1" applyFill="1" applyBorder="1" applyAlignment="1">
      <alignment vertical="center"/>
    </xf>
    <xf numFmtId="170" fontId="4" fillId="0" borderId="2" xfId="15" applyNumberFormat="1" applyFont="1" applyFill="1" applyBorder="1" applyAlignment="1">
      <alignment horizontal="center" vertical="center"/>
    </xf>
    <xf numFmtId="0" fontId="4" fillId="0" borderId="0" xfId="14" applyFont="1" applyAlignment="1">
      <alignment vertical="center"/>
    </xf>
    <xf numFmtId="170" fontId="1" fillId="0" borderId="0" xfId="14" applyNumberFormat="1" applyFont="1"/>
    <xf numFmtId="0" fontId="1" fillId="0" borderId="0" xfId="12" applyFont="1" applyFill="1" applyAlignment="1">
      <alignment vertical="top" wrapText="1"/>
    </xf>
    <xf numFmtId="0" fontId="1" fillId="0" borderId="0" xfId="14" applyFont="1" applyFill="1" applyBorder="1" applyAlignment="1">
      <alignment vertical="top"/>
    </xf>
    <xf numFmtId="0" fontId="1" fillId="0" borderId="0" xfId="14" applyFont="1" applyFill="1" applyBorder="1" applyAlignment="1">
      <alignment vertical="top" wrapText="1"/>
    </xf>
    <xf numFmtId="0" fontId="1" fillId="0" borderId="0" xfId="12" applyFont="1" applyFill="1" applyAlignment="1">
      <alignment horizontal="center" vertical="top"/>
    </xf>
    <xf numFmtId="0" fontId="1" fillId="0" borderId="0" xfId="12" applyFont="1" applyFill="1" applyAlignment="1">
      <alignment vertical="top"/>
    </xf>
    <xf numFmtId="0" fontId="1" fillId="0" borderId="0" xfId="12" applyFont="1" applyFill="1"/>
    <xf numFmtId="0" fontId="1" fillId="0" borderId="0" xfId="12" applyFont="1" applyFill="1" applyAlignment="1">
      <alignment horizontal="center"/>
    </xf>
    <xf numFmtId="0" fontId="1" fillId="0" borderId="0" xfId="14" applyFont="1" applyFill="1" applyAlignment="1">
      <alignment horizontal="right"/>
    </xf>
    <xf numFmtId="0" fontId="1" fillId="0" borderId="0" xfId="12" applyFont="1" applyFill="1" applyAlignment="1">
      <alignment horizontal="right"/>
    </xf>
    <xf numFmtId="0" fontId="1" fillId="0" borderId="2" xfId="12" applyFont="1" applyFill="1" applyBorder="1" applyAlignment="1">
      <alignment horizontal="center" vertical="top" wrapText="1"/>
    </xf>
    <xf numFmtId="49" fontId="1" fillId="0" borderId="2" xfId="12" applyNumberFormat="1" applyFont="1" applyFill="1" applyBorder="1" applyAlignment="1">
      <alignment horizontal="center" vertical="top" wrapText="1"/>
    </xf>
    <xf numFmtId="4" fontId="1" fillId="0" borderId="2" xfId="12" applyNumberFormat="1" applyFont="1" applyFill="1" applyBorder="1" applyAlignment="1">
      <alignment horizontal="center" vertical="top" wrapText="1"/>
    </xf>
    <xf numFmtId="0" fontId="4" fillId="0" borderId="2" xfId="12" applyFont="1" applyFill="1" applyBorder="1" applyAlignment="1">
      <alignment horizontal="center" vertical="center" wrapText="1"/>
    </xf>
    <xf numFmtId="4" fontId="4" fillId="0" borderId="2" xfId="12" applyNumberFormat="1" applyFont="1" applyFill="1" applyBorder="1" applyAlignment="1">
      <alignment horizontal="center" vertical="center" wrapText="1"/>
    </xf>
    <xf numFmtId="0" fontId="4" fillId="0" borderId="0" xfId="12" applyFont="1" applyFill="1" applyAlignment="1">
      <alignment vertical="center"/>
    </xf>
    <xf numFmtId="169" fontId="1" fillId="0" borderId="0" xfId="12" applyNumberFormat="1" applyFont="1" applyFill="1" applyAlignment="1">
      <alignment vertical="top" wrapText="1"/>
    </xf>
    <xf numFmtId="0" fontId="16" fillId="0" borderId="0" xfId="12" applyFont="1" applyFill="1" applyAlignment="1">
      <alignment vertical="top" wrapText="1"/>
    </xf>
    <xf numFmtId="0" fontId="25" fillId="0" borderId="0" xfId="12" applyFont="1" applyFill="1" applyAlignment="1">
      <alignment vertical="top" wrapText="1"/>
    </xf>
    <xf numFmtId="0" fontId="1" fillId="2" borderId="2" xfId="13" applyFont="1" applyFill="1" applyBorder="1" applyAlignment="1">
      <alignment horizontal="center" vertical="top"/>
    </xf>
    <xf numFmtId="0" fontId="5" fillId="0" borderId="2" xfId="0" applyFont="1" applyFill="1" applyBorder="1" applyAlignment="1">
      <alignment horizontal="left" vertical="top" wrapText="1"/>
    </xf>
    <xf numFmtId="4" fontId="4" fillId="0" borderId="2" xfId="10" applyNumberFormat="1" applyFont="1" applyFill="1" applyBorder="1" applyAlignment="1">
      <alignment vertical="top"/>
    </xf>
    <xf numFmtId="4" fontId="1" fillId="0" borderId="2" xfId="10" applyNumberFormat="1" applyFont="1" applyFill="1" applyBorder="1" applyAlignment="1">
      <alignment vertical="top"/>
    </xf>
    <xf numFmtId="4" fontId="4" fillId="0" borderId="2" xfId="10" applyNumberFormat="1" applyFont="1" applyBorder="1" applyAlignment="1">
      <alignment vertical="top"/>
    </xf>
    <xf numFmtId="4" fontId="1" fillId="0" borderId="2" xfId="10" applyNumberFormat="1" applyFont="1" applyBorder="1" applyAlignment="1">
      <alignment vertical="top"/>
    </xf>
    <xf numFmtId="4" fontId="4" fillId="0" borderId="2" xfId="10" applyNumberFormat="1" applyFont="1" applyFill="1" applyBorder="1" applyAlignment="1">
      <alignment vertical="top" wrapText="1"/>
    </xf>
    <xf numFmtId="4" fontId="1" fillId="0" borderId="2" xfId="10" applyNumberFormat="1" applyFont="1" applyFill="1" applyBorder="1" applyAlignment="1">
      <alignment vertical="top" wrapText="1"/>
    </xf>
    <xf numFmtId="0" fontId="3" fillId="0" borderId="2" xfId="13" applyFont="1" applyBorder="1" applyAlignment="1">
      <alignment horizontal="center" vertical="top" wrapText="1"/>
    </xf>
    <xf numFmtId="0" fontId="3" fillId="0" borderId="0" xfId="11" applyFont="1" applyFill="1" applyAlignment="1">
      <alignment vertical="top" wrapText="1"/>
    </xf>
    <xf numFmtId="0" fontId="3" fillId="0" borderId="0" xfId="11" applyFont="1" applyFill="1" applyAlignment="1">
      <alignment horizontal="center" vertical="top" wrapText="1"/>
    </xf>
    <xf numFmtId="49" fontId="3" fillId="0" borderId="0" xfId="13" applyNumberFormat="1" applyFont="1" applyAlignment="1">
      <alignment horizontal="center" vertical="top" wrapText="1"/>
    </xf>
    <xf numFmtId="0" fontId="10" fillId="0" borderId="2" xfId="13" applyFont="1" applyBorder="1" applyAlignment="1">
      <alignment horizontal="center" vertical="top"/>
    </xf>
    <xf numFmtId="49" fontId="9" fillId="0" borderId="2" xfId="11" applyNumberFormat="1" applyFont="1" applyFill="1" applyBorder="1" applyAlignment="1">
      <alignment horizontal="center" vertical="top"/>
    </xf>
    <xf numFmtId="0" fontId="27" fillId="0" borderId="2" xfId="0" applyFont="1" applyBorder="1" applyAlignment="1">
      <alignment vertical="top" wrapText="1"/>
    </xf>
    <xf numFmtId="49" fontId="29" fillId="0" borderId="2" xfId="13" applyNumberFormat="1" applyFont="1" applyFill="1" applyBorder="1" applyAlignment="1">
      <alignment vertical="top" wrapText="1"/>
    </xf>
    <xf numFmtId="0" fontId="29" fillId="0" borderId="2" xfId="13" applyFont="1" applyFill="1" applyBorder="1" applyAlignment="1">
      <alignment horizontal="justify" vertical="top" wrapText="1"/>
    </xf>
    <xf numFmtId="0" fontId="32" fillId="0" borderId="2" xfId="13" applyFont="1" applyFill="1" applyBorder="1" applyAlignment="1">
      <alignment horizontal="justify" vertical="top" wrapText="1"/>
    </xf>
    <xf numFmtId="49" fontId="29" fillId="2" borderId="2" xfId="2" applyNumberFormat="1" applyFont="1" applyFill="1" applyBorder="1" applyAlignment="1">
      <alignment horizontal="center" vertical="top" wrapText="1"/>
    </xf>
    <xf numFmtId="0" fontId="10" fillId="0" borderId="2" xfId="13" applyFont="1" applyFill="1" applyBorder="1" applyAlignment="1">
      <alignment horizontal="center" vertical="top"/>
    </xf>
    <xf numFmtId="0" fontId="5" fillId="0" borderId="2" xfId="13" applyFont="1" applyFill="1" applyBorder="1" applyAlignment="1">
      <alignment horizontal="center" vertical="top"/>
    </xf>
    <xf numFmtId="0" fontId="32" fillId="0" borderId="2" xfId="6" applyNumberFormat="1" applyFont="1" applyFill="1" applyBorder="1" applyAlignment="1">
      <alignment horizontal="justify" vertical="top" wrapText="1"/>
    </xf>
    <xf numFmtId="0" fontId="4" fillId="0" borderId="2" xfId="13" applyFont="1" applyBorder="1" applyAlignment="1">
      <alignment horizontal="center" vertical="top"/>
    </xf>
    <xf numFmtId="49" fontId="4" fillId="0" borderId="2" xfId="11" applyNumberFormat="1" applyFont="1" applyFill="1" applyBorder="1" applyAlignment="1">
      <alignment horizontal="center" vertical="top"/>
    </xf>
    <xf numFmtId="49" fontId="11" fillId="0" borderId="2" xfId="11" applyNumberFormat="1" applyFont="1" applyFill="1" applyBorder="1" applyAlignment="1">
      <alignment horizontal="center" vertical="top"/>
    </xf>
    <xf numFmtId="0" fontId="4" fillId="0" borderId="2" xfId="13" applyFont="1" applyFill="1" applyBorder="1" applyAlignment="1">
      <alignment horizontal="center" vertical="top"/>
    </xf>
    <xf numFmtId="49" fontId="1" fillId="2" borderId="2" xfId="11" applyNumberFormat="1" applyFont="1" applyFill="1" applyBorder="1" applyAlignment="1">
      <alignment horizontal="center" vertical="top"/>
    </xf>
    <xf numFmtId="49" fontId="1" fillId="0" borderId="2" xfId="11" applyNumberFormat="1" applyFont="1" applyFill="1" applyBorder="1" applyAlignment="1">
      <alignment horizontal="center" vertical="top"/>
    </xf>
    <xf numFmtId="49" fontId="12" fillId="0" borderId="2" xfId="13" applyNumberFormat="1" applyFont="1" applyFill="1" applyBorder="1" applyAlignment="1">
      <alignment horizontal="center" vertical="top"/>
    </xf>
    <xf numFmtId="49" fontId="10" fillId="0" borderId="2" xfId="11" applyNumberFormat="1" applyFont="1" applyFill="1" applyBorder="1" applyAlignment="1">
      <alignment horizontal="left" vertical="top"/>
    </xf>
    <xf numFmtId="4" fontId="10" fillId="0" borderId="2" xfId="11" applyNumberFormat="1" applyFont="1" applyFill="1" applyBorder="1" applyAlignment="1">
      <alignment horizontal="right" vertical="top" wrapText="1"/>
    </xf>
    <xf numFmtId="4" fontId="10" fillId="0" borderId="2" xfId="11" applyNumberFormat="1" applyFont="1" applyFill="1" applyBorder="1" applyAlignment="1">
      <alignment vertical="top"/>
    </xf>
    <xf numFmtId="4" fontId="5" fillId="0" borderId="2" xfId="11" applyNumberFormat="1" applyFont="1" applyFill="1" applyBorder="1" applyAlignment="1">
      <alignment vertical="top"/>
    </xf>
    <xf numFmtId="4" fontId="4" fillId="0" borderId="2" xfId="11" applyNumberFormat="1" applyFont="1" applyFill="1" applyBorder="1" applyAlignment="1">
      <alignment vertical="top"/>
    </xf>
    <xf numFmtId="4" fontId="1" fillId="0" borderId="2" xfId="11" applyNumberFormat="1" applyFont="1" applyFill="1" applyBorder="1" applyAlignment="1">
      <alignment vertical="top"/>
    </xf>
    <xf numFmtId="4" fontId="10" fillId="0" borderId="2" xfId="13" applyNumberFormat="1" applyFont="1" applyFill="1" applyBorder="1" applyAlignment="1">
      <alignment vertical="top"/>
    </xf>
    <xf numFmtId="4" fontId="5" fillId="0" borderId="2" xfId="13" applyNumberFormat="1" applyFont="1" applyFill="1" applyBorder="1" applyAlignment="1">
      <alignment vertical="top"/>
    </xf>
    <xf numFmtId="4" fontId="10" fillId="0" borderId="2" xfId="11" applyNumberFormat="1" applyFont="1" applyFill="1" applyBorder="1" applyAlignment="1">
      <alignment horizontal="left" vertical="top"/>
    </xf>
    <xf numFmtId="0" fontId="3" fillId="0" borderId="0" xfId="13" applyFont="1" applyFill="1" applyBorder="1" applyAlignment="1">
      <alignment horizontal="center" vertical="top"/>
    </xf>
    <xf numFmtId="0" fontId="1" fillId="0" borderId="0" xfId="11" applyFont="1" applyFill="1" applyAlignment="1">
      <alignment horizontal="center" vertical="top" wrapText="1"/>
    </xf>
    <xf numFmtId="0" fontId="1" fillId="0" borderId="0" xfId="13" applyFont="1" applyFill="1" applyBorder="1" applyAlignment="1">
      <alignment horizontal="center" vertical="top"/>
    </xf>
    <xf numFmtId="49" fontId="3" fillId="0" borderId="0" xfId="11" applyNumberFormat="1" applyFont="1" applyFill="1" applyAlignment="1">
      <alignment horizontal="center" vertical="top" wrapText="1"/>
    </xf>
    <xf numFmtId="0" fontId="1" fillId="0" borderId="0" xfId="11" applyFont="1" applyFill="1" applyBorder="1" applyAlignment="1">
      <alignment horizontal="center" vertical="top"/>
    </xf>
    <xf numFmtId="0" fontId="4" fillId="0" borderId="2" xfId="0" applyFont="1" applyFill="1" applyBorder="1" applyAlignment="1">
      <alignment horizontal="center" vertical="top" wrapText="1"/>
    </xf>
    <xf numFmtId="0" fontId="1" fillId="0" borderId="3" xfId="15" applyFont="1" applyFill="1" applyBorder="1" applyAlignment="1">
      <alignment horizontal="center" vertical="top" wrapText="1"/>
    </xf>
    <xf numFmtId="0" fontId="32" fillId="0" borderId="2" xfId="13" applyFont="1" applyFill="1" applyBorder="1" applyAlignment="1">
      <alignment horizontal="left" vertical="top" wrapText="1"/>
    </xf>
    <xf numFmtId="0" fontId="29" fillId="0" borderId="2" xfId="13" applyFont="1" applyFill="1" applyBorder="1" applyAlignment="1">
      <alignment horizontal="justify" vertical="center" wrapText="1"/>
    </xf>
    <xf numFmtId="0" fontId="3" fillId="0" borderId="0" xfId="10" applyFont="1" applyFill="1" applyAlignment="1">
      <alignment horizontal="left" vertical="top" wrapText="1"/>
    </xf>
    <xf numFmtId="0" fontId="4" fillId="0" borderId="0" xfId="10" applyFont="1" applyFill="1" applyBorder="1" applyAlignment="1">
      <alignment horizontal="center" vertical="top" wrapText="1"/>
    </xf>
    <xf numFmtId="49" fontId="3" fillId="0" borderId="0" xfId="10" applyNumberFormat="1" applyFont="1" applyFill="1" applyBorder="1" applyAlignment="1">
      <alignment horizontal="left" vertical="top" wrapText="1"/>
    </xf>
    <xf numFmtId="49" fontId="1" fillId="0" borderId="0" xfId="10" applyNumberFormat="1" applyFont="1" applyFill="1" applyBorder="1" applyAlignment="1">
      <alignment horizontal="left" vertical="top" wrapText="1"/>
    </xf>
    <xf numFmtId="49" fontId="3" fillId="0" borderId="0" xfId="14" applyNumberFormat="1" applyFont="1" applyFill="1" applyAlignment="1">
      <alignment horizontal="left" vertical="top" wrapText="1"/>
    </xf>
    <xf numFmtId="0" fontId="4" fillId="0" borderId="0" xfId="14" applyFont="1" applyAlignment="1">
      <alignment horizontal="center" vertical="center" wrapText="1"/>
    </xf>
    <xf numFmtId="0" fontId="1" fillId="0" borderId="4" xfId="14" applyFont="1" applyBorder="1" applyAlignment="1">
      <alignment horizontal="center" vertical="top" wrapText="1"/>
    </xf>
    <xf numFmtId="0" fontId="1" fillId="0" borderId="6" xfId="14" applyFont="1" applyBorder="1" applyAlignment="1">
      <alignment horizontal="center" vertical="top" wrapText="1"/>
    </xf>
    <xf numFmtId="0" fontId="4" fillId="0" borderId="2" xfId="14" applyFont="1" applyBorder="1" applyAlignment="1">
      <alignment horizontal="center"/>
    </xf>
    <xf numFmtId="9" fontId="1" fillId="0" borderId="4" xfId="14" applyNumberFormat="1" applyFont="1" applyBorder="1" applyAlignment="1">
      <alignment horizontal="center" vertical="center"/>
    </xf>
    <xf numFmtId="9" fontId="1" fillId="0" borderId="6" xfId="14" applyNumberFormat="1" applyFont="1" applyBorder="1" applyAlignment="1">
      <alignment horizontal="center" vertical="center"/>
    </xf>
    <xf numFmtId="0" fontId="1" fillId="0" borderId="2" xfId="14" applyFont="1" applyBorder="1" applyAlignment="1">
      <alignment horizontal="justify" wrapText="1"/>
    </xf>
    <xf numFmtId="9" fontId="19" fillId="0" borderId="2" xfId="14" applyNumberFormat="1" applyFont="1" applyBorder="1" applyAlignment="1">
      <alignment horizontal="center"/>
    </xf>
    <xf numFmtId="9" fontId="1" fillId="0" borderId="4" xfId="14" applyNumberFormat="1" applyFont="1" applyBorder="1" applyAlignment="1">
      <alignment horizontal="center" vertical="top"/>
    </xf>
    <xf numFmtId="9" fontId="1" fillId="0" borderId="6" xfId="14" applyNumberFormat="1" applyFont="1" applyBorder="1" applyAlignment="1">
      <alignment horizontal="center" vertical="top"/>
    </xf>
    <xf numFmtId="0" fontId="1" fillId="0" borderId="2" xfId="14" applyFont="1" applyBorder="1" applyAlignment="1">
      <alignment horizontal="justify"/>
    </xf>
    <xf numFmtId="49" fontId="4" fillId="0" borderId="2" xfId="16" applyNumberFormat="1" applyFont="1" applyFill="1" applyBorder="1" applyAlignment="1">
      <alignment horizontal="center" vertical="center" wrapText="1"/>
    </xf>
    <xf numFmtId="49" fontId="18" fillId="0" borderId="2" xfId="16" applyNumberFormat="1" applyFont="1" applyFill="1" applyBorder="1" applyAlignment="1">
      <alignment horizontal="center" vertical="center" wrapText="1"/>
    </xf>
    <xf numFmtId="0" fontId="27" fillId="2" borderId="2" xfId="13" applyFont="1" applyFill="1" applyBorder="1" applyAlignment="1">
      <alignment horizontal="center" vertical="top" wrapText="1"/>
    </xf>
    <xf numFmtId="0" fontId="1" fillId="2" borderId="4" xfId="10" applyFont="1" applyFill="1" applyBorder="1" applyAlignment="1">
      <alignment horizontal="center" vertical="top" wrapText="1"/>
    </xf>
    <xf numFmtId="0" fontId="1" fillId="2" borderId="6" xfId="10" applyFont="1" applyFill="1" applyBorder="1" applyAlignment="1">
      <alignment horizontal="center" vertical="top" wrapText="1"/>
    </xf>
    <xf numFmtId="0" fontId="1" fillId="2" borderId="2" xfId="13" applyFont="1" applyFill="1" applyBorder="1" applyAlignment="1">
      <alignment horizontal="center" vertical="top"/>
    </xf>
    <xf numFmtId="0" fontId="1" fillId="0" borderId="7" xfId="13" applyFont="1" applyFill="1" applyBorder="1" applyAlignment="1">
      <alignment horizontal="center" vertical="top"/>
    </xf>
    <xf numFmtId="0" fontId="1" fillId="2" borderId="4" xfId="13" applyFont="1" applyFill="1" applyBorder="1" applyAlignment="1">
      <alignment horizontal="center" vertical="top" wrapText="1"/>
    </xf>
    <xf numFmtId="0" fontId="1" fillId="2" borderId="6" xfId="13" applyFont="1" applyFill="1" applyBorder="1" applyAlignment="1">
      <alignment horizontal="center" vertical="top" wrapText="1"/>
    </xf>
    <xf numFmtId="0" fontId="1" fillId="2" borderId="2" xfId="13" applyFont="1" applyFill="1" applyBorder="1" applyAlignment="1">
      <alignment horizontal="center" vertical="top" wrapText="1"/>
    </xf>
    <xf numFmtId="0" fontId="1" fillId="2" borderId="6" xfId="13" applyFill="1" applyBorder="1"/>
    <xf numFmtId="0" fontId="4" fillId="0" borderId="0" xfId="13" applyFont="1" applyAlignment="1">
      <alignment horizontal="center" vertical="top" wrapText="1"/>
    </xf>
    <xf numFmtId="0" fontId="5" fillId="0" borderId="2" xfId="13" applyFont="1" applyBorder="1" applyAlignment="1">
      <alignment horizontal="center" vertical="top" wrapText="1"/>
    </xf>
    <xf numFmtId="0" fontId="5" fillId="0" borderId="3" xfId="13" applyFont="1" applyBorder="1" applyAlignment="1">
      <alignment horizontal="center" vertical="center" wrapText="1"/>
    </xf>
    <xf numFmtId="0" fontId="5" fillId="0" borderId="8" xfId="13" applyFont="1" applyBorder="1" applyAlignment="1">
      <alignment horizontal="center" vertical="center" wrapText="1"/>
    </xf>
    <xf numFmtId="0" fontId="4" fillId="0" borderId="4" xfId="13" applyFont="1" applyBorder="1" applyAlignment="1">
      <alignment horizontal="center" vertical="center" wrapText="1"/>
    </xf>
    <xf numFmtId="0" fontId="1" fillId="0" borderId="5" xfId="13" applyFont="1" applyBorder="1" applyAlignment="1">
      <alignment horizontal="center" wrapText="1"/>
    </xf>
    <xf numFmtId="0" fontId="1" fillId="0" borderId="6" xfId="13" applyFont="1" applyBorder="1" applyAlignment="1">
      <alignment horizontal="center" wrapText="1"/>
    </xf>
    <xf numFmtId="0" fontId="34" fillId="0" borderId="0" xfId="14" applyFont="1" applyAlignment="1">
      <alignment horizontal="center" vertical="top" wrapText="1"/>
    </xf>
    <xf numFmtId="0" fontId="27" fillId="0" borderId="2" xfId="14" applyFont="1" applyBorder="1" applyAlignment="1">
      <alignment horizontal="center" vertical="center" wrapText="1"/>
    </xf>
    <xf numFmtId="0" fontId="34" fillId="0" borderId="2" xfId="14" applyFont="1" applyBorder="1" applyAlignment="1">
      <alignment horizontal="center" vertical="center" wrapText="1"/>
    </xf>
    <xf numFmtId="0" fontId="27" fillId="0" borderId="0" xfId="14" applyFont="1" applyAlignment="1">
      <alignment horizontal="left" vertical="center" wrapText="1"/>
    </xf>
    <xf numFmtId="0" fontId="4" fillId="0" borderId="0" xfId="14" applyFont="1" applyAlignment="1">
      <alignment horizontal="center" vertical="top" wrapText="1"/>
    </xf>
    <xf numFmtId="0" fontId="4" fillId="0" borderId="4" xfId="14" applyFont="1" applyBorder="1" applyAlignment="1">
      <alignment horizontal="center" vertical="center" wrapText="1"/>
    </xf>
    <xf numFmtId="0" fontId="4" fillId="0" borderId="5" xfId="14" applyFont="1" applyBorder="1" applyAlignment="1">
      <alignment horizontal="center" vertical="center" wrapText="1"/>
    </xf>
    <xf numFmtId="0" fontId="4" fillId="0" borderId="6" xfId="14" applyFont="1" applyBorder="1" applyAlignment="1">
      <alignment horizontal="center" vertical="center" wrapText="1"/>
    </xf>
    <xf numFmtId="0" fontId="10" fillId="0" borderId="4" xfId="11" applyFont="1" applyFill="1" applyBorder="1" applyAlignment="1">
      <alignment horizontal="left" vertical="top" wrapText="1"/>
    </xf>
    <xf numFmtId="0" fontId="10" fillId="0" borderId="6" xfId="11" applyFont="1" applyFill="1" applyBorder="1" applyAlignment="1">
      <alignment horizontal="left" vertical="top" wrapText="1"/>
    </xf>
    <xf numFmtId="0" fontId="5" fillId="0" borderId="4" xfId="11" applyFont="1" applyFill="1" applyBorder="1" applyAlignment="1">
      <alignment horizontal="left" vertical="top" wrapText="1"/>
    </xf>
    <xf numFmtId="0" fontId="5" fillId="0" borderId="6" xfId="11" applyFont="1" applyFill="1" applyBorder="1" applyAlignment="1">
      <alignment horizontal="left" vertical="top" wrapText="1"/>
    </xf>
    <xf numFmtId="0" fontId="5" fillId="0" borderId="4" xfId="13" applyFont="1" applyFill="1" applyBorder="1" applyAlignment="1">
      <alignment horizontal="left" vertical="top" wrapText="1"/>
    </xf>
    <xf numFmtId="0" fontId="5" fillId="0" borderId="6" xfId="13" applyFont="1" applyFill="1" applyBorder="1" applyAlignment="1">
      <alignment horizontal="left" vertical="top" wrapText="1"/>
    </xf>
    <xf numFmtId="0" fontId="10" fillId="0" borderId="4" xfId="13" applyFont="1" applyFill="1" applyBorder="1" applyAlignment="1">
      <alignment horizontal="left" vertical="top" wrapText="1"/>
    </xf>
    <xf numFmtId="0" fontId="10" fillId="0" borderId="6" xfId="13" applyFont="1" applyFill="1" applyBorder="1" applyAlignment="1">
      <alignment horizontal="left" vertical="top" wrapText="1"/>
    </xf>
    <xf numFmtId="0" fontId="10" fillId="2" borderId="4" xfId="13" applyFont="1" applyFill="1" applyBorder="1" applyAlignment="1">
      <alignment horizontal="left" vertical="top" wrapText="1"/>
    </xf>
    <xf numFmtId="0" fontId="10" fillId="2" borderId="6" xfId="13" applyFont="1" applyFill="1" applyBorder="1" applyAlignment="1">
      <alignment horizontal="left" vertical="top" wrapText="1"/>
    </xf>
    <xf numFmtId="0" fontId="5" fillId="2" borderId="2" xfId="13" applyFont="1" applyFill="1" applyBorder="1" applyAlignment="1">
      <alignment horizontal="justify" vertical="top" wrapText="1"/>
    </xf>
    <xf numFmtId="0" fontId="5" fillId="2" borderId="4" xfId="13" applyFont="1" applyFill="1" applyBorder="1" applyAlignment="1">
      <alignment horizontal="justify" vertical="top" wrapText="1"/>
    </xf>
    <xf numFmtId="0" fontId="5" fillId="2" borderId="6" xfId="13" applyFont="1" applyFill="1" applyBorder="1" applyAlignment="1">
      <alignment horizontal="justify" vertical="top" wrapText="1"/>
    </xf>
    <xf numFmtId="0" fontId="3" fillId="0" borderId="0" xfId="10" applyFont="1" applyFill="1" applyBorder="1" applyAlignment="1">
      <alignment horizontal="left" vertical="top" wrapText="1"/>
    </xf>
    <xf numFmtId="0" fontId="3" fillId="0" borderId="4" xfId="11" applyFont="1" applyFill="1" applyBorder="1" applyAlignment="1">
      <alignment horizontal="center" vertical="top" wrapText="1"/>
    </xf>
    <xf numFmtId="0" fontId="3" fillId="0" borderId="6" xfId="11" applyFont="1" applyFill="1" applyBorder="1" applyAlignment="1">
      <alignment horizontal="center" vertical="top" wrapText="1"/>
    </xf>
    <xf numFmtId="0" fontId="4" fillId="0" borderId="0" xfId="11" applyFont="1" applyFill="1" applyAlignment="1">
      <alignment horizontal="center" vertical="top" wrapText="1"/>
    </xf>
    <xf numFmtId="49" fontId="3" fillId="0" borderId="0" xfId="13" applyNumberFormat="1" applyFont="1" applyAlignment="1">
      <alignment horizontal="left" vertical="top" wrapText="1"/>
    </xf>
    <xf numFmtId="0" fontId="3" fillId="0" borderId="0" xfId="11" applyFont="1" applyFill="1" applyAlignment="1">
      <alignment horizontal="left" vertical="top" wrapText="1"/>
    </xf>
    <xf numFmtId="0" fontId="10" fillId="0" borderId="4" xfId="11" applyFont="1" applyFill="1" applyBorder="1" applyAlignment="1">
      <alignment horizontal="left" vertical="top"/>
    </xf>
    <xf numFmtId="0" fontId="10" fillId="0" borderId="6" xfId="11" applyFont="1" applyFill="1" applyBorder="1" applyAlignment="1">
      <alignment horizontal="left" vertical="top"/>
    </xf>
    <xf numFmtId="0" fontId="5" fillId="0" borderId="4" xfId="11" applyFont="1" applyFill="1" applyBorder="1" applyAlignment="1">
      <alignment horizontal="left" vertical="top"/>
    </xf>
    <xf numFmtId="0" fontId="5" fillId="0" borderId="6" xfId="11" applyFont="1" applyFill="1" applyBorder="1" applyAlignment="1">
      <alignment horizontal="left" vertical="top"/>
    </xf>
    <xf numFmtId="0" fontId="4" fillId="0" borderId="2" xfId="11" applyFont="1" applyFill="1" applyBorder="1" applyAlignment="1">
      <alignment horizontal="left" vertical="top" wrapText="1"/>
    </xf>
    <xf numFmtId="0" fontId="4" fillId="0" borderId="4" xfId="11" applyFont="1" applyFill="1" applyBorder="1" applyAlignment="1">
      <alignment horizontal="left" vertical="top" wrapText="1"/>
    </xf>
    <xf numFmtId="0" fontId="4" fillId="0" borderId="6" xfId="11" applyFont="1" applyFill="1" applyBorder="1" applyAlignment="1">
      <alignment horizontal="left" vertical="top" wrapText="1"/>
    </xf>
    <xf numFmtId="0" fontId="1" fillId="2" borderId="4" xfId="11" applyFont="1" applyFill="1" applyBorder="1" applyAlignment="1">
      <alignment horizontal="left" vertical="top" wrapText="1"/>
    </xf>
    <xf numFmtId="0" fontId="1" fillId="2" borderId="6" xfId="11"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2" xfId="13" applyFont="1" applyFill="1" applyBorder="1" applyAlignment="1">
      <alignment horizontal="left" vertical="top" wrapText="1"/>
    </xf>
    <xf numFmtId="0" fontId="3" fillId="0" borderId="0" xfId="13" applyFont="1" applyFill="1" applyBorder="1" applyAlignment="1">
      <alignment horizontal="left" vertical="top" wrapText="1"/>
    </xf>
    <xf numFmtId="0" fontId="3" fillId="0" borderId="2" xfId="11" applyFont="1" applyFill="1" applyBorder="1" applyAlignment="1">
      <alignment horizontal="center" vertical="top" wrapText="1"/>
    </xf>
    <xf numFmtId="0" fontId="5" fillId="0" borderId="2" xfId="11" applyFont="1" applyFill="1" applyBorder="1" applyAlignment="1">
      <alignment horizontal="left" vertical="top" wrapText="1"/>
    </xf>
    <xf numFmtId="0" fontId="3" fillId="0" borderId="0" xfId="14" applyFont="1" applyAlignment="1">
      <alignment horizontal="left" vertical="top" wrapText="1"/>
    </xf>
    <xf numFmtId="0" fontId="1" fillId="0" borderId="0" xfId="15" applyFont="1" applyFill="1" applyBorder="1" applyAlignment="1">
      <alignment horizontal="center" vertical="center" wrapText="1"/>
    </xf>
    <xf numFmtId="0" fontId="1" fillId="0" borderId="0" xfId="14" applyFont="1" applyFill="1" applyBorder="1" applyAlignment="1">
      <alignment horizontal="left" vertical="top" wrapText="1"/>
    </xf>
    <xf numFmtId="0" fontId="3" fillId="0" borderId="0" xfId="12" applyFont="1" applyFill="1" applyAlignment="1">
      <alignment horizontal="left" vertical="top"/>
    </xf>
    <xf numFmtId="49" fontId="3" fillId="0" borderId="0" xfId="12" applyNumberFormat="1" applyFont="1" applyAlignment="1">
      <alignment horizontal="left" vertical="top" wrapText="1"/>
    </xf>
    <xf numFmtId="0" fontId="4" fillId="0" borderId="0" xfId="12" applyFont="1" applyFill="1" applyAlignment="1">
      <alignment horizontal="center" vertical="center" wrapText="1"/>
    </xf>
    <xf numFmtId="0" fontId="1" fillId="0" borderId="2" xfId="12" applyFont="1" applyFill="1" applyBorder="1" applyAlignment="1">
      <alignment horizontal="center" vertical="top" wrapText="1"/>
    </xf>
    <xf numFmtId="0" fontId="1" fillId="0" borderId="2" xfId="12" applyFont="1" applyFill="1" applyBorder="1" applyAlignment="1">
      <alignment vertical="top" wrapText="1"/>
    </xf>
    <xf numFmtId="0" fontId="4" fillId="0" borderId="2" xfId="12" applyFont="1" applyFill="1" applyBorder="1" applyAlignment="1">
      <alignment vertical="center" wrapText="1"/>
    </xf>
  </cellXfs>
  <cellStyles count="20">
    <cellStyle name="Гиперссылка" xfId="1" builtinId="8"/>
    <cellStyle name="Денежный [0] 2" xfId="2"/>
    <cellStyle name="Денежный [0] 3" xfId="3"/>
    <cellStyle name="Денежный [0] 4" xfId="4"/>
    <cellStyle name="Денежный [0] 5" xfId="5"/>
    <cellStyle name="Денежный 2" xfId="6"/>
    <cellStyle name="Денежный 3" xfId="7"/>
    <cellStyle name="Денежный 4" xfId="8"/>
    <cellStyle name="Денежный 5" xfId="9"/>
    <cellStyle name="Обычный" xfId="0" builtinId="0"/>
    <cellStyle name="Обычный 2" xfId="10"/>
    <cellStyle name="Обычный 2 2" xfId="11"/>
    <cellStyle name="Обычный 3" xfId="12"/>
    <cellStyle name="Обычный 4" xfId="13"/>
    <cellStyle name="Обычный 5" xfId="14"/>
    <cellStyle name="Обычный_method_2_1" xfId="15"/>
    <cellStyle name="Обычный_Администраторы" xfId="16"/>
    <cellStyle name="Финансовый [0] 2" xfId="17"/>
    <cellStyle name="Финансовый 2" xfId="18"/>
    <cellStyle name="Финансовый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E88F0C8B57259A8E16544F9DC27CADC22B5729ED2611768BD70DA245F7B40A830CAE0EEB7020B4B475BE71c8fB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topLeftCell="A3" workbookViewId="0">
      <selection activeCell="K12" sqref="K12"/>
    </sheetView>
  </sheetViews>
  <sheetFormatPr defaultRowHeight="12.75" x14ac:dyDescent="0.25"/>
  <cols>
    <col min="1" max="1" width="21" style="26" customWidth="1"/>
    <col min="2" max="2" width="53.28515625" style="28" customWidth="1"/>
    <col min="3" max="5" width="12.42578125" style="28" customWidth="1"/>
    <col min="6" max="16" width="9.140625" style="28" customWidth="1"/>
    <col min="17" max="17" width="10.7109375" style="28" customWidth="1"/>
    <col min="18" max="16384" width="9.140625" style="28"/>
  </cols>
  <sheetData>
    <row r="1" spans="1:5" hidden="1" x14ac:dyDescent="0.25">
      <c r="B1" s="27" t="s">
        <v>68</v>
      </c>
    </row>
    <row r="2" spans="1:5" ht="33" hidden="1" customHeight="1" x14ac:dyDescent="0.25">
      <c r="B2" s="274" t="s">
        <v>69</v>
      </c>
      <c r="C2" s="274"/>
    </row>
    <row r="3" spans="1:5" ht="16.5" customHeight="1" x14ac:dyDescent="0.25">
      <c r="A3" s="27"/>
      <c r="C3" s="277" t="s">
        <v>337</v>
      </c>
      <c r="D3" s="277"/>
      <c r="E3" s="277"/>
    </row>
    <row r="4" spans="1:5" ht="60.75" customHeight="1" x14ac:dyDescent="0.25">
      <c r="A4" s="27"/>
      <c r="C4" s="276" t="s">
        <v>350</v>
      </c>
      <c r="D4" s="276"/>
      <c r="E4" s="276"/>
    </row>
    <row r="5" spans="1:5" ht="33" customHeight="1" x14ac:dyDescent="0.25">
      <c r="A5" s="275" t="s">
        <v>360</v>
      </c>
      <c r="B5" s="275"/>
      <c r="C5" s="275"/>
      <c r="D5" s="275"/>
      <c r="E5" s="275"/>
    </row>
    <row r="6" spans="1:5" x14ac:dyDescent="0.25">
      <c r="A6" s="27"/>
      <c r="B6" s="5"/>
      <c r="C6" s="32"/>
    </row>
    <row r="7" spans="1:5" hidden="1" x14ac:dyDescent="0.25">
      <c r="A7" s="26" t="s">
        <v>71</v>
      </c>
      <c r="B7" s="33" t="s">
        <v>71</v>
      </c>
    </row>
    <row r="8" spans="1:5" s="26" customFormat="1" ht="26.25" customHeight="1" x14ac:dyDescent="0.25">
      <c r="A8" s="34" t="s">
        <v>72</v>
      </c>
      <c r="B8" s="34" t="s">
        <v>73</v>
      </c>
      <c r="C8" s="35" t="s">
        <v>357</v>
      </c>
      <c r="D8" s="35" t="s">
        <v>358</v>
      </c>
      <c r="E8" s="35" t="s">
        <v>359</v>
      </c>
    </row>
    <row r="9" spans="1:5" x14ac:dyDescent="0.25">
      <c r="A9" s="37">
        <v>1</v>
      </c>
      <c r="B9" s="37">
        <v>2</v>
      </c>
      <c r="C9" s="37">
        <v>3</v>
      </c>
      <c r="D9" s="37">
        <v>3</v>
      </c>
      <c r="E9" s="37">
        <v>3</v>
      </c>
    </row>
    <row r="10" spans="1:5" s="31" customFormat="1" x14ac:dyDescent="0.25">
      <c r="A10" s="38" t="s">
        <v>78</v>
      </c>
      <c r="B10" s="39" t="s">
        <v>79</v>
      </c>
      <c r="C10" s="229">
        <f>C11+C15+C26+C18</f>
        <v>657300</v>
      </c>
      <c r="D10" s="229">
        <f>D11+D15+D26+D18</f>
        <v>695400</v>
      </c>
      <c r="E10" s="229">
        <f>E11+E15+E26+E18</f>
        <v>721200</v>
      </c>
    </row>
    <row r="11" spans="1:5" s="31" customFormat="1" ht="16.5" customHeight="1" x14ac:dyDescent="0.25">
      <c r="A11" s="38" t="s">
        <v>80</v>
      </c>
      <c r="B11" s="41" t="s">
        <v>81</v>
      </c>
      <c r="C11" s="229">
        <f>C12</f>
        <v>24000</v>
      </c>
      <c r="D11" s="229">
        <f>D12</f>
        <v>24000</v>
      </c>
      <c r="E11" s="229">
        <f>E12</f>
        <v>24000</v>
      </c>
    </row>
    <row r="12" spans="1:5" x14ac:dyDescent="0.25">
      <c r="A12" s="37" t="s">
        <v>82</v>
      </c>
      <c r="B12" s="42" t="s">
        <v>83</v>
      </c>
      <c r="C12" s="230">
        <f>C13+C14</f>
        <v>24000</v>
      </c>
      <c r="D12" s="230">
        <f>D13+D14</f>
        <v>24000</v>
      </c>
      <c r="E12" s="230">
        <f>E13+E14</f>
        <v>24000</v>
      </c>
    </row>
    <row r="13" spans="1:5" ht="64.5" customHeight="1" x14ac:dyDescent="0.25">
      <c r="A13" s="37" t="s">
        <v>84</v>
      </c>
      <c r="B13" s="44" t="s">
        <v>85</v>
      </c>
      <c r="C13" s="230">
        <v>24000</v>
      </c>
      <c r="D13" s="230">
        <v>24000</v>
      </c>
      <c r="E13" s="230">
        <v>24000</v>
      </c>
    </row>
    <row r="14" spans="1:5" ht="32.25" hidden="1" customHeight="1" x14ac:dyDescent="0.25">
      <c r="A14" s="37" t="s">
        <v>86</v>
      </c>
      <c r="B14" s="44" t="s">
        <v>87</v>
      </c>
      <c r="C14" s="230">
        <v>0</v>
      </c>
      <c r="D14" s="230">
        <v>0</v>
      </c>
      <c r="E14" s="230">
        <v>0</v>
      </c>
    </row>
    <row r="15" spans="1:5" s="31" customFormat="1" ht="19.5" customHeight="1" x14ac:dyDescent="0.25">
      <c r="A15" s="38" t="s">
        <v>88</v>
      </c>
      <c r="B15" s="41" t="s">
        <v>89</v>
      </c>
      <c r="C15" s="229">
        <f t="shared" ref="C15:E16" si="0">C16</f>
        <v>22800</v>
      </c>
      <c r="D15" s="229">
        <f t="shared" si="0"/>
        <v>23600</v>
      </c>
      <c r="E15" s="229">
        <f t="shared" si="0"/>
        <v>24300</v>
      </c>
    </row>
    <row r="16" spans="1:5" ht="18.75" customHeight="1" x14ac:dyDescent="0.25">
      <c r="A16" s="37" t="s">
        <v>90</v>
      </c>
      <c r="B16" s="21" t="s">
        <v>91</v>
      </c>
      <c r="C16" s="230">
        <f t="shared" si="0"/>
        <v>22800</v>
      </c>
      <c r="D16" s="230">
        <f t="shared" si="0"/>
        <v>23600</v>
      </c>
      <c r="E16" s="230">
        <f t="shared" si="0"/>
        <v>24300</v>
      </c>
    </row>
    <row r="17" spans="1:10" ht="20.25" customHeight="1" x14ac:dyDescent="0.25">
      <c r="A17" s="37" t="s">
        <v>92</v>
      </c>
      <c r="B17" s="21" t="s">
        <v>91</v>
      </c>
      <c r="C17" s="230">
        <v>22800</v>
      </c>
      <c r="D17" s="230">
        <v>23600</v>
      </c>
      <c r="E17" s="230">
        <v>24300</v>
      </c>
    </row>
    <row r="18" spans="1:10" s="50" customFormat="1" ht="18.75" customHeight="1" x14ac:dyDescent="0.25">
      <c r="A18" s="47" t="s">
        <v>93</v>
      </c>
      <c r="B18" s="48" t="s">
        <v>94</v>
      </c>
      <c r="C18" s="231">
        <f>C19+C21</f>
        <v>605500</v>
      </c>
      <c r="D18" s="231">
        <f>D19+D21</f>
        <v>642800</v>
      </c>
      <c r="E18" s="231">
        <f>E19+E21</f>
        <v>667900</v>
      </c>
    </row>
    <row r="19" spans="1:10" s="54" customFormat="1" ht="18.75" customHeight="1" x14ac:dyDescent="0.25">
      <c r="A19" s="51" t="s">
        <v>95</v>
      </c>
      <c r="B19" s="52" t="s">
        <v>96</v>
      </c>
      <c r="C19" s="232">
        <f>C20</f>
        <v>44300</v>
      </c>
      <c r="D19" s="232">
        <f>D20</f>
        <v>58000</v>
      </c>
      <c r="E19" s="232">
        <f>E20</f>
        <v>59000</v>
      </c>
    </row>
    <row r="20" spans="1:10" s="54" customFormat="1" ht="40.5" customHeight="1" x14ac:dyDescent="0.25">
      <c r="A20" s="51" t="s">
        <v>97</v>
      </c>
      <c r="B20" s="52" t="s">
        <v>98</v>
      </c>
      <c r="C20" s="232">
        <v>44300</v>
      </c>
      <c r="D20" s="232">
        <v>58000</v>
      </c>
      <c r="E20" s="232">
        <v>59000</v>
      </c>
    </row>
    <row r="21" spans="1:10" s="54" customFormat="1" ht="18.75" customHeight="1" x14ac:dyDescent="0.25">
      <c r="A21" s="51" t="s">
        <v>99</v>
      </c>
      <c r="B21" s="52" t="s">
        <v>100</v>
      </c>
      <c r="C21" s="232">
        <f>C24+C22</f>
        <v>561200</v>
      </c>
      <c r="D21" s="232">
        <f>D24+D22</f>
        <v>584800</v>
      </c>
      <c r="E21" s="232">
        <f>E24+E22</f>
        <v>608900</v>
      </c>
    </row>
    <row r="22" spans="1:10" s="54" customFormat="1" ht="16.5" customHeight="1" x14ac:dyDescent="0.25">
      <c r="A22" s="20" t="s">
        <v>101</v>
      </c>
      <c r="B22" s="52" t="s">
        <v>102</v>
      </c>
      <c r="C22" s="232">
        <f>C23</f>
        <v>405600</v>
      </c>
      <c r="D22" s="232">
        <f>D23</f>
        <v>410000</v>
      </c>
      <c r="E22" s="232">
        <f>E23</f>
        <v>415000</v>
      </c>
    </row>
    <row r="23" spans="1:10" s="54" customFormat="1" ht="26.25" customHeight="1" x14ac:dyDescent="0.25">
      <c r="A23" s="20" t="s">
        <v>103</v>
      </c>
      <c r="B23" s="52" t="s">
        <v>104</v>
      </c>
      <c r="C23" s="232">
        <v>405600</v>
      </c>
      <c r="D23" s="232">
        <v>410000</v>
      </c>
      <c r="E23" s="232">
        <v>415000</v>
      </c>
    </row>
    <row r="24" spans="1:10" s="54" customFormat="1" ht="15.75" customHeight="1" x14ac:dyDescent="0.25">
      <c r="A24" s="20" t="s">
        <v>105</v>
      </c>
      <c r="B24" s="52" t="s">
        <v>106</v>
      </c>
      <c r="C24" s="232">
        <f>C25</f>
        <v>155600</v>
      </c>
      <c r="D24" s="232">
        <f>D25</f>
        <v>174800</v>
      </c>
      <c r="E24" s="232">
        <f>E25</f>
        <v>193900</v>
      </c>
    </row>
    <row r="25" spans="1:10" s="54" customFormat="1" ht="40.5" customHeight="1" x14ac:dyDescent="0.25">
      <c r="A25" s="20" t="s">
        <v>107</v>
      </c>
      <c r="B25" s="52" t="s">
        <v>108</v>
      </c>
      <c r="C25" s="232">
        <v>155600</v>
      </c>
      <c r="D25" s="232">
        <v>174800</v>
      </c>
      <c r="E25" s="232">
        <v>193900</v>
      </c>
    </row>
    <row r="26" spans="1:10" s="31" customFormat="1" ht="28.5" customHeight="1" x14ac:dyDescent="0.25">
      <c r="A26" s="38" t="s">
        <v>109</v>
      </c>
      <c r="B26" s="41" t="s">
        <v>110</v>
      </c>
      <c r="C26" s="233">
        <f>C27</f>
        <v>5000</v>
      </c>
      <c r="D26" s="233">
        <f t="shared" ref="D26:E28" si="1">D27</f>
        <v>5000</v>
      </c>
      <c r="E26" s="233">
        <f t="shared" si="1"/>
        <v>5000</v>
      </c>
    </row>
    <row r="27" spans="1:10" ht="14.25" customHeight="1" x14ac:dyDescent="0.25">
      <c r="A27" s="37" t="s">
        <v>111</v>
      </c>
      <c r="B27" s="57" t="s">
        <v>112</v>
      </c>
      <c r="C27" s="234">
        <f>C28</f>
        <v>5000</v>
      </c>
      <c r="D27" s="234">
        <f t="shared" si="1"/>
        <v>5000</v>
      </c>
      <c r="E27" s="234">
        <f t="shared" si="1"/>
        <v>5000</v>
      </c>
    </row>
    <row r="28" spans="1:10" ht="18" customHeight="1" x14ac:dyDescent="0.25">
      <c r="A28" s="37" t="s">
        <v>113</v>
      </c>
      <c r="B28" s="44" t="s">
        <v>114</v>
      </c>
      <c r="C28" s="234">
        <f>C29</f>
        <v>5000</v>
      </c>
      <c r="D28" s="234">
        <f t="shared" si="1"/>
        <v>5000</v>
      </c>
      <c r="E28" s="234">
        <f t="shared" si="1"/>
        <v>5000</v>
      </c>
    </row>
    <row r="29" spans="1:10" ht="19.5" customHeight="1" x14ac:dyDescent="0.25">
      <c r="A29" s="37" t="s">
        <v>115</v>
      </c>
      <c r="B29" s="44" t="s">
        <v>116</v>
      </c>
      <c r="C29" s="230">
        <v>5000</v>
      </c>
      <c r="D29" s="230">
        <v>5000</v>
      </c>
      <c r="E29" s="230">
        <v>5000</v>
      </c>
    </row>
    <row r="30" spans="1:10" s="63" customFormat="1" ht="17.25" customHeight="1" x14ac:dyDescent="0.25">
      <c r="A30" s="60" t="s">
        <v>117</v>
      </c>
      <c r="B30" s="41" t="s">
        <v>118</v>
      </c>
      <c r="C30" s="233">
        <f>C31</f>
        <v>1632957.1</v>
      </c>
      <c r="D30" s="233">
        <f>D31</f>
        <v>1714775.42</v>
      </c>
      <c r="E30" s="233">
        <f>E31</f>
        <v>1802673.92</v>
      </c>
      <c r="F30" s="62"/>
      <c r="G30" s="62"/>
      <c r="H30" s="62"/>
      <c r="I30" s="62"/>
      <c r="J30" s="62"/>
    </row>
    <row r="31" spans="1:10" s="5" customFormat="1" ht="29.25" customHeight="1" x14ac:dyDescent="0.25">
      <c r="A31" s="35" t="s">
        <v>119</v>
      </c>
      <c r="B31" s="21" t="s">
        <v>120</v>
      </c>
      <c r="C31" s="234">
        <f>C32+C37+C43</f>
        <v>1632957.1</v>
      </c>
      <c r="D31" s="234">
        <f>D32+D37+D43</f>
        <v>1714775.42</v>
      </c>
      <c r="E31" s="234">
        <f>E32+E37+E43</f>
        <v>1802673.92</v>
      </c>
      <c r="F31" s="65"/>
      <c r="G31" s="65"/>
      <c r="H31" s="65"/>
      <c r="I31" s="65"/>
      <c r="J31" s="65"/>
    </row>
    <row r="32" spans="1:10" s="63" customFormat="1" ht="29.25" customHeight="1" x14ac:dyDescent="0.25">
      <c r="A32" s="60" t="s">
        <v>121</v>
      </c>
      <c r="B32" s="41" t="s">
        <v>122</v>
      </c>
      <c r="C32" s="233">
        <f>C33+C35</f>
        <v>633300</v>
      </c>
      <c r="D32" s="233">
        <f>D33+D35</f>
        <v>662800</v>
      </c>
      <c r="E32" s="233">
        <f>E33+E35</f>
        <v>696100</v>
      </c>
      <c r="F32" s="62"/>
      <c r="G32" s="62"/>
      <c r="H32" s="62"/>
      <c r="I32" s="62"/>
      <c r="J32" s="62"/>
    </row>
    <row r="33" spans="1:10" s="5" customFormat="1" ht="16.5" customHeight="1" x14ac:dyDescent="0.25">
      <c r="A33" s="35" t="s">
        <v>123</v>
      </c>
      <c r="B33" s="21" t="s">
        <v>124</v>
      </c>
      <c r="C33" s="234">
        <f>C34</f>
        <v>96900</v>
      </c>
      <c r="D33" s="234">
        <f>D34</f>
        <v>93200</v>
      </c>
      <c r="E33" s="234">
        <f>E34</f>
        <v>91000</v>
      </c>
      <c r="F33" s="65"/>
      <c r="G33" s="65"/>
      <c r="H33" s="65"/>
      <c r="I33" s="65"/>
      <c r="J33" s="65"/>
    </row>
    <row r="34" spans="1:10" s="5" customFormat="1" ht="27" customHeight="1" x14ac:dyDescent="0.2">
      <c r="A34" s="35" t="s">
        <v>49</v>
      </c>
      <c r="B34" s="66" t="s">
        <v>50</v>
      </c>
      <c r="C34" s="234">
        <v>96900</v>
      </c>
      <c r="D34" s="234">
        <v>93200</v>
      </c>
      <c r="E34" s="234">
        <v>91000</v>
      </c>
      <c r="F34" s="67"/>
      <c r="G34" s="67"/>
    </row>
    <row r="35" spans="1:10" s="5" customFormat="1" ht="27" customHeight="1" x14ac:dyDescent="0.25">
      <c r="A35" s="35" t="s">
        <v>125</v>
      </c>
      <c r="B35" s="21" t="s">
        <v>126</v>
      </c>
      <c r="C35" s="234">
        <f>C36</f>
        <v>536400</v>
      </c>
      <c r="D35" s="234">
        <f>D36</f>
        <v>569600</v>
      </c>
      <c r="E35" s="234">
        <f>E36</f>
        <v>605100</v>
      </c>
      <c r="F35" s="65"/>
      <c r="G35" s="65"/>
      <c r="H35" s="65"/>
      <c r="I35" s="65"/>
    </row>
    <row r="36" spans="1:10" s="5" customFormat="1" ht="27.75" customHeight="1" x14ac:dyDescent="0.25">
      <c r="A36" s="35" t="s">
        <v>51</v>
      </c>
      <c r="B36" s="21" t="s">
        <v>52</v>
      </c>
      <c r="C36" s="234">
        <v>536400</v>
      </c>
      <c r="D36" s="234">
        <v>569600</v>
      </c>
      <c r="E36" s="234">
        <v>605100</v>
      </c>
      <c r="F36" s="67"/>
      <c r="G36" s="67"/>
    </row>
    <row r="37" spans="1:10" s="63" customFormat="1" ht="29.25" customHeight="1" x14ac:dyDescent="0.25">
      <c r="A37" s="60" t="s">
        <v>127</v>
      </c>
      <c r="B37" s="41" t="s">
        <v>128</v>
      </c>
      <c r="C37" s="233">
        <f>C38+C40</f>
        <v>63999</v>
      </c>
      <c r="D37" s="233">
        <f>D38+D40</f>
        <v>64678</v>
      </c>
      <c r="E37" s="233">
        <f>E38+E40</f>
        <v>67003</v>
      </c>
      <c r="F37" s="62"/>
      <c r="G37" s="62"/>
      <c r="H37" s="62"/>
    </row>
    <row r="38" spans="1:10" s="5" customFormat="1" ht="41.25" customHeight="1" x14ac:dyDescent="0.25">
      <c r="A38" s="35" t="s">
        <v>129</v>
      </c>
      <c r="B38" s="21" t="s">
        <v>130</v>
      </c>
      <c r="C38" s="234">
        <f>C39</f>
        <v>63999</v>
      </c>
      <c r="D38" s="234">
        <f>D39</f>
        <v>64678</v>
      </c>
      <c r="E38" s="234">
        <f>E39</f>
        <v>67003</v>
      </c>
      <c r="F38" s="65"/>
      <c r="G38" s="65"/>
      <c r="H38" s="65"/>
      <c r="I38" s="65"/>
    </row>
    <row r="39" spans="1:10" s="5" customFormat="1" ht="39" customHeight="1" x14ac:dyDescent="0.25">
      <c r="A39" s="35" t="s">
        <v>57</v>
      </c>
      <c r="B39" s="21" t="s">
        <v>131</v>
      </c>
      <c r="C39" s="234">
        <v>63999</v>
      </c>
      <c r="D39" s="234">
        <v>64678</v>
      </c>
      <c r="E39" s="234">
        <v>67003</v>
      </c>
      <c r="G39" s="67"/>
    </row>
    <row r="40" spans="1:10" s="5" customFormat="1" ht="27" hidden="1" customHeight="1" x14ac:dyDescent="0.25">
      <c r="A40" s="35" t="s">
        <v>132</v>
      </c>
      <c r="B40" s="21" t="s">
        <v>133</v>
      </c>
      <c r="C40" s="234">
        <f t="shared" ref="C40:E41" si="2">C41</f>
        <v>0</v>
      </c>
      <c r="D40" s="234">
        <f t="shared" si="2"/>
        <v>0</v>
      </c>
      <c r="E40" s="234">
        <f t="shared" si="2"/>
        <v>0</v>
      </c>
      <c r="F40" s="65"/>
      <c r="G40" s="65"/>
      <c r="H40" s="65"/>
      <c r="I40" s="65"/>
    </row>
    <row r="41" spans="1:10" s="5" customFormat="1" ht="26.25" hidden="1" customHeight="1" x14ac:dyDescent="0.25">
      <c r="A41" s="35" t="s">
        <v>59</v>
      </c>
      <c r="B41" s="21" t="s">
        <v>134</v>
      </c>
      <c r="C41" s="234">
        <f t="shared" si="2"/>
        <v>0</v>
      </c>
      <c r="D41" s="234">
        <f t="shared" si="2"/>
        <v>0</v>
      </c>
      <c r="E41" s="234">
        <f t="shared" si="2"/>
        <v>0</v>
      </c>
      <c r="F41" s="65"/>
      <c r="G41" s="65"/>
      <c r="H41" s="65"/>
      <c r="I41" s="65"/>
    </row>
    <row r="42" spans="1:10" s="5" customFormat="1" ht="39" hidden="1" customHeight="1" x14ac:dyDescent="0.25">
      <c r="A42" s="35"/>
      <c r="B42" s="21" t="s">
        <v>135</v>
      </c>
      <c r="C42" s="234"/>
      <c r="D42" s="234"/>
      <c r="E42" s="234"/>
      <c r="G42" s="67"/>
    </row>
    <row r="43" spans="1:10" s="63" customFormat="1" ht="16.5" customHeight="1" x14ac:dyDescent="0.25">
      <c r="A43" s="60" t="s">
        <v>136</v>
      </c>
      <c r="B43" s="41" t="s">
        <v>137</v>
      </c>
      <c r="C43" s="233">
        <f t="shared" ref="C43:E44" si="3">C44</f>
        <v>935658.1</v>
      </c>
      <c r="D43" s="233">
        <f t="shared" si="3"/>
        <v>987297.42</v>
      </c>
      <c r="E43" s="233">
        <f t="shared" si="3"/>
        <v>1039570.92</v>
      </c>
      <c r="F43" s="62"/>
      <c r="G43" s="62"/>
      <c r="H43" s="62"/>
    </row>
    <row r="44" spans="1:10" s="63" customFormat="1" ht="51.75" customHeight="1" x14ac:dyDescent="0.25">
      <c r="A44" s="35" t="s">
        <v>138</v>
      </c>
      <c r="B44" s="21" t="s">
        <v>139</v>
      </c>
      <c r="C44" s="234">
        <f t="shared" si="3"/>
        <v>935658.1</v>
      </c>
      <c r="D44" s="234">
        <v>987297.42</v>
      </c>
      <c r="E44" s="234">
        <v>1039570.92</v>
      </c>
      <c r="F44" s="62"/>
      <c r="G44" s="62"/>
      <c r="H44" s="62"/>
    </row>
    <row r="45" spans="1:10" s="5" customFormat="1" ht="64.5" customHeight="1" x14ac:dyDescent="0.25">
      <c r="A45" s="35" t="s">
        <v>61</v>
      </c>
      <c r="B45" s="21" t="s">
        <v>62</v>
      </c>
      <c r="C45" s="234">
        <v>935658.1</v>
      </c>
      <c r="D45" s="234">
        <v>987297.42</v>
      </c>
      <c r="E45" s="234">
        <v>1039570.92</v>
      </c>
      <c r="G45" s="67"/>
    </row>
    <row r="46" spans="1:10" s="63" customFormat="1" ht="17.25" customHeight="1" x14ac:dyDescent="0.25">
      <c r="A46" s="60"/>
      <c r="B46" s="41" t="s">
        <v>140</v>
      </c>
      <c r="C46" s="233">
        <f>C10+C30</f>
        <v>2290257.1</v>
      </c>
      <c r="D46" s="233">
        <f>D10+D30</f>
        <v>2410175.42</v>
      </c>
      <c r="E46" s="233">
        <f>E10+E30</f>
        <v>2523873.92</v>
      </c>
      <c r="F46" s="62"/>
      <c r="G46" s="62"/>
      <c r="H46" s="62"/>
    </row>
    <row r="49" spans="2:3" ht="13.5" customHeight="1" x14ac:dyDescent="0.25">
      <c r="B49" s="275"/>
      <c r="C49" s="275"/>
    </row>
  </sheetData>
  <mergeCells count="5">
    <mergeCell ref="B2:C2"/>
    <mergeCell ref="B49:C49"/>
    <mergeCell ref="A5:E5"/>
    <mergeCell ref="C4:E4"/>
    <mergeCell ref="C3:E3"/>
  </mergeCells>
  <pageMargins left="0.6692913385826772" right="0.39370078740157483" top="0.43307086614173229" bottom="0.43307086614173229" header="1.1417322834645669" footer="0.39370078740157483"/>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9"/>
  <sheetViews>
    <sheetView workbookViewId="0">
      <selection activeCell="C12" sqref="C12"/>
    </sheetView>
  </sheetViews>
  <sheetFormatPr defaultRowHeight="12.75" x14ac:dyDescent="0.2"/>
  <cols>
    <col min="1" max="1" width="4.140625" style="194" customWidth="1"/>
    <col min="2" max="2" width="45.5703125" style="194" customWidth="1"/>
    <col min="3" max="5" width="14.140625" style="194" customWidth="1"/>
    <col min="6" max="251" width="9.140625" style="194"/>
    <col min="252" max="252" width="4.140625" style="194" customWidth="1"/>
    <col min="253" max="253" width="58.85546875" style="194" customWidth="1"/>
    <col min="254" max="254" width="32.85546875" style="194" customWidth="1"/>
    <col min="255" max="255" width="9.140625" style="194"/>
    <col min="256" max="16384" width="9.140625" style="166"/>
  </cols>
  <sheetData>
    <row r="1" spans="1:255" ht="12.75" customHeight="1" x14ac:dyDescent="0.2">
      <c r="A1" s="192"/>
      <c r="B1" s="193"/>
      <c r="C1" s="349" t="s">
        <v>321</v>
      </c>
      <c r="D1" s="349"/>
      <c r="E1" s="349"/>
    </row>
    <row r="2" spans="1:255" ht="69" customHeight="1" x14ac:dyDescent="0.2">
      <c r="A2" s="192"/>
      <c r="B2" s="193"/>
      <c r="C2" s="278" t="s">
        <v>350</v>
      </c>
      <c r="D2" s="278"/>
      <c r="E2" s="278"/>
    </row>
    <row r="3" spans="1:255" x14ac:dyDescent="0.2">
      <c r="A3" s="192"/>
      <c r="B3" s="193"/>
      <c r="C3" s="164" t="s">
        <v>323</v>
      </c>
    </row>
    <row r="4" spans="1:255" x14ac:dyDescent="0.2">
      <c r="A4" s="192"/>
      <c r="B4" s="193"/>
      <c r="C4" s="195"/>
    </row>
    <row r="5" spans="1:255" ht="100.5" customHeight="1" x14ac:dyDescent="0.2">
      <c r="A5" s="196"/>
      <c r="B5" s="350" t="s">
        <v>355</v>
      </c>
      <c r="C5" s="350"/>
      <c r="D5" s="350"/>
      <c r="E5" s="350"/>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c r="IP5" s="197"/>
      <c r="IQ5" s="197"/>
      <c r="IR5" s="197"/>
      <c r="IS5" s="197"/>
      <c r="IT5" s="197"/>
      <c r="IU5" s="197"/>
    </row>
    <row r="6" spans="1:255" x14ac:dyDescent="0.2">
      <c r="A6" s="192"/>
      <c r="B6" s="198"/>
      <c r="C6" s="198"/>
    </row>
    <row r="7" spans="1:255" ht="25.5" x14ac:dyDescent="0.2">
      <c r="A7" s="199" t="s">
        <v>314</v>
      </c>
      <c r="B7" s="199" t="s">
        <v>315</v>
      </c>
      <c r="C7" s="200" t="s">
        <v>316</v>
      </c>
      <c r="D7" s="200" t="s">
        <v>317</v>
      </c>
      <c r="E7" s="200" t="s">
        <v>318</v>
      </c>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row>
    <row r="8" spans="1:255" ht="25.5" customHeight="1" x14ac:dyDescent="0.2">
      <c r="A8" s="201">
        <v>1</v>
      </c>
      <c r="B8" s="202" t="s">
        <v>319</v>
      </c>
      <c r="C8" s="203">
        <v>4000</v>
      </c>
      <c r="D8" s="203">
        <v>4000</v>
      </c>
      <c r="E8" s="203">
        <v>4000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5.5" customHeight="1" x14ac:dyDescent="0.2">
      <c r="A9" s="204"/>
      <c r="B9" s="205" t="s">
        <v>320</v>
      </c>
      <c r="C9" s="206">
        <f>SUM(C8:C8)</f>
        <v>4000</v>
      </c>
      <c r="D9" s="206">
        <f>SUM(D8:D8)</f>
        <v>4000</v>
      </c>
      <c r="E9" s="206">
        <f>SUM(E8:E8)</f>
        <v>4000</v>
      </c>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row>
  </sheetData>
  <mergeCells count="3">
    <mergeCell ref="C1:E1"/>
    <mergeCell ref="C2:E2"/>
    <mergeCell ref="B5:E5"/>
  </mergeCells>
  <pageMargins left="0.78740157480314965" right="0.47244094488188981" top="0.74803149606299213" bottom="0.74803149606299213" header="0.31496062992125984" footer="0.31496062992125984"/>
  <pageSetup paperSize="9" scale="9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topLeftCell="A5" workbookViewId="0">
      <selection activeCell="E13" sqref="E13:F22"/>
    </sheetView>
  </sheetViews>
  <sheetFormatPr defaultRowHeight="12.75" x14ac:dyDescent="0.25"/>
  <cols>
    <col min="1" max="1" width="26.140625" style="209" customWidth="1"/>
    <col min="2" max="2" width="19.85546875" style="209" customWidth="1"/>
    <col min="3" max="3" width="15.85546875" style="209" customWidth="1"/>
    <col min="4" max="4" width="15.140625" style="209" customWidth="1"/>
    <col min="5" max="5" width="13" style="209" customWidth="1"/>
    <col min="6" max="6" width="13.42578125" style="209" customWidth="1"/>
    <col min="7" max="238" width="9.140625" style="209"/>
    <col min="239" max="239" width="26" style="209" customWidth="1"/>
    <col min="240" max="240" width="17.140625" style="209" customWidth="1"/>
    <col min="241" max="241" width="47.42578125" style="209" customWidth="1"/>
    <col min="242" max="242" width="15.5703125" style="209" customWidth="1"/>
    <col min="243" max="243" width="12.7109375" style="209" customWidth="1"/>
    <col min="244" max="16384" width="9.140625" style="209"/>
  </cols>
  <sheetData>
    <row r="1" spans="1:13" hidden="1" x14ac:dyDescent="0.25">
      <c r="C1" s="210" t="s">
        <v>324</v>
      </c>
      <c r="D1" s="3"/>
      <c r="E1" s="210"/>
      <c r="F1" s="210"/>
      <c r="G1" s="210"/>
      <c r="H1" s="210"/>
      <c r="I1" s="210"/>
      <c r="J1" s="6"/>
      <c r="K1" s="6"/>
      <c r="L1" s="6"/>
      <c r="M1" s="6"/>
    </row>
    <row r="2" spans="1:13" ht="57" hidden="1" customHeight="1" x14ac:dyDescent="0.25">
      <c r="C2" s="351" t="s">
        <v>1</v>
      </c>
      <c r="D2" s="351"/>
      <c r="E2" s="211"/>
      <c r="F2" s="211"/>
      <c r="G2" s="211"/>
      <c r="H2" s="211"/>
      <c r="I2" s="211"/>
      <c r="J2" s="211"/>
      <c r="K2" s="211"/>
      <c r="L2" s="211"/>
      <c r="M2" s="211"/>
    </row>
    <row r="3" spans="1:13" s="213" customFormat="1" ht="13.5" customHeight="1" x14ac:dyDescent="0.25">
      <c r="A3" s="212"/>
      <c r="C3" s="352" t="s">
        <v>325</v>
      </c>
      <c r="D3" s="352"/>
    </row>
    <row r="4" spans="1:13" s="213" customFormat="1" ht="47.25" customHeight="1" x14ac:dyDescent="0.25">
      <c r="A4" s="212"/>
      <c r="C4" s="353" t="s">
        <v>350</v>
      </c>
      <c r="D4" s="353"/>
      <c r="E4" s="353"/>
      <c r="F4" s="353"/>
    </row>
    <row r="5" spans="1:13" s="214" customFormat="1" ht="41.25" customHeight="1" x14ac:dyDescent="0.2">
      <c r="A5" s="354" t="s">
        <v>336</v>
      </c>
      <c r="B5" s="354"/>
      <c r="C5" s="354"/>
      <c r="D5" s="354"/>
      <c r="E5" s="354"/>
      <c r="F5" s="354"/>
    </row>
    <row r="6" spans="1:13" s="214" customFormat="1" x14ac:dyDescent="0.2">
      <c r="A6" s="215"/>
      <c r="D6" s="216"/>
      <c r="F6" s="217" t="s">
        <v>356</v>
      </c>
    </row>
    <row r="7" spans="1:13" s="213" customFormat="1" ht="32.25" customHeight="1" x14ac:dyDescent="0.25">
      <c r="A7" s="218" t="s">
        <v>326</v>
      </c>
      <c r="B7" s="355" t="s">
        <v>327</v>
      </c>
      <c r="C7" s="355"/>
      <c r="D7" s="218" t="s">
        <v>152</v>
      </c>
      <c r="E7" s="218" t="s">
        <v>153</v>
      </c>
      <c r="F7" s="218" t="s">
        <v>223</v>
      </c>
    </row>
    <row r="8" spans="1:13" ht="31.5" customHeight="1" x14ac:dyDescent="0.25">
      <c r="A8" s="219" t="s">
        <v>338</v>
      </c>
      <c r="B8" s="356" t="s">
        <v>328</v>
      </c>
      <c r="C8" s="356"/>
      <c r="D8" s="220">
        <f>D9+D13</f>
        <v>0</v>
      </c>
      <c r="E8" s="220">
        <f>E9+E13</f>
        <v>0</v>
      </c>
      <c r="F8" s="220">
        <f>F9+F13</f>
        <v>0</v>
      </c>
    </row>
    <row r="9" spans="1:13" s="214" customFormat="1" ht="22.5" customHeight="1" x14ac:dyDescent="0.2">
      <c r="A9" s="219" t="s">
        <v>339</v>
      </c>
      <c r="B9" s="356" t="s">
        <v>329</v>
      </c>
      <c r="C9" s="356"/>
      <c r="D9" s="220">
        <f t="shared" ref="D9:F11" si="0">D10</f>
        <v>-2290257.1</v>
      </c>
      <c r="E9" s="220">
        <f t="shared" si="0"/>
        <v>-2410175.42</v>
      </c>
      <c r="F9" s="220">
        <f t="shared" si="0"/>
        <v>-2523873.92</v>
      </c>
    </row>
    <row r="10" spans="1:13" s="214" customFormat="1" ht="33.75" customHeight="1" x14ac:dyDescent="0.2">
      <c r="A10" s="219" t="s">
        <v>340</v>
      </c>
      <c r="B10" s="356" t="s">
        <v>330</v>
      </c>
      <c r="C10" s="356"/>
      <c r="D10" s="220">
        <f t="shared" si="0"/>
        <v>-2290257.1</v>
      </c>
      <c r="E10" s="220">
        <f t="shared" si="0"/>
        <v>-2410175.42</v>
      </c>
      <c r="F10" s="220">
        <f t="shared" si="0"/>
        <v>-2523873.92</v>
      </c>
    </row>
    <row r="11" spans="1:13" s="214" customFormat="1" ht="33.75" customHeight="1" x14ac:dyDescent="0.2">
      <c r="A11" s="219" t="s">
        <v>341</v>
      </c>
      <c r="B11" s="356" t="s">
        <v>331</v>
      </c>
      <c r="C11" s="356"/>
      <c r="D11" s="220">
        <f t="shared" si="0"/>
        <v>-2290257.1</v>
      </c>
      <c r="E11" s="220">
        <f t="shared" si="0"/>
        <v>-2410175.42</v>
      </c>
      <c r="F11" s="220">
        <f t="shared" si="0"/>
        <v>-2523873.92</v>
      </c>
    </row>
    <row r="12" spans="1:13" s="214" customFormat="1" ht="33.75" customHeight="1" x14ac:dyDescent="0.2">
      <c r="A12" s="219" t="s">
        <v>342</v>
      </c>
      <c r="B12" s="356" t="s">
        <v>308</v>
      </c>
      <c r="C12" s="356"/>
      <c r="D12" s="220">
        <f>-'1.дох.18-20гг.'!C46</f>
        <v>-2290257.1</v>
      </c>
      <c r="E12" s="220">
        <f>-'1.дох.18-20гг.'!D46</f>
        <v>-2410175.42</v>
      </c>
      <c r="F12" s="220">
        <f>-'1.дох.18-20гг.'!E46</f>
        <v>-2523873.92</v>
      </c>
    </row>
    <row r="13" spans="1:13" s="214" customFormat="1" ht="33.75" customHeight="1" x14ac:dyDescent="0.2">
      <c r="A13" s="219" t="s">
        <v>343</v>
      </c>
      <c r="B13" s="356" t="s">
        <v>332</v>
      </c>
      <c r="C13" s="356"/>
      <c r="D13" s="220">
        <f t="shared" ref="D13:F15" si="1">D14</f>
        <v>2290257.1</v>
      </c>
      <c r="E13" s="220">
        <f t="shared" si="1"/>
        <v>2410175.42</v>
      </c>
      <c r="F13" s="220">
        <f t="shared" si="1"/>
        <v>2523873.92</v>
      </c>
    </row>
    <row r="14" spans="1:13" s="214" customFormat="1" ht="33.75" customHeight="1" x14ac:dyDescent="0.2">
      <c r="A14" s="219" t="s">
        <v>344</v>
      </c>
      <c r="B14" s="356" t="s">
        <v>333</v>
      </c>
      <c r="C14" s="356"/>
      <c r="D14" s="220">
        <f t="shared" si="1"/>
        <v>2290257.1</v>
      </c>
      <c r="E14" s="220">
        <f t="shared" si="1"/>
        <v>2410175.42</v>
      </c>
      <c r="F14" s="220">
        <f t="shared" si="1"/>
        <v>2523873.92</v>
      </c>
    </row>
    <row r="15" spans="1:13" s="214" customFormat="1" ht="33.75" customHeight="1" x14ac:dyDescent="0.2">
      <c r="A15" s="219" t="s">
        <v>345</v>
      </c>
      <c r="B15" s="356" t="s">
        <v>334</v>
      </c>
      <c r="C15" s="356"/>
      <c r="D15" s="220">
        <f t="shared" si="1"/>
        <v>2290257.1</v>
      </c>
      <c r="E15" s="220">
        <f t="shared" si="1"/>
        <v>2410175.42</v>
      </c>
      <c r="F15" s="220">
        <f t="shared" si="1"/>
        <v>2523873.92</v>
      </c>
    </row>
    <row r="16" spans="1:13" s="214" customFormat="1" ht="31.5" customHeight="1" x14ac:dyDescent="0.2">
      <c r="A16" s="219" t="s">
        <v>346</v>
      </c>
      <c r="B16" s="356" t="s">
        <v>310</v>
      </c>
      <c r="C16" s="356"/>
      <c r="D16" s="220">
        <f>'6.Вед.18-20'!H77</f>
        <v>2290257.1</v>
      </c>
      <c r="E16" s="220">
        <f>'6.Вед.18-20'!I77</f>
        <v>2410175.42</v>
      </c>
      <c r="F16" s="220">
        <f>'6.Вед.18-20'!J77</f>
        <v>2523873.92</v>
      </c>
    </row>
    <row r="17" spans="1:6" s="223" customFormat="1" ht="42" customHeight="1" x14ac:dyDescent="0.25">
      <c r="A17" s="221"/>
      <c r="B17" s="357" t="s">
        <v>335</v>
      </c>
      <c r="C17" s="357"/>
      <c r="D17" s="222">
        <f>D8</f>
        <v>0</v>
      </c>
      <c r="E17" s="222">
        <f>E8</f>
        <v>0</v>
      </c>
      <c r="F17" s="222">
        <f>F8</f>
        <v>0</v>
      </c>
    </row>
    <row r="18" spans="1:6" x14ac:dyDescent="0.25">
      <c r="D18" s="224"/>
    </row>
    <row r="19" spans="1:6" x14ac:dyDescent="0.25">
      <c r="D19" s="224"/>
    </row>
    <row r="20" spans="1:6" x14ac:dyDescent="0.25">
      <c r="D20" s="224"/>
    </row>
    <row r="22" spans="1:6" x14ac:dyDescent="0.25">
      <c r="C22" s="225"/>
      <c r="D22" s="225"/>
    </row>
    <row r="26" spans="1:6" x14ac:dyDescent="0.25">
      <c r="C26" s="226"/>
      <c r="D26" s="226"/>
    </row>
  </sheetData>
  <mergeCells count="15">
    <mergeCell ref="B8:C8"/>
    <mergeCell ref="B15:C15"/>
    <mergeCell ref="B16:C16"/>
    <mergeCell ref="B17:C17"/>
    <mergeCell ref="B9:C9"/>
    <mergeCell ref="B10:C10"/>
    <mergeCell ref="B11:C11"/>
    <mergeCell ref="B12:C12"/>
    <mergeCell ref="B13:C13"/>
    <mergeCell ref="B14:C14"/>
    <mergeCell ref="C2:D2"/>
    <mergeCell ref="C3:D3"/>
    <mergeCell ref="C4:F4"/>
    <mergeCell ref="A5:F5"/>
    <mergeCell ref="B7:C7"/>
  </mergeCells>
  <pageMargins left="0.78740157480314965" right="0.47244094488188981" top="0.35433070866141736"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3" workbookViewId="0">
      <selection activeCell="J12" sqref="J12"/>
    </sheetView>
  </sheetViews>
  <sheetFormatPr defaultRowHeight="12.75" x14ac:dyDescent="0.25"/>
  <cols>
    <col min="1" max="1" width="21" style="26" customWidth="1"/>
    <col min="2" max="2" width="70" style="28" customWidth="1"/>
    <col min="3" max="3" width="12" style="28" customWidth="1"/>
    <col min="4" max="5" width="9.140625" style="28" hidden="1" customWidth="1"/>
    <col min="6" max="7" width="11.7109375" style="28" hidden="1" customWidth="1"/>
    <col min="8" max="9" width="11" style="28" customWidth="1"/>
    <col min="10" max="20" width="9.140625" style="28" customWidth="1"/>
    <col min="21" max="21" width="10.7109375" style="28" customWidth="1"/>
    <col min="22" max="16384" width="9.140625" style="28"/>
  </cols>
  <sheetData>
    <row r="1" spans="1:9" hidden="1" x14ac:dyDescent="0.25">
      <c r="B1" s="27" t="s">
        <v>68</v>
      </c>
    </row>
    <row r="2" spans="1:9" ht="33" hidden="1" customHeight="1" x14ac:dyDescent="0.25">
      <c r="B2" s="274" t="s">
        <v>69</v>
      </c>
      <c r="C2" s="274"/>
      <c r="D2" s="274"/>
      <c r="E2" s="274"/>
    </row>
    <row r="3" spans="1:9" ht="16.5" customHeight="1" x14ac:dyDescent="0.25">
      <c r="A3" s="27"/>
      <c r="B3" s="29" t="s">
        <v>65</v>
      </c>
      <c r="C3" s="30"/>
      <c r="F3" s="30"/>
      <c r="G3" s="30"/>
    </row>
    <row r="4" spans="1:9" ht="26.25" customHeight="1" x14ac:dyDescent="0.25">
      <c r="A4" s="27"/>
      <c r="B4" s="276" t="s">
        <v>141</v>
      </c>
      <c r="C4" s="276"/>
      <c r="D4" s="276"/>
      <c r="E4" s="276"/>
    </row>
    <row r="5" spans="1:9" ht="15.75" customHeight="1" x14ac:dyDescent="0.25">
      <c r="A5" s="275" t="s">
        <v>142</v>
      </c>
      <c r="B5" s="275"/>
      <c r="C5" s="275"/>
      <c r="D5" s="275"/>
      <c r="E5" s="275"/>
      <c r="G5" s="31"/>
    </row>
    <row r="6" spans="1:9" x14ac:dyDescent="0.25">
      <c r="A6" s="27"/>
      <c r="B6" s="5"/>
      <c r="C6" s="32"/>
      <c r="E6" s="28" t="s">
        <v>70</v>
      </c>
      <c r="F6" s="32"/>
      <c r="G6" s="32"/>
    </row>
    <row r="7" spans="1:9" hidden="1" x14ac:dyDescent="0.25">
      <c r="A7" s="26" t="s">
        <v>71</v>
      </c>
      <c r="B7" s="33" t="s">
        <v>71</v>
      </c>
    </row>
    <row r="8" spans="1:9" s="26" customFormat="1" ht="26.25" customHeight="1" x14ac:dyDescent="0.25">
      <c r="A8" s="34" t="s">
        <v>72</v>
      </c>
      <c r="B8" s="34" t="s">
        <v>73</v>
      </c>
      <c r="C8" s="35" t="s">
        <v>76</v>
      </c>
      <c r="D8" s="36" t="s">
        <v>74</v>
      </c>
      <c r="E8" s="36" t="s">
        <v>75</v>
      </c>
      <c r="F8" s="35" t="s">
        <v>76</v>
      </c>
      <c r="G8" s="35" t="s">
        <v>77</v>
      </c>
      <c r="H8" s="35" t="s">
        <v>77</v>
      </c>
      <c r="I8" s="35" t="s">
        <v>143</v>
      </c>
    </row>
    <row r="9" spans="1:9" x14ac:dyDescent="0.25">
      <c r="A9" s="37">
        <v>1</v>
      </c>
      <c r="B9" s="37">
        <v>2</v>
      </c>
      <c r="C9" s="37">
        <v>3</v>
      </c>
      <c r="D9" s="37">
        <v>4</v>
      </c>
      <c r="E9" s="37">
        <v>5</v>
      </c>
      <c r="F9" s="37">
        <v>3</v>
      </c>
      <c r="G9" s="37">
        <v>4</v>
      </c>
      <c r="H9" s="37">
        <v>3</v>
      </c>
      <c r="I9" s="37">
        <v>3</v>
      </c>
    </row>
    <row r="10" spans="1:9" s="31" customFormat="1" x14ac:dyDescent="0.25">
      <c r="A10" s="38" t="s">
        <v>78</v>
      </c>
      <c r="B10" s="39" t="s">
        <v>79</v>
      </c>
      <c r="C10" s="70">
        <f t="shared" ref="C10:I10" si="0">C11+C15+C26+C18</f>
        <v>657300</v>
      </c>
      <c r="D10" s="40">
        <f t="shared" si="0"/>
        <v>18</v>
      </c>
      <c r="E10" s="40">
        <f t="shared" si="0"/>
        <v>657318</v>
      </c>
      <c r="F10" s="40">
        <f t="shared" si="0"/>
        <v>325.5</v>
      </c>
      <c r="G10" s="40">
        <f t="shared" si="0"/>
        <v>325.60000000000002</v>
      </c>
      <c r="H10" s="70">
        <f t="shared" si="0"/>
        <v>695400</v>
      </c>
      <c r="I10" s="70">
        <f t="shared" si="0"/>
        <v>721200</v>
      </c>
    </row>
    <row r="11" spans="1:9" s="31" customFormat="1" ht="16.5" customHeight="1" x14ac:dyDescent="0.25">
      <c r="A11" s="38" t="s">
        <v>80</v>
      </c>
      <c r="B11" s="41" t="s">
        <v>81</v>
      </c>
      <c r="C11" s="70">
        <f t="shared" ref="C11:I11" si="1">C12</f>
        <v>24000</v>
      </c>
      <c r="D11" s="40">
        <f t="shared" si="1"/>
        <v>0</v>
      </c>
      <c r="E11" s="40">
        <f t="shared" si="1"/>
        <v>24000</v>
      </c>
      <c r="F11" s="40">
        <f t="shared" si="1"/>
        <v>26.1</v>
      </c>
      <c r="G11" s="40">
        <f t="shared" si="1"/>
        <v>26.1</v>
      </c>
      <c r="H11" s="70">
        <f t="shared" si="1"/>
        <v>24000</v>
      </c>
      <c r="I11" s="70">
        <f t="shared" si="1"/>
        <v>24000</v>
      </c>
    </row>
    <row r="12" spans="1:9" x14ac:dyDescent="0.25">
      <c r="A12" s="37" t="s">
        <v>82</v>
      </c>
      <c r="B12" s="42" t="s">
        <v>83</v>
      </c>
      <c r="C12" s="71">
        <f t="shared" ref="C12:I12" si="2">C13+C14</f>
        <v>24000</v>
      </c>
      <c r="D12" s="43">
        <f t="shared" si="2"/>
        <v>0</v>
      </c>
      <c r="E12" s="43">
        <f t="shared" si="2"/>
        <v>24000</v>
      </c>
      <c r="F12" s="43">
        <f t="shared" si="2"/>
        <v>26.1</v>
      </c>
      <c r="G12" s="43">
        <f t="shared" si="2"/>
        <v>26.1</v>
      </c>
      <c r="H12" s="71">
        <f t="shared" si="2"/>
        <v>24000</v>
      </c>
      <c r="I12" s="71">
        <f t="shared" si="2"/>
        <v>24000</v>
      </c>
    </row>
    <row r="13" spans="1:9" ht="39.75" customHeight="1" x14ac:dyDescent="0.25">
      <c r="A13" s="37" t="s">
        <v>84</v>
      </c>
      <c r="B13" s="44" t="s">
        <v>85</v>
      </c>
      <c r="C13" s="71">
        <v>24000</v>
      </c>
      <c r="D13" s="45">
        <v>-0.5</v>
      </c>
      <c r="E13" s="46">
        <f>C13+D13</f>
        <v>23999.5</v>
      </c>
      <c r="F13" s="43">
        <v>26.1</v>
      </c>
      <c r="G13" s="43">
        <v>26.1</v>
      </c>
      <c r="H13" s="71">
        <v>24000</v>
      </c>
      <c r="I13" s="71">
        <v>24000</v>
      </c>
    </row>
    <row r="14" spans="1:9" ht="32.25" hidden="1" customHeight="1" x14ac:dyDescent="0.25">
      <c r="A14" s="37" t="s">
        <v>86</v>
      </c>
      <c r="B14" s="44" t="s">
        <v>87</v>
      </c>
      <c r="C14" s="71">
        <v>0</v>
      </c>
      <c r="D14" s="45">
        <v>0.5</v>
      </c>
      <c r="E14" s="46">
        <f>C14+D14</f>
        <v>0.5</v>
      </c>
      <c r="F14" s="43">
        <v>0</v>
      </c>
      <c r="G14" s="43">
        <v>0</v>
      </c>
      <c r="H14" s="71">
        <v>0</v>
      </c>
      <c r="I14" s="71">
        <v>0</v>
      </c>
    </row>
    <row r="15" spans="1:9" s="31" customFormat="1" ht="19.5" customHeight="1" x14ac:dyDescent="0.25">
      <c r="A15" s="38" t="s">
        <v>88</v>
      </c>
      <c r="B15" s="41" t="s">
        <v>89</v>
      </c>
      <c r="C15" s="70">
        <f t="shared" ref="C15:I16" si="3">C16</f>
        <v>22800</v>
      </c>
      <c r="D15" s="40">
        <f t="shared" si="3"/>
        <v>0</v>
      </c>
      <c r="E15" s="40">
        <f t="shared" si="3"/>
        <v>22800</v>
      </c>
      <c r="F15" s="40">
        <f t="shared" si="3"/>
        <v>0.2</v>
      </c>
      <c r="G15" s="40">
        <f t="shared" si="3"/>
        <v>0.3</v>
      </c>
      <c r="H15" s="70">
        <f t="shared" si="3"/>
        <v>23600</v>
      </c>
      <c r="I15" s="70">
        <f t="shared" si="3"/>
        <v>24300</v>
      </c>
    </row>
    <row r="16" spans="1:9" ht="18.75" customHeight="1" x14ac:dyDescent="0.25">
      <c r="A16" s="37" t="s">
        <v>90</v>
      </c>
      <c r="B16" s="21" t="s">
        <v>91</v>
      </c>
      <c r="C16" s="71">
        <f t="shared" si="3"/>
        <v>22800</v>
      </c>
      <c r="D16" s="43">
        <f t="shared" si="3"/>
        <v>0</v>
      </c>
      <c r="E16" s="43">
        <f t="shared" si="3"/>
        <v>22800</v>
      </c>
      <c r="F16" s="43">
        <f t="shared" si="3"/>
        <v>0.2</v>
      </c>
      <c r="G16" s="43">
        <f t="shared" si="3"/>
        <v>0.3</v>
      </c>
      <c r="H16" s="71">
        <f t="shared" si="3"/>
        <v>23600</v>
      </c>
      <c r="I16" s="71">
        <f t="shared" si="3"/>
        <v>24300</v>
      </c>
    </row>
    <row r="17" spans="1:14" ht="20.25" customHeight="1" x14ac:dyDescent="0.25">
      <c r="A17" s="37" t="s">
        <v>92</v>
      </c>
      <c r="B17" s="21" t="s">
        <v>91</v>
      </c>
      <c r="C17" s="71">
        <v>22800</v>
      </c>
      <c r="D17" s="45">
        <v>0</v>
      </c>
      <c r="E17" s="45">
        <f>C17+D17</f>
        <v>22800</v>
      </c>
      <c r="F17" s="43">
        <v>0.2</v>
      </c>
      <c r="G17" s="43">
        <v>0.3</v>
      </c>
      <c r="H17" s="71">
        <v>23600</v>
      </c>
      <c r="I17" s="71">
        <v>24300</v>
      </c>
    </row>
    <row r="18" spans="1:14" s="50" customFormat="1" ht="18.75" customHeight="1" x14ac:dyDescent="0.25">
      <c r="A18" s="47" t="s">
        <v>93</v>
      </c>
      <c r="B18" s="48" t="s">
        <v>94</v>
      </c>
      <c r="C18" s="72">
        <f t="shared" ref="C18:I18" si="4">C19+C21</f>
        <v>605500</v>
      </c>
      <c r="D18" s="49">
        <f t="shared" si="4"/>
        <v>18</v>
      </c>
      <c r="E18" s="49">
        <f t="shared" si="4"/>
        <v>605518</v>
      </c>
      <c r="F18" s="49">
        <f t="shared" si="4"/>
        <v>293.2</v>
      </c>
      <c r="G18" s="49">
        <f t="shared" si="4"/>
        <v>293.2</v>
      </c>
      <c r="H18" s="72">
        <f t="shared" si="4"/>
        <v>642800</v>
      </c>
      <c r="I18" s="72">
        <f t="shared" si="4"/>
        <v>667900</v>
      </c>
    </row>
    <row r="19" spans="1:14" s="54" customFormat="1" ht="18.75" customHeight="1" x14ac:dyDescent="0.25">
      <c r="A19" s="51" t="s">
        <v>95</v>
      </c>
      <c r="B19" s="52" t="s">
        <v>96</v>
      </c>
      <c r="C19" s="73">
        <f t="shared" ref="C19:I19" si="5">C20</f>
        <v>44300</v>
      </c>
      <c r="D19" s="53">
        <f t="shared" si="5"/>
        <v>-6</v>
      </c>
      <c r="E19" s="53">
        <f t="shared" si="5"/>
        <v>44294</v>
      </c>
      <c r="F19" s="53">
        <f t="shared" si="5"/>
        <v>58</v>
      </c>
      <c r="G19" s="53">
        <f t="shared" si="5"/>
        <v>58</v>
      </c>
      <c r="H19" s="73">
        <f t="shared" si="5"/>
        <v>58000</v>
      </c>
      <c r="I19" s="73">
        <f t="shared" si="5"/>
        <v>59000</v>
      </c>
    </row>
    <row r="20" spans="1:14" s="54" customFormat="1" ht="25.5" customHeight="1" x14ac:dyDescent="0.25">
      <c r="A20" s="51" t="s">
        <v>97</v>
      </c>
      <c r="B20" s="52" t="s">
        <v>98</v>
      </c>
      <c r="C20" s="73">
        <v>44300</v>
      </c>
      <c r="D20" s="55">
        <v>-6</v>
      </c>
      <c r="E20" s="55">
        <f>C20+D20</f>
        <v>44294</v>
      </c>
      <c r="F20" s="53">
        <v>58</v>
      </c>
      <c r="G20" s="53">
        <v>58</v>
      </c>
      <c r="H20" s="73">
        <v>58000</v>
      </c>
      <c r="I20" s="73">
        <v>59000</v>
      </c>
    </row>
    <row r="21" spans="1:14" s="54" customFormat="1" ht="18.75" customHeight="1" x14ac:dyDescent="0.25">
      <c r="A21" s="51" t="s">
        <v>99</v>
      </c>
      <c r="B21" s="52" t="s">
        <v>100</v>
      </c>
      <c r="C21" s="73">
        <f t="shared" ref="C21:I21" si="6">C24+C22</f>
        <v>561200</v>
      </c>
      <c r="D21" s="53">
        <f t="shared" si="6"/>
        <v>24</v>
      </c>
      <c r="E21" s="53">
        <f t="shared" si="6"/>
        <v>561224</v>
      </c>
      <c r="F21" s="53">
        <f t="shared" si="6"/>
        <v>235.2</v>
      </c>
      <c r="G21" s="53">
        <f t="shared" si="6"/>
        <v>235.2</v>
      </c>
      <c r="H21" s="73">
        <f t="shared" si="6"/>
        <v>584800</v>
      </c>
      <c r="I21" s="73">
        <f t="shared" si="6"/>
        <v>608900</v>
      </c>
    </row>
    <row r="22" spans="1:14" s="54" customFormat="1" ht="16.5" customHeight="1" x14ac:dyDescent="0.25">
      <c r="A22" s="20" t="s">
        <v>101</v>
      </c>
      <c r="B22" s="52" t="s">
        <v>102</v>
      </c>
      <c r="C22" s="73">
        <f t="shared" ref="C22:I22" si="7">C23</f>
        <v>405600</v>
      </c>
      <c r="D22" s="53">
        <f t="shared" si="7"/>
        <v>9</v>
      </c>
      <c r="E22" s="53">
        <f t="shared" si="7"/>
        <v>405609</v>
      </c>
      <c r="F22" s="53">
        <f t="shared" si="7"/>
        <v>47</v>
      </c>
      <c r="G22" s="53">
        <f t="shared" si="7"/>
        <v>47</v>
      </c>
      <c r="H22" s="73">
        <f t="shared" si="7"/>
        <v>410000</v>
      </c>
      <c r="I22" s="73">
        <f t="shared" si="7"/>
        <v>415000</v>
      </c>
    </row>
    <row r="23" spans="1:14" s="54" customFormat="1" ht="26.25" customHeight="1" x14ac:dyDescent="0.25">
      <c r="A23" s="20" t="s">
        <v>103</v>
      </c>
      <c r="B23" s="52" t="s">
        <v>104</v>
      </c>
      <c r="C23" s="73">
        <v>405600</v>
      </c>
      <c r="D23" s="53">
        <v>9</v>
      </c>
      <c r="E23" s="45">
        <f>C23+D23</f>
        <v>405609</v>
      </c>
      <c r="F23" s="53">
        <v>47</v>
      </c>
      <c r="G23" s="53">
        <v>47</v>
      </c>
      <c r="H23" s="73">
        <v>410000</v>
      </c>
      <c r="I23" s="73">
        <v>415000</v>
      </c>
    </row>
    <row r="24" spans="1:14" s="54" customFormat="1" ht="15.75" customHeight="1" x14ac:dyDescent="0.25">
      <c r="A24" s="20" t="s">
        <v>105</v>
      </c>
      <c r="B24" s="52" t="s">
        <v>106</v>
      </c>
      <c r="C24" s="73">
        <f t="shared" ref="C24:I24" si="8">C25</f>
        <v>155600</v>
      </c>
      <c r="D24" s="53">
        <f t="shared" si="8"/>
        <v>15</v>
      </c>
      <c r="E24" s="53">
        <f t="shared" si="8"/>
        <v>155615</v>
      </c>
      <c r="F24" s="53">
        <f t="shared" si="8"/>
        <v>188.2</v>
      </c>
      <c r="G24" s="53">
        <f t="shared" si="8"/>
        <v>188.2</v>
      </c>
      <c r="H24" s="73">
        <f t="shared" si="8"/>
        <v>174800</v>
      </c>
      <c r="I24" s="73">
        <f t="shared" si="8"/>
        <v>193900</v>
      </c>
    </row>
    <row r="25" spans="1:14" s="54" customFormat="1" ht="27.75" customHeight="1" x14ac:dyDescent="0.25">
      <c r="A25" s="20" t="s">
        <v>107</v>
      </c>
      <c r="B25" s="52" t="s">
        <v>108</v>
      </c>
      <c r="C25" s="73">
        <v>155600</v>
      </c>
      <c r="D25" s="53">
        <v>15</v>
      </c>
      <c r="E25" s="45">
        <f>C25+D25</f>
        <v>155615</v>
      </c>
      <c r="F25" s="53">
        <v>188.2</v>
      </c>
      <c r="G25" s="53">
        <v>188.2</v>
      </c>
      <c r="H25" s="73">
        <v>174800</v>
      </c>
      <c r="I25" s="73">
        <v>193900</v>
      </c>
    </row>
    <row r="26" spans="1:14" s="31" customFormat="1" ht="31.5" customHeight="1" x14ac:dyDescent="0.25">
      <c r="A26" s="38" t="s">
        <v>109</v>
      </c>
      <c r="B26" s="41" t="s">
        <v>110</v>
      </c>
      <c r="C26" s="74">
        <f>C27</f>
        <v>5000</v>
      </c>
      <c r="D26" s="56">
        <f t="shared" ref="D26:I28" si="9">D27</f>
        <v>0</v>
      </c>
      <c r="E26" s="56">
        <f t="shared" si="9"/>
        <v>5000</v>
      </c>
      <c r="F26" s="56">
        <f t="shared" si="9"/>
        <v>6</v>
      </c>
      <c r="G26" s="56">
        <f t="shared" si="9"/>
        <v>6</v>
      </c>
      <c r="H26" s="74">
        <f t="shared" si="9"/>
        <v>5000</v>
      </c>
      <c r="I26" s="74">
        <f t="shared" si="9"/>
        <v>5000</v>
      </c>
    </row>
    <row r="27" spans="1:14" ht="20.25" customHeight="1" x14ac:dyDescent="0.25">
      <c r="A27" s="37" t="s">
        <v>111</v>
      </c>
      <c r="B27" s="57" t="s">
        <v>112</v>
      </c>
      <c r="C27" s="69">
        <f>C28</f>
        <v>5000</v>
      </c>
      <c r="D27" s="58">
        <f t="shared" si="9"/>
        <v>0</v>
      </c>
      <c r="E27" s="58">
        <f t="shared" si="9"/>
        <v>5000</v>
      </c>
      <c r="F27" s="58">
        <f t="shared" si="9"/>
        <v>6</v>
      </c>
      <c r="G27" s="58">
        <f t="shared" si="9"/>
        <v>6</v>
      </c>
      <c r="H27" s="69">
        <f t="shared" si="9"/>
        <v>5000</v>
      </c>
      <c r="I27" s="69">
        <f t="shared" si="9"/>
        <v>5000</v>
      </c>
    </row>
    <row r="28" spans="1:14" ht="18" customHeight="1" x14ac:dyDescent="0.25">
      <c r="A28" s="37" t="s">
        <v>113</v>
      </c>
      <c r="B28" s="44" t="s">
        <v>114</v>
      </c>
      <c r="C28" s="69">
        <f>C29</f>
        <v>5000</v>
      </c>
      <c r="D28" s="58">
        <f t="shared" si="9"/>
        <v>0</v>
      </c>
      <c r="E28" s="58">
        <f t="shared" si="9"/>
        <v>5000</v>
      </c>
      <c r="F28" s="58">
        <f t="shared" si="9"/>
        <v>6</v>
      </c>
      <c r="G28" s="58">
        <f t="shared" si="9"/>
        <v>6</v>
      </c>
      <c r="H28" s="69">
        <f t="shared" si="9"/>
        <v>5000</v>
      </c>
      <c r="I28" s="69">
        <f t="shared" si="9"/>
        <v>5000</v>
      </c>
    </row>
    <row r="29" spans="1:14" ht="19.5" customHeight="1" x14ac:dyDescent="0.25">
      <c r="A29" s="37" t="s">
        <v>115</v>
      </c>
      <c r="B29" s="44" t="s">
        <v>116</v>
      </c>
      <c r="C29" s="71">
        <v>5000</v>
      </c>
      <c r="D29" s="59">
        <v>0</v>
      </c>
      <c r="E29" s="43">
        <f>C29+D29</f>
        <v>5000</v>
      </c>
      <c r="F29" s="43">
        <v>6</v>
      </c>
      <c r="G29" s="43">
        <v>6</v>
      </c>
      <c r="H29" s="71">
        <v>5000</v>
      </c>
      <c r="I29" s="71">
        <v>5000</v>
      </c>
    </row>
    <row r="30" spans="1:14" s="63" customFormat="1" ht="17.25" customHeight="1" x14ac:dyDescent="0.25">
      <c r="A30" s="60" t="s">
        <v>117</v>
      </c>
      <c r="B30" s="41" t="s">
        <v>118</v>
      </c>
      <c r="C30" s="74">
        <f t="shared" ref="C30:I30" si="10">C31</f>
        <v>1632957.1</v>
      </c>
      <c r="D30" s="61">
        <f t="shared" si="10"/>
        <v>719.59760000000006</v>
      </c>
      <c r="E30" s="61">
        <f t="shared" si="10"/>
        <v>1633676.6976000001</v>
      </c>
      <c r="F30" s="61">
        <f t="shared" si="10"/>
        <v>3434.9580000000005</v>
      </c>
      <c r="G30" s="61">
        <f t="shared" si="10"/>
        <v>3501.3919999999998</v>
      </c>
      <c r="H30" s="74">
        <f t="shared" si="10"/>
        <v>1714775.42</v>
      </c>
      <c r="I30" s="74">
        <f t="shared" si="10"/>
        <v>1802673.92</v>
      </c>
      <c r="J30" s="62"/>
      <c r="K30" s="62"/>
      <c r="L30" s="62"/>
      <c r="M30" s="62"/>
      <c r="N30" s="62"/>
    </row>
    <row r="31" spans="1:14" s="5" customFormat="1" ht="18" customHeight="1" x14ac:dyDescent="0.25">
      <c r="A31" s="35" t="s">
        <v>119</v>
      </c>
      <c r="B31" s="21" t="s">
        <v>120</v>
      </c>
      <c r="C31" s="69">
        <f t="shared" ref="C31:I31" si="11">C32+C37+C43</f>
        <v>1632957.1</v>
      </c>
      <c r="D31" s="64">
        <f t="shared" si="11"/>
        <v>719.59760000000006</v>
      </c>
      <c r="E31" s="64">
        <f t="shared" si="11"/>
        <v>1633676.6976000001</v>
      </c>
      <c r="F31" s="64">
        <f t="shared" si="11"/>
        <v>3434.9580000000005</v>
      </c>
      <c r="G31" s="64">
        <f t="shared" si="11"/>
        <v>3501.3919999999998</v>
      </c>
      <c r="H31" s="69">
        <f t="shared" si="11"/>
        <v>1714775.42</v>
      </c>
      <c r="I31" s="69">
        <f t="shared" si="11"/>
        <v>1802673.92</v>
      </c>
      <c r="J31" s="65"/>
      <c r="K31" s="65"/>
      <c r="L31" s="65"/>
      <c r="M31" s="65"/>
      <c r="N31" s="65"/>
    </row>
    <row r="32" spans="1:14" s="63" customFormat="1" ht="17.25" customHeight="1" x14ac:dyDescent="0.25">
      <c r="A32" s="60" t="s">
        <v>121</v>
      </c>
      <c r="B32" s="41" t="s">
        <v>122</v>
      </c>
      <c r="C32" s="74">
        <f t="shared" ref="C32:I32" si="12">C33+C35</f>
        <v>633300</v>
      </c>
      <c r="D32" s="61">
        <f t="shared" si="12"/>
        <v>0</v>
      </c>
      <c r="E32" s="61">
        <f t="shared" si="12"/>
        <v>633300</v>
      </c>
      <c r="F32" s="61">
        <f t="shared" si="12"/>
        <v>1436.8000000000002</v>
      </c>
      <c r="G32" s="61">
        <f t="shared" si="12"/>
        <v>1436.7</v>
      </c>
      <c r="H32" s="74">
        <f t="shared" si="12"/>
        <v>662800</v>
      </c>
      <c r="I32" s="74">
        <f t="shared" si="12"/>
        <v>696100</v>
      </c>
      <c r="J32" s="62"/>
      <c r="K32" s="62"/>
      <c r="L32" s="62"/>
      <c r="M32" s="62"/>
      <c r="N32" s="62"/>
    </row>
    <row r="33" spans="1:14" s="5" customFormat="1" ht="16.5" customHeight="1" x14ac:dyDescent="0.25">
      <c r="A33" s="35" t="s">
        <v>123</v>
      </c>
      <c r="B33" s="21" t="s">
        <v>124</v>
      </c>
      <c r="C33" s="69">
        <f t="shared" ref="C33:I33" si="13">C34</f>
        <v>96900</v>
      </c>
      <c r="D33" s="64">
        <f t="shared" si="13"/>
        <v>0</v>
      </c>
      <c r="E33" s="64">
        <f t="shared" si="13"/>
        <v>96900</v>
      </c>
      <c r="F33" s="64">
        <f t="shared" si="13"/>
        <v>156.9</v>
      </c>
      <c r="G33" s="64">
        <f t="shared" si="13"/>
        <v>156.9</v>
      </c>
      <c r="H33" s="69">
        <f t="shared" si="13"/>
        <v>93200</v>
      </c>
      <c r="I33" s="69">
        <f t="shared" si="13"/>
        <v>91000</v>
      </c>
      <c r="J33" s="65"/>
      <c r="K33" s="65"/>
      <c r="L33" s="65"/>
      <c r="M33" s="65"/>
      <c r="N33" s="65"/>
    </row>
    <row r="34" spans="1:14" s="5" customFormat="1" ht="23.25" customHeight="1" x14ac:dyDescent="0.2">
      <c r="A34" s="35" t="s">
        <v>49</v>
      </c>
      <c r="B34" s="66" t="s">
        <v>50</v>
      </c>
      <c r="C34" s="69">
        <v>96900</v>
      </c>
      <c r="D34" s="59">
        <v>0</v>
      </c>
      <c r="E34" s="43">
        <f>C34+D34</f>
        <v>96900</v>
      </c>
      <c r="F34" s="64">
        <v>156.9</v>
      </c>
      <c r="G34" s="64">
        <v>156.9</v>
      </c>
      <c r="H34" s="69">
        <v>93200</v>
      </c>
      <c r="I34" s="69">
        <v>91000</v>
      </c>
      <c r="J34" s="67"/>
      <c r="K34" s="67"/>
    </row>
    <row r="35" spans="1:14" s="5" customFormat="1" ht="23.25" customHeight="1" x14ac:dyDescent="0.25">
      <c r="A35" s="35" t="s">
        <v>125</v>
      </c>
      <c r="B35" s="21" t="s">
        <v>126</v>
      </c>
      <c r="C35" s="69">
        <f t="shared" ref="C35:I35" si="14">C36</f>
        <v>536400</v>
      </c>
      <c r="D35" s="64">
        <f t="shared" si="14"/>
        <v>0</v>
      </c>
      <c r="E35" s="64">
        <f t="shared" si="14"/>
        <v>536400</v>
      </c>
      <c r="F35" s="64">
        <f t="shared" si="14"/>
        <v>1279.9000000000001</v>
      </c>
      <c r="G35" s="64">
        <f t="shared" si="14"/>
        <v>1279.8</v>
      </c>
      <c r="H35" s="69">
        <f t="shared" si="14"/>
        <v>569600</v>
      </c>
      <c r="I35" s="69">
        <f t="shared" si="14"/>
        <v>605100</v>
      </c>
      <c r="J35" s="65"/>
      <c r="K35" s="65"/>
      <c r="L35" s="65"/>
      <c r="M35" s="65"/>
    </row>
    <row r="36" spans="1:14" s="5" customFormat="1" ht="27.75" customHeight="1" x14ac:dyDescent="0.25">
      <c r="A36" s="35" t="s">
        <v>51</v>
      </c>
      <c r="B36" s="21" t="s">
        <v>52</v>
      </c>
      <c r="C36" s="69">
        <v>536400</v>
      </c>
      <c r="D36" s="59">
        <v>0</v>
      </c>
      <c r="E36" s="43">
        <f>C36+D36</f>
        <v>536400</v>
      </c>
      <c r="F36" s="64">
        <v>1279.9000000000001</v>
      </c>
      <c r="G36" s="64">
        <v>1279.8</v>
      </c>
      <c r="H36" s="69">
        <v>569600</v>
      </c>
      <c r="I36" s="69">
        <v>605100</v>
      </c>
      <c r="J36" s="67"/>
      <c r="K36" s="67"/>
    </row>
    <row r="37" spans="1:14" s="63" customFormat="1" ht="17.25" customHeight="1" x14ac:dyDescent="0.25">
      <c r="A37" s="60" t="s">
        <v>127</v>
      </c>
      <c r="B37" s="41" t="s">
        <v>128</v>
      </c>
      <c r="C37" s="74">
        <f t="shared" ref="C37:I37" si="15">C38+C40</f>
        <v>63999</v>
      </c>
      <c r="D37" s="61">
        <f t="shared" si="15"/>
        <v>0</v>
      </c>
      <c r="E37" s="61">
        <f t="shared" si="15"/>
        <v>63999</v>
      </c>
      <c r="F37" s="61">
        <f t="shared" si="15"/>
        <v>59.256999999999998</v>
      </c>
      <c r="G37" s="61">
        <f t="shared" si="15"/>
        <v>59.256999999999998</v>
      </c>
      <c r="H37" s="74">
        <f t="shared" si="15"/>
        <v>64678</v>
      </c>
      <c r="I37" s="74">
        <f t="shared" si="15"/>
        <v>67003</v>
      </c>
      <c r="J37" s="62"/>
      <c r="K37" s="62"/>
      <c r="L37" s="62"/>
    </row>
    <row r="38" spans="1:14" s="5" customFormat="1" ht="24.75" customHeight="1" x14ac:dyDescent="0.25">
      <c r="A38" s="35" t="s">
        <v>129</v>
      </c>
      <c r="B38" s="21" t="s">
        <v>130</v>
      </c>
      <c r="C38" s="69">
        <f t="shared" ref="C38:I38" si="16">C39</f>
        <v>63999</v>
      </c>
      <c r="D38" s="64">
        <f t="shared" si="16"/>
        <v>0</v>
      </c>
      <c r="E38" s="64">
        <f t="shared" si="16"/>
        <v>63999</v>
      </c>
      <c r="F38" s="64">
        <f t="shared" si="16"/>
        <v>59.256999999999998</v>
      </c>
      <c r="G38" s="64">
        <f t="shared" si="16"/>
        <v>59.256999999999998</v>
      </c>
      <c r="H38" s="69">
        <f t="shared" si="16"/>
        <v>64678</v>
      </c>
      <c r="I38" s="69">
        <f t="shared" si="16"/>
        <v>67003</v>
      </c>
      <c r="J38" s="65"/>
      <c r="K38" s="65"/>
      <c r="L38" s="65"/>
      <c r="M38" s="65"/>
    </row>
    <row r="39" spans="1:14" s="5" customFormat="1" ht="26.25" customHeight="1" x14ac:dyDescent="0.25">
      <c r="A39" s="35" t="s">
        <v>57</v>
      </c>
      <c r="B39" s="21" t="s">
        <v>131</v>
      </c>
      <c r="C39" s="69">
        <v>63999</v>
      </c>
      <c r="D39" s="59">
        <v>0</v>
      </c>
      <c r="E39" s="45">
        <f>C39+D39</f>
        <v>63999</v>
      </c>
      <c r="F39" s="64">
        <v>59.256999999999998</v>
      </c>
      <c r="G39" s="64">
        <v>59.256999999999998</v>
      </c>
      <c r="H39" s="69">
        <v>64678</v>
      </c>
      <c r="I39" s="69">
        <v>67003</v>
      </c>
      <c r="K39" s="67"/>
    </row>
    <row r="40" spans="1:14" s="5" customFormat="1" ht="27" hidden="1" customHeight="1" x14ac:dyDescent="0.25">
      <c r="A40" s="35" t="s">
        <v>132</v>
      </c>
      <c r="B40" s="21" t="s">
        <v>133</v>
      </c>
      <c r="C40" s="69">
        <f t="shared" ref="C40:I41" si="17">C41</f>
        <v>0</v>
      </c>
      <c r="D40" s="64">
        <f t="shared" si="17"/>
        <v>0</v>
      </c>
      <c r="E40" s="64">
        <f t="shared" si="17"/>
        <v>0</v>
      </c>
      <c r="F40" s="64">
        <f t="shared" si="17"/>
        <v>0</v>
      </c>
      <c r="G40" s="64">
        <f t="shared" si="17"/>
        <v>0</v>
      </c>
      <c r="H40" s="69">
        <f t="shared" si="17"/>
        <v>0</v>
      </c>
      <c r="I40" s="69">
        <f t="shared" si="17"/>
        <v>0</v>
      </c>
      <c r="J40" s="65"/>
      <c r="K40" s="65"/>
      <c r="L40" s="65"/>
      <c r="M40" s="65"/>
    </row>
    <row r="41" spans="1:14" s="5" customFormat="1" ht="26.25" hidden="1" customHeight="1" x14ac:dyDescent="0.25">
      <c r="A41" s="35" t="s">
        <v>59</v>
      </c>
      <c r="B41" s="21" t="s">
        <v>134</v>
      </c>
      <c r="C41" s="69">
        <f t="shared" si="17"/>
        <v>0</v>
      </c>
      <c r="D41" s="64">
        <f t="shared" si="17"/>
        <v>0</v>
      </c>
      <c r="E41" s="64">
        <f t="shared" si="17"/>
        <v>0</v>
      </c>
      <c r="F41" s="64">
        <f t="shared" si="17"/>
        <v>0</v>
      </c>
      <c r="G41" s="64">
        <f t="shared" si="17"/>
        <v>0</v>
      </c>
      <c r="H41" s="69">
        <f t="shared" si="17"/>
        <v>0</v>
      </c>
      <c r="I41" s="69">
        <f t="shared" si="17"/>
        <v>0</v>
      </c>
      <c r="J41" s="65"/>
      <c r="K41" s="65"/>
      <c r="L41" s="65"/>
      <c r="M41" s="65"/>
    </row>
    <row r="42" spans="1:14" s="5" customFormat="1" ht="39" hidden="1" customHeight="1" x14ac:dyDescent="0.25">
      <c r="A42" s="35"/>
      <c r="B42" s="21" t="s">
        <v>135</v>
      </c>
      <c r="C42" s="69"/>
      <c r="D42" s="68"/>
      <c r="E42" s="53"/>
      <c r="F42" s="64"/>
      <c r="G42" s="64"/>
      <c r="H42" s="69"/>
      <c r="I42" s="69"/>
      <c r="K42" s="67"/>
    </row>
    <row r="43" spans="1:14" s="63" customFormat="1" ht="16.5" customHeight="1" x14ac:dyDescent="0.25">
      <c r="A43" s="60" t="s">
        <v>136</v>
      </c>
      <c r="B43" s="41" t="s">
        <v>137</v>
      </c>
      <c r="C43" s="74">
        <f t="shared" ref="C43:I44" si="18">C44</f>
        <v>935658.1</v>
      </c>
      <c r="D43" s="61">
        <f t="shared" si="18"/>
        <v>719.59760000000006</v>
      </c>
      <c r="E43" s="61">
        <f t="shared" si="18"/>
        <v>936377.69759999996</v>
      </c>
      <c r="F43" s="61">
        <f t="shared" si="18"/>
        <v>1938.9010000000001</v>
      </c>
      <c r="G43" s="61">
        <f t="shared" si="18"/>
        <v>2005.4349999999999</v>
      </c>
      <c r="H43" s="74">
        <f t="shared" si="18"/>
        <v>987297.42</v>
      </c>
      <c r="I43" s="74">
        <f t="shared" si="18"/>
        <v>1039570.92</v>
      </c>
      <c r="J43" s="62"/>
      <c r="K43" s="62"/>
      <c r="L43" s="62"/>
    </row>
    <row r="44" spans="1:14" s="63" customFormat="1" ht="40.5" customHeight="1" x14ac:dyDescent="0.25">
      <c r="A44" s="35" t="s">
        <v>138</v>
      </c>
      <c r="B44" s="21" t="s">
        <v>139</v>
      </c>
      <c r="C44" s="69">
        <f t="shared" si="18"/>
        <v>935658.1</v>
      </c>
      <c r="D44" s="64">
        <f t="shared" si="18"/>
        <v>719.59760000000006</v>
      </c>
      <c r="E44" s="64">
        <f t="shared" si="18"/>
        <v>936377.69759999996</v>
      </c>
      <c r="F44" s="64">
        <f t="shared" si="18"/>
        <v>1938.9010000000001</v>
      </c>
      <c r="G44" s="64">
        <f t="shared" si="18"/>
        <v>2005.4349999999999</v>
      </c>
      <c r="H44" s="69">
        <v>987297.42</v>
      </c>
      <c r="I44" s="69">
        <v>1039570.92</v>
      </c>
      <c r="J44" s="62"/>
      <c r="K44" s="62"/>
      <c r="L44" s="62"/>
    </row>
    <row r="45" spans="1:14" s="5" customFormat="1" ht="38.25" customHeight="1" x14ac:dyDescent="0.25">
      <c r="A45" s="35" t="s">
        <v>61</v>
      </c>
      <c r="B45" s="21" t="s">
        <v>62</v>
      </c>
      <c r="C45" s="69">
        <v>935658.1</v>
      </c>
      <c r="D45" s="68">
        <f>62.9076+656.69</f>
        <v>719.59760000000006</v>
      </c>
      <c r="E45" s="53">
        <f>C45+D45</f>
        <v>936377.69759999996</v>
      </c>
      <c r="F45" s="64">
        <f>1821.987+116.914</f>
        <v>1938.9010000000001</v>
      </c>
      <c r="G45" s="64">
        <f>1888.521+116.914</f>
        <v>2005.4349999999999</v>
      </c>
      <c r="H45" s="69">
        <v>987297.42</v>
      </c>
      <c r="I45" s="69">
        <v>1039570.92</v>
      </c>
      <c r="K45" s="67"/>
    </row>
    <row r="46" spans="1:14" s="63" customFormat="1" ht="17.25" customHeight="1" x14ac:dyDescent="0.25">
      <c r="A46" s="60"/>
      <c r="B46" s="41" t="s">
        <v>140</v>
      </c>
      <c r="C46" s="74">
        <f t="shared" ref="C46:I46" si="19">C10+C30</f>
        <v>2290257.1</v>
      </c>
      <c r="D46" s="61">
        <f t="shared" si="19"/>
        <v>737.59760000000006</v>
      </c>
      <c r="E46" s="61">
        <f t="shared" si="19"/>
        <v>2290994.6976000001</v>
      </c>
      <c r="F46" s="61">
        <f t="shared" si="19"/>
        <v>3760.4580000000005</v>
      </c>
      <c r="G46" s="61">
        <f t="shared" si="19"/>
        <v>3826.9919999999997</v>
      </c>
      <c r="H46" s="74">
        <f t="shared" si="19"/>
        <v>2410175.42</v>
      </c>
      <c r="I46" s="74">
        <f t="shared" si="19"/>
        <v>2523873.92</v>
      </c>
      <c r="J46" s="62"/>
      <c r="K46" s="62"/>
      <c r="L46" s="62"/>
    </row>
    <row r="49" spans="2:5" ht="13.5" customHeight="1" x14ac:dyDescent="0.25">
      <c r="B49" s="275"/>
      <c r="C49" s="275"/>
      <c r="D49" s="275"/>
      <c r="E49" s="275"/>
    </row>
  </sheetData>
  <mergeCells count="4">
    <mergeCell ref="B2:E2"/>
    <mergeCell ref="B4:E4"/>
    <mergeCell ref="A5:E5"/>
    <mergeCell ref="B49:E49"/>
  </mergeCells>
  <pageMargins left="0.70866141732283472" right="0.70866141732283472" top="0.74803149606299213" bottom="0.74803149606299213" header="0.31496062992125984" footer="0.31496062992125984"/>
  <pageSetup paperSize="9" scale="65" orientation="portrait" horizontalDpi="180" verticalDpi="18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1"/>
  <sheetViews>
    <sheetView workbookViewId="0">
      <selection activeCell="B2" sqref="B2:D2"/>
    </sheetView>
  </sheetViews>
  <sheetFormatPr defaultRowHeight="12.75" x14ac:dyDescent="0.25"/>
  <cols>
    <col min="1" max="1" width="62.42578125" style="163" customWidth="1"/>
    <col min="2" max="3" width="13" style="163" customWidth="1"/>
    <col min="4" max="4" width="12.28515625" style="163" customWidth="1"/>
    <col min="5" max="7" width="0.28515625" style="163" hidden="1" customWidth="1"/>
    <col min="8" max="8" width="1" style="163" hidden="1" customWidth="1"/>
    <col min="9" max="9" width="0.42578125" style="163" hidden="1" customWidth="1"/>
    <col min="10" max="10" width="9.140625" style="163" hidden="1" customWidth="1"/>
    <col min="11" max="16384" width="9.140625" style="163"/>
  </cols>
  <sheetData>
    <row r="1" spans="1:5" ht="12.75" customHeight="1" x14ac:dyDescent="0.25">
      <c r="B1" s="278" t="s">
        <v>283</v>
      </c>
      <c r="C1" s="278"/>
      <c r="D1" s="278"/>
    </row>
    <row r="2" spans="1:5" ht="57" customHeight="1" x14ac:dyDescent="0.25">
      <c r="B2" s="278" t="s">
        <v>351</v>
      </c>
      <c r="C2" s="278"/>
      <c r="D2" s="278"/>
    </row>
    <row r="3" spans="1:5" ht="56.25" customHeight="1" x14ac:dyDescent="0.25">
      <c r="A3" s="279" t="s">
        <v>291</v>
      </c>
      <c r="B3" s="279"/>
      <c r="C3" s="279"/>
      <c r="D3" s="279"/>
    </row>
    <row r="4" spans="1:5" x14ac:dyDescent="0.25">
      <c r="E4" s="163" t="s">
        <v>71</v>
      </c>
    </row>
    <row r="5" spans="1:5" ht="38.25" customHeight="1" x14ac:dyDescent="0.25">
      <c r="A5" s="280" t="s">
        <v>284</v>
      </c>
      <c r="B5" s="281"/>
      <c r="C5" s="280" t="s">
        <v>285</v>
      </c>
      <c r="D5" s="281"/>
    </row>
    <row r="6" spans="1:5" s="165" customFormat="1" ht="18.75" customHeight="1" x14ac:dyDescent="0.2">
      <c r="A6" s="282" t="s">
        <v>286</v>
      </c>
      <c r="B6" s="282"/>
      <c r="C6" s="283"/>
      <c r="D6" s="284"/>
      <c r="E6" s="165" t="s">
        <v>71</v>
      </c>
    </row>
    <row r="7" spans="1:5" ht="18.75" customHeight="1" x14ac:dyDescent="0.2">
      <c r="A7" s="285" t="s">
        <v>287</v>
      </c>
      <c r="B7" s="285"/>
      <c r="C7" s="287">
        <v>1</v>
      </c>
      <c r="D7" s="288"/>
    </row>
    <row r="8" spans="1:5" ht="18.75" customHeight="1" x14ac:dyDescent="0.2">
      <c r="A8" s="289" t="s">
        <v>288</v>
      </c>
      <c r="B8" s="289"/>
      <c r="C8" s="287">
        <v>1</v>
      </c>
      <c r="D8" s="288"/>
    </row>
    <row r="9" spans="1:5" s="166" customFormat="1" ht="31.5" customHeight="1" x14ac:dyDescent="0.2">
      <c r="A9" s="290" t="s">
        <v>289</v>
      </c>
      <c r="B9" s="290"/>
      <c r="C9" s="291"/>
      <c r="D9" s="291"/>
    </row>
    <row r="10" spans="1:5" s="166" customFormat="1" ht="31.5" customHeight="1" x14ac:dyDescent="0.25">
      <c r="A10" s="285" t="s">
        <v>290</v>
      </c>
      <c r="B10" s="285"/>
      <c r="C10" s="286">
        <v>1</v>
      </c>
      <c r="D10" s="286"/>
    </row>
    <row r="11" spans="1:5" x14ac:dyDescent="0.25">
      <c r="A11" s="167"/>
    </row>
    <row r="12" spans="1:5" x14ac:dyDescent="0.25">
      <c r="A12" s="167"/>
      <c r="E12" s="163" t="s">
        <v>71</v>
      </c>
    </row>
    <row r="13" spans="1:5" x14ac:dyDescent="0.25">
      <c r="A13" s="167"/>
    </row>
    <row r="14" spans="1:5" x14ac:dyDescent="0.25">
      <c r="A14" s="167"/>
    </row>
    <row r="15" spans="1:5" x14ac:dyDescent="0.25">
      <c r="A15" s="167"/>
    </row>
    <row r="16" spans="1:5" x14ac:dyDescent="0.25">
      <c r="A16" s="167"/>
    </row>
    <row r="17" spans="1:1" x14ac:dyDescent="0.25">
      <c r="A17" s="167"/>
    </row>
    <row r="18" spans="1:1" x14ac:dyDescent="0.25">
      <c r="A18" s="167"/>
    </row>
    <row r="19" spans="1:1" x14ac:dyDescent="0.25">
      <c r="A19" s="167"/>
    </row>
    <row r="20" spans="1:1" x14ac:dyDescent="0.25">
      <c r="A20" s="167"/>
    </row>
    <row r="21" spans="1:1" x14ac:dyDescent="0.25">
      <c r="A21" s="167"/>
    </row>
  </sheetData>
  <mergeCells count="15">
    <mergeCell ref="A6:B6"/>
    <mergeCell ref="C6:D6"/>
    <mergeCell ref="A10:B10"/>
    <mergeCell ref="C10:D10"/>
    <mergeCell ref="A7:B7"/>
    <mergeCell ref="C7:D7"/>
    <mergeCell ref="A8:B8"/>
    <mergeCell ref="C8:D8"/>
    <mergeCell ref="A9:B9"/>
    <mergeCell ref="C9:D9"/>
    <mergeCell ref="B1:D1"/>
    <mergeCell ref="B2:D2"/>
    <mergeCell ref="A3:D3"/>
    <mergeCell ref="A5:B5"/>
    <mergeCell ref="C5:D5"/>
  </mergeCells>
  <pageMargins left="0.78740157480314965" right="0.39370078740157483" top="0.27559055118110237" bottom="0.19685039370078741" header="0.98425196850393704" footer="0.51181102362204722"/>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3"/>
  <sheetViews>
    <sheetView topLeftCell="A3" workbookViewId="0">
      <selection activeCell="D4" sqref="D4"/>
    </sheetView>
  </sheetViews>
  <sheetFormatPr defaultRowHeight="12.75" x14ac:dyDescent="0.25"/>
  <cols>
    <col min="1" max="1" width="8.28515625" style="1" customWidth="1"/>
    <col min="2" max="2" width="5.140625" style="1" customWidth="1"/>
    <col min="3" max="3" width="21.5703125" style="1" customWidth="1"/>
    <col min="4" max="4" width="71.28515625" style="7" customWidth="1"/>
    <col min="5" max="16384" width="9.140625" style="7"/>
  </cols>
  <sheetData>
    <row r="1" spans="1:16" hidden="1" x14ac:dyDescent="0.25">
      <c r="D1" s="2" t="s">
        <v>0</v>
      </c>
      <c r="E1" s="3"/>
      <c r="F1" s="4"/>
      <c r="G1" s="5"/>
      <c r="H1" s="5"/>
      <c r="I1" s="5"/>
      <c r="J1" s="5"/>
      <c r="K1" s="5"/>
      <c r="L1" s="5"/>
      <c r="M1" s="6"/>
      <c r="N1" s="6"/>
      <c r="O1" s="6"/>
      <c r="P1" s="6"/>
    </row>
    <row r="2" spans="1:16" ht="35.25" hidden="1" customHeight="1" x14ac:dyDescent="0.25">
      <c r="D2" s="8" t="s">
        <v>1</v>
      </c>
      <c r="E2" s="8"/>
      <c r="F2" s="8"/>
      <c r="G2" s="8"/>
      <c r="H2" s="8"/>
      <c r="I2" s="8"/>
      <c r="J2" s="8"/>
      <c r="K2" s="8"/>
      <c r="L2" s="8"/>
      <c r="M2" s="8"/>
      <c r="N2" s="8"/>
      <c r="O2" s="8"/>
      <c r="P2" s="8"/>
    </row>
    <row r="3" spans="1:16" ht="12.75" customHeight="1" x14ac:dyDescent="0.25">
      <c r="D3" s="9" t="s">
        <v>280</v>
      </c>
    </row>
    <row r="4" spans="1:16" ht="25.5" customHeight="1" x14ac:dyDescent="0.25">
      <c r="D4" s="9" t="s">
        <v>351</v>
      </c>
    </row>
    <row r="5" spans="1:16" ht="6" customHeight="1" x14ac:dyDescent="0.25"/>
    <row r="6" spans="1:16" ht="36" customHeight="1" x14ac:dyDescent="0.25">
      <c r="A6" s="301" t="s">
        <v>2</v>
      </c>
      <c r="B6" s="301"/>
      <c r="C6" s="301"/>
      <c r="D6" s="301"/>
    </row>
    <row r="7" spans="1:16" ht="6" customHeight="1" x14ac:dyDescent="0.25">
      <c r="D7" s="10"/>
    </row>
    <row r="8" spans="1:16" s="11" customFormat="1" ht="25.5" customHeight="1" x14ac:dyDescent="0.25">
      <c r="A8" s="302" t="s">
        <v>3</v>
      </c>
      <c r="B8" s="302"/>
      <c r="C8" s="302"/>
      <c r="D8" s="303" t="s">
        <v>4</v>
      </c>
    </row>
    <row r="9" spans="1:16" s="11" customFormat="1" ht="37.5" customHeight="1" x14ac:dyDescent="0.25">
      <c r="A9" s="235" t="s">
        <v>5</v>
      </c>
      <c r="B9" s="302" t="s">
        <v>6</v>
      </c>
      <c r="C9" s="302"/>
      <c r="D9" s="304"/>
    </row>
    <row r="10" spans="1:16" ht="16.5" customHeight="1" x14ac:dyDescent="0.2">
      <c r="A10" s="305" t="s">
        <v>7</v>
      </c>
      <c r="B10" s="306"/>
      <c r="C10" s="306"/>
      <c r="D10" s="307"/>
    </row>
    <row r="11" spans="1:16" ht="51" x14ac:dyDescent="0.2">
      <c r="A11" s="12">
        <v>865</v>
      </c>
      <c r="B11" s="297" t="s">
        <v>8</v>
      </c>
      <c r="C11" s="300"/>
      <c r="D11" s="13" t="s">
        <v>9</v>
      </c>
    </row>
    <row r="12" spans="1:16" ht="51" x14ac:dyDescent="0.2">
      <c r="A12" s="12">
        <v>865</v>
      </c>
      <c r="B12" s="297" t="s">
        <v>10</v>
      </c>
      <c r="C12" s="300"/>
      <c r="D12" s="13" t="s">
        <v>9</v>
      </c>
    </row>
    <row r="13" spans="1:16" ht="51" customHeight="1" x14ac:dyDescent="0.25">
      <c r="A13" s="12">
        <v>865</v>
      </c>
      <c r="B13" s="297" t="s">
        <v>11</v>
      </c>
      <c r="C13" s="298"/>
      <c r="D13" s="13" t="s">
        <v>12</v>
      </c>
    </row>
    <row r="14" spans="1:16" ht="51" customHeight="1" x14ac:dyDescent="0.25">
      <c r="A14" s="12">
        <v>865</v>
      </c>
      <c r="B14" s="297" t="s">
        <v>13</v>
      </c>
      <c r="C14" s="298"/>
      <c r="D14" s="13" t="s">
        <v>14</v>
      </c>
    </row>
    <row r="15" spans="1:16" s="15" customFormat="1" ht="51" x14ac:dyDescent="0.25">
      <c r="A15" s="12">
        <v>865</v>
      </c>
      <c r="B15" s="297" t="s">
        <v>15</v>
      </c>
      <c r="C15" s="298"/>
      <c r="D15" s="14" t="s">
        <v>16</v>
      </c>
    </row>
    <row r="16" spans="1:16" ht="51" x14ac:dyDescent="0.25">
      <c r="A16" s="12">
        <v>865</v>
      </c>
      <c r="B16" s="297" t="s">
        <v>17</v>
      </c>
      <c r="C16" s="298"/>
      <c r="D16" s="14" t="s">
        <v>18</v>
      </c>
    </row>
    <row r="17" spans="1:4" s="15" customFormat="1" ht="38.25" x14ac:dyDescent="0.25">
      <c r="A17" s="12">
        <v>865</v>
      </c>
      <c r="B17" s="297" t="s">
        <v>19</v>
      </c>
      <c r="C17" s="298"/>
      <c r="D17" s="13" t="s">
        <v>20</v>
      </c>
    </row>
    <row r="18" spans="1:4" s="15" customFormat="1" ht="51" x14ac:dyDescent="0.25">
      <c r="A18" s="12">
        <v>865</v>
      </c>
      <c r="B18" s="297" t="s">
        <v>21</v>
      </c>
      <c r="C18" s="298"/>
      <c r="D18" s="13" t="s">
        <v>22</v>
      </c>
    </row>
    <row r="19" spans="1:4" ht="25.5" x14ac:dyDescent="0.25">
      <c r="A19" s="12">
        <v>865</v>
      </c>
      <c r="B19" s="297" t="s">
        <v>23</v>
      </c>
      <c r="C19" s="298"/>
      <c r="D19" s="13" t="s">
        <v>24</v>
      </c>
    </row>
    <row r="20" spans="1:4" x14ac:dyDescent="0.25">
      <c r="A20" s="12">
        <v>865</v>
      </c>
      <c r="B20" s="297" t="s">
        <v>25</v>
      </c>
      <c r="C20" s="298"/>
      <c r="D20" s="13" t="s">
        <v>26</v>
      </c>
    </row>
    <row r="21" spans="1:4" ht="63.75" x14ac:dyDescent="0.25">
      <c r="A21" s="12">
        <v>865</v>
      </c>
      <c r="B21" s="297" t="s">
        <v>27</v>
      </c>
      <c r="C21" s="298"/>
      <c r="D21" s="13" t="s">
        <v>28</v>
      </c>
    </row>
    <row r="22" spans="1:4" ht="67.5" customHeight="1" x14ac:dyDescent="0.25">
      <c r="A22" s="12">
        <v>865</v>
      </c>
      <c r="B22" s="297" t="s">
        <v>29</v>
      </c>
      <c r="C22" s="298"/>
      <c r="D22" s="13" t="s">
        <v>30</v>
      </c>
    </row>
    <row r="23" spans="1:4" ht="63.75" x14ac:dyDescent="0.25">
      <c r="A23" s="12">
        <v>865</v>
      </c>
      <c r="B23" s="297" t="s">
        <v>31</v>
      </c>
      <c r="C23" s="298"/>
      <c r="D23" s="13" t="s">
        <v>32</v>
      </c>
    </row>
    <row r="24" spans="1:4" ht="63" customHeight="1" x14ac:dyDescent="0.25">
      <c r="A24" s="12">
        <v>865</v>
      </c>
      <c r="B24" s="297" t="s">
        <v>33</v>
      </c>
      <c r="C24" s="298"/>
      <c r="D24" s="13" t="s">
        <v>34</v>
      </c>
    </row>
    <row r="25" spans="1:4" ht="38.25" x14ac:dyDescent="0.25">
      <c r="A25" s="12">
        <v>865</v>
      </c>
      <c r="B25" s="297" t="s">
        <v>66</v>
      </c>
      <c r="C25" s="298"/>
      <c r="D25" s="13" t="s">
        <v>67</v>
      </c>
    </row>
    <row r="26" spans="1:4" ht="25.5" x14ac:dyDescent="0.25">
      <c r="A26" s="12">
        <v>865</v>
      </c>
      <c r="B26" s="297" t="s">
        <v>35</v>
      </c>
      <c r="C26" s="298"/>
      <c r="D26" s="13" t="s">
        <v>36</v>
      </c>
    </row>
    <row r="27" spans="1:4" ht="25.5" x14ac:dyDescent="0.25">
      <c r="A27" s="12">
        <v>865</v>
      </c>
      <c r="B27" s="297" t="s">
        <v>37</v>
      </c>
      <c r="C27" s="298"/>
      <c r="D27" s="13" t="s">
        <v>38</v>
      </c>
    </row>
    <row r="28" spans="1:4" ht="51" customHeight="1" x14ac:dyDescent="0.25">
      <c r="A28" s="12">
        <v>865</v>
      </c>
      <c r="B28" s="297" t="s">
        <v>39</v>
      </c>
      <c r="C28" s="298"/>
      <c r="D28" s="16" t="s">
        <v>40</v>
      </c>
    </row>
    <row r="29" spans="1:4" ht="38.25" customHeight="1" x14ac:dyDescent="0.25">
      <c r="A29" s="12">
        <v>865</v>
      </c>
      <c r="B29" s="297" t="s">
        <v>41</v>
      </c>
      <c r="C29" s="298"/>
      <c r="D29" s="16" t="s">
        <v>42</v>
      </c>
    </row>
    <row r="30" spans="1:4" ht="25.5" x14ac:dyDescent="0.25">
      <c r="A30" s="12">
        <v>865</v>
      </c>
      <c r="B30" s="297" t="s">
        <v>43</v>
      </c>
      <c r="C30" s="298"/>
      <c r="D30" s="16" t="s">
        <v>44</v>
      </c>
    </row>
    <row r="31" spans="1:4" x14ac:dyDescent="0.25">
      <c r="A31" s="12">
        <v>865</v>
      </c>
      <c r="B31" s="295" t="s">
        <v>45</v>
      </c>
      <c r="C31" s="295"/>
      <c r="D31" s="13" t="s">
        <v>46</v>
      </c>
    </row>
    <row r="32" spans="1:4" x14ac:dyDescent="0.25">
      <c r="A32" s="12">
        <v>865</v>
      </c>
      <c r="B32" s="295" t="s">
        <v>47</v>
      </c>
      <c r="C32" s="295"/>
      <c r="D32" s="13" t="s">
        <v>48</v>
      </c>
    </row>
    <row r="33" spans="1:4" ht="25.5" x14ac:dyDescent="0.25">
      <c r="A33" s="12">
        <v>865</v>
      </c>
      <c r="B33" s="295" t="s">
        <v>49</v>
      </c>
      <c r="C33" s="295"/>
      <c r="D33" s="13" t="s">
        <v>50</v>
      </c>
    </row>
    <row r="34" spans="1:4" ht="25.5" x14ac:dyDescent="0.25">
      <c r="A34" s="12">
        <v>865</v>
      </c>
      <c r="B34" s="295" t="s">
        <v>51</v>
      </c>
      <c r="C34" s="295"/>
      <c r="D34" s="13" t="s">
        <v>52</v>
      </c>
    </row>
    <row r="35" spans="1:4" x14ac:dyDescent="0.25">
      <c r="A35" s="12">
        <v>865</v>
      </c>
      <c r="B35" s="299" t="s">
        <v>53</v>
      </c>
      <c r="C35" s="299"/>
      <c r="D35" s="13" t="s">
        <v>54</v>
      </c>
    </row>
    <row r="36" spans="1:4" x14ac:dyDescent="0.25">
      <c r="A36" s="12">
        <v>865</v>
      </c>
      <c r="B36" s="299" t="s">
        <v>55</v>
      </c>
      <c r="C36" s="299"/>
      <c r="D36" s="13" t="s">
        <v>56</v>
      </c>
    </row>
    <row r="37" spans="1:4" ht="25.5" x14ac:dyDescent="0.25">
      <c r="A37" s="12">
        <v>865</v>
      </c>
      <c r="B37" s="299" t="s">
        <v>57</v>
      </c>
      <c r="C37" s="299"/>
      <c r="D37" s="13" t="s">
        <v>58</v>
      </c>
    </row>
    <row r="38" spans="1:4" s="19" customFormat="1" ht="25.5" x14ac:dyDescent="0.25">
      <c r="A38" s="17">
        <v>865</v>
      </c>
      <c r="B38" s="292" t="s">
        <v>59</v>
      </c>
      <c r="C38" s="292"/>
      <c r="D38" s="18" t="s">
        <v>60</v>
      </c>
    </row>
    <row r="39" spans="1:4" s="19" customFormat="1" ht="51" x14ac:dyDescent="0.25">
      <c r="A39" s="20">
        <v>865</v>
      </c>
      <c r="B39" s="293" t="s">
        <v>61</v>
      </c>
      <c r="C39" s="294"/>
      <c r="D39" s="21" t="s">
        <v>62</v>
      </c>
    </row>
    <row r="40" spans="1:4" ht="63.75" x14ac:dyDescent="0.25">
      <c r="A40" s="12">
        <v>865</v>
      </c>
      <c r="B40" s="295" t="s">
        <v>63</v>
      </c>
      <c r="C40" s="295"/>
      <c r="D40" s="13" t="s">
        <v>64</v>
      </c>
    </row>
    <row r="41" spans="1:4" ht="12.75" customHeight="1" x14ac:dyDescent="0.25">
      <c r="A41" s="296"/>
      <c r="B41" s="296"/>
      <c r="C41" s="296"/>
      <c r="D41" s="296"/>
    </row>
    <row r="42" spans="1:4" ht="12" customHeight="1" x14ac:dyDescent="0.25">
      <c r="A42" s="22"/>
      <c r="B42" s="22"/>
      <c r="C42" s="22"/>
      <c r="D42" s="15"/>
    </row>
    <row r="43" spans="1:4" s="25" customFormat="1" x14ac:dyDescent="0.2">
      <c r="A43" s="23"/>
      <c r="B43" s="23"/>
      <c r="C43" s="23"/>
      <c r="D43" s="24"/>
    </row>
  </sheetData>
  <mergeCells count="36">
    <mergeCell ref="A6:D6"/>
    <mergeCell ref="A8:C8"/>
    <mergeCell ref="D8:D9"/>
    <mergeCell ref="B9:C9"/>
    <mergeCell ref="A10:D10"/>
    <mergeCell ref="B17:C17"/>
    <mergeCell ref="B18:C18"/>
    <mergeCell ref="B19:C19"/>
    <mergeCell ref="B20:C20"/>
    <mergeCell ref="B11:C11"/>
    <mergeCell ref="B12:C12"/>
    <mergeCell ref="B13:C13"/>
    <mergeCell ref="B14:C14"/>
    <mergeCell ref="B15:C15"/>
    <mergeCell ref="B16:C16"/>
    <mergeCell ref="B21:C21"/>
    <mergeCell ref="B22:C22"/>
    <mergeCell ref="B35:C35"/>
    <mergeCell ref="B36:C36"/>
    <mergeCell ref="B24:C24"/>
    <mergeCell ref="B26:C26"/>
    <mergeCell ref="B27:C27"/>
    <mergeCell ref="B28:C28"/>
    <mergeCell ref="B29:C29"/>
    <mergeCell ref="B30:C30"/>
    <mergeCell ref="B23:C23"/>
    <mergeCell ref="B38:C38"/>
    <mergeCell ref="B39:C39"/>
    <mergeCell ref="B40:C40"/>
    <mergeCell ref="A41:D41"/>
    <mergeCell ref="B25:C25"/>
    <mergeCell ref="B31:C31"/>
    <mergeCell ref="B32:C32"/>
    <mergeCell ref="B33:C33"/>
    <mergeCell ref="B34:C34"/>
    <mergeCell ref="B37:C37"/>
  </mergeCells>
  <pageMargins left="0.59055118110236227" right="0.39370078740157483" top="0.27559055118110237" bottom="0.15748031496062992" header="0.98425196850393704" footer="0.35433070866141736"/>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8"/>
  <sheetViews>
    <sheetView workbookViewId="0">
      <selection activeCell="C2" sqref="C2"/>
    </sheetView>
  </sheetViews>
  <sheetFormatPr defaultColWidth="22.28515625" defaultRowHeight="12.75" x14ac:dyDescent="0.2"/>
  <cols>
    <col min="1" max="1" width="12.42578125" style="168" customWidth="1"/>
    <col min="2" max="2" width="27" style="168" customWidth="1"/>
    <col min="3" max="3" width="60.5703125" style="170" customWidth="1"/>
    <col min="4" max="4" width="13.140625" style="170" customWidth="1"/>
    <col min="5" max="5" width="8.28515625" style="170" customWidth="1"/>
    <col min="6" max="16384" width="22.28515625" style="170"/>
  </cols>
  <sheetData>
    <row r="1" spans="1:5" ht="12.75" customHeight="1" x14ac:dyDescent="0.2">
      <c r="C1" s="169" t="s">
        <v>292</v>
      </c>
    </row>
    <row r="2" spans="1:5" ht="39.75" customHeight="1" x14ac:dyDescent="0.2">
      <c r="C2" s="171" t="s">
        <v>351</v>
      </c>
      <c r="D2" s="172"/>
    </row>
    <row r="3" spans="1:5" ht="25.5" customHeight="1" x14ac:dyDescent="0.2">
      <c r="C3" s="172"/>
      <c r="D3" s="172"/>
    </row>
    <row r="4" spans="1:5" ht="40.5" customHeight="1" x14ac:dyDescent="0.2">
      <c r="A4" s="308" t="s">
        <v>293</v>
      </c>
      <c r="B4" s="308"/>
      <c r="C4" s="308"/>
    </row>
    <row r="5" spans="1:5" ht="33.75" customHeight="1" x14ac:dyDescent="0.2">
      <c r="A5" s="309" t="s">
        <v>3</v>
      </c>
      <c r="B5" s="309"/>
      <c r="C5" s="309" t="s">
        <v>294</v>
      </c>
    </row>
    <row r="6" spans="1:5" ht="25.5" x14ac:dyDescent="0.2">
      <c r="A6" s="173" t="s">
        <v>5</v>
      </c>
      <c r="B6" s="173" t="s">
        <v>295</v>
      </c>
      <c r="C6" s="309"/>
    </row>
    <row r="7" spans="1:5" ht="27" customHeight="1" x14ac:dyDescent="0.2">
      <c r="A7" s="310" t="s">
        <v>296</v>
      </c>
      <c r="B7" s="310"/>
      <c r="C7" s="310"/>
    </row>
    <row r="8" spans="1:5" ht="24" customHeight="1" x14ac:dyDescent="0.2">
      <c r="A8" s="173">
        <v>182</v>
      </c>
      <c r="B8" s="174" t="s">
        <v>82</v>
      </c>
      <c r="C8" s="175" t="s">
        <v>297</v>
      </c>
    </row>
    <row r="9" spans="1:5" ht="24" customHeight="1" x14ac:dyDescent="0.2">
      <c r="A9" s="173">
        <v>182</v>
      </c>
      <c r="B9" s="174" t="s">
        <v>90</v>
      </c>
      <c r="C9" s="176" t="s">
        <v>298</v>
      </c>
    </row>
    <row r="10" spans="1:5" ht="24" customHeight="1" x14ac:dyDescent="0.2">
      <c r="A10" s="177">
        <v>182</v>
      </c>
      <c r="B10" s="178" t="s">
        <v>95</v>
      </c>
      <c r="C10" s="179" t="s">
        <v>299</v>
      </c>
      <c r="D10" s="180"/>
      <c r="E10" s="180"/>
    </row>
    <row r="11" spans="1:5" ht="24" customHeight="1" x14ac:dyDescent="0.2">
      <c r="A11" s="173">
        <v>182</v>
      </c>
      <c r="B11" s="178" t="s">
        <v>99</v>
      </c>
      <c r="C11" s="179" t="s">
        <v>300</v>
      </c>
      <c r="D11" s="180"/>
      <c r="E11" s="180"/>
    </row>
    <row r="13" spans="1:5" ht="52.5" customHeight="1" x14ac:dyDescent="0.2">
      <c r="A13" s="311" t="s">
        <v>301</v>
      </c>
      <c r="B13" s="311"/>
      <c r="C13" s="311"/>
    </row>
    <row r="14" spans="1:5" ht="63.75" customHeight="1" x14ac:dyDescent="0.2">
      <c r="A14" s="311" t="s">
        <v>302</v>
      </c>
      <c r="B14" s="311"/>
      <c r="C14" s="311"/>
    </row>
    <row r="15" spans="1:5" ht="28.5" customHeight="1" x14ac:dyDescent="0.2"/>
    <row r="16" spans="1:5" ht="15.75" customHeight="1" x14ac:dyDescent="0.2"/>
    <row r="17" ht="15.75" customHeight="1" x14ac:dyDescent="0.2"/>
    <row r="18" ht="15.75" customHeight="1" x14ac:dyDescent="0.2"/>
    <row r="19" ht="15.75" customHeight="1" x14ac:dyDescent="0.2"/>
    <row r="20" ht="39" customHeight="1" x14ac:dyDescent="0.2"/>
    <row r="21" ht="27.75" customHeight="1" x14ac:dyDescent="0.2"/>
    <row r="22" ht="15.75" customHeight="1" x14ac:dyDescent="0.2"/>
    <row r="23" ht="15.75" customHeight="1" x14ac:dyDescent="0.2"/>
    <row r="24" ht="28.5" customHeight="1" x14ac:dyDescent="0.2"/>
    <row r="25" ht="40.5" customHeight="1" x14ac:dyDescent="0.2"/>
    <row r="26" ht="25.5" customHeight="1" x14ac:dyDescent="0.2"/>
    <row r="27" ht="30" customHeight="1" x14ac:dyDescent="0.2"/>
    <row r="28" ht="30.75" customHeight="1" x14ac:dyDescent="0.2"/>
    <row r="29" ht="24.75" customHeight="1" x14ac:dyDescent="0.2"/>
    <row r="30" ht="29.25" customHeight="1" x14ac:dyDescent="0.2"/>
    <row r="31" ht="42.75" customHeight="1" x14ac:dyDescent="0.2"/>
    <row r="32" ht="19.5" customHeight="1" x14ac:dyDescent="0.2"/>
    <row r="33" ht="42.75" customHeight="1" x14ac:dyDescent="0.2"/>
    <row r="34" ht="25.5" customHeight="1" x14ac:dyDescent="0.2"/>
    <row r="35" ht="15.75" customHeight="1" x14ac:dyDescent="0.2"/>
    <row r="36" ht="52.5" customHeight="1" x14ac:dyDescent="0.2"/>
    <row r="37" ht="12" customHeight="1" x14ac:dyDescent="0.2"/>
    <row r="38" ht="12.75" hidden="1" customHeight="1" x14ac:dyDescent="0.2"/>
  </sheetData>
  <mergeCells count="6">
    <mergeCell ref="A14:C14"/>
    <mergeCell ref="A4:C4"/>
    <mergeCell ref="A5:B5"/>
    <mergeCell ref="C5:C6"/>
    <mergeCell ref="A7:C7"/>
    <mergeCell ref="A13:C13"/>
  </mergeCells>
  <hyperlinks>
    <hyperlink ref="C8" r:id="rId1" display="consultantplus://offline/ref=E88F0C8B57259A8E16544F9DC27CADC22B5729ED2611768BD70DA245F7B40A830CAE0EEB7020B4B475BE71c8fBK"/>
  </hyperlinks>
  <pageMargins left="0.6692913385826772" right="0.19685039370078741" top="0.52" bottom="0.2" header="0.95" footer="0.26"/>
  <pageSetup scale="85"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0"/>
  <sheetViews>
    <sheetView workbookViewId="0">
      <selection activeCell="C2" sqref="C2"/>
    </sheetView>
  </sheetViews>
  <sheetFormatPr defaultRowHeight="12.75" x14ac:dyDescent="0.25"/>
  <cols>
    <col min="1" max="1" width="13.42578125" style="181" customWidth="1"/>
    <col min="2" max="2" width="27" style="181" customWidth="1"/>
    <col min="3" max="3" width="58.5703125" style="167" customWidth="1"/>
    <col min="4" max="16384" width="9.140625" style="167"/>
  </cols>
  <sheetData>
    <row r="1" spans="1:6" ht="12.75" customHeight="1" x14ac:dyDescent="0.25">
      <c r="C1" s="182" t="s">
        <v>303</v>
      </c>
      <c r="D1" s="183"/>
      <c r="E1" s="183"/>
      <c r="F1" s="183"/>
    </row>
    <row r="2" spans="1:6" ht="39" customHeight="1" x14ac:dyDescent="0.25">
      <c r="C2" s="171" t="s">
        <v>350</v>
      </c>
      <c r="D2" s="183"/>
      <c r="E2" s="183"/>
      <c r="F2" s="183"/>
    </row>
    <row r="4" spans="1:6" ht="45" customHeight="1" x14ac:dyDescent="0.25">
      <c r="A4" s="312" t="s">
        <v>311</v>
      </c>
      <c r="B4" s="312"/>
      <c r="C4" s="312"/>
    </row>
    <row r="6" spans="1:6" s="185" customFormat="1" ht="60" customHeight="1" x14ac:dyDescent="0.25">
      <c r="A6" s="184" t="s">
        <v>304</v>
      </c>
      <c r="B6" s="184" t="s">
        <v>305</v>
      </c>
      <c r="C6" s="184" t="s">
        <v>306</v>
      </c>
    </row>
    <row r="7" spans="1:6" ht="30.75" customHeight="1" x14ac:dyDescent="0.25">
      <c r="A7" s="313" t="s">
        <v>7</v>
      </c>
      <c r="B7" s="314"/>
      <c r="C7" s="315"/>
    </row>
    <row r="8" spans="1:6" s="190" customFormat="1" ht="38.25" customHeight="1" x14ac:dyDescent="0.2">
      <c r="A8" s="186">
        <v>865</v>
      </c>
      <c r="B8" s="187" t="s">
        <v>307</v>
      </c>
      <c r="C8" s="188" t="s">
        <v>308</v>
      </c>
      <c r="D8" s="189"/>
    </row>
    <row r="9" spans="1:6" s="190" customFormat="1" ht="33.75" customHeight="1" x14ac:dyDescent="0.2">
      <c r="A9" s="186">
        <v>865</v>
      </c>
      <c r="B9" s="187" t="s">
        <v>309</v>
      </c>
      <c r="C9" s="188" t="s">
        <v>310</v>
      </c>
      <c r="D9" s="189"/>
    </row>
    <row r="10" spans="1:6" x14ac:dyDescent="0.25">
      <c r="A10" s="191"/>
      <c r="B10" s="191"/>
      <c r="C10" s="180"/>
    </row>
  </sheetData>
  <mergeCells count="2">
    <mergeCell ref="A4:C4"/>
    <mergeCell ref="A7:C7"/>
  </mergeCells>
  <pageMargins left="0.78740157480314965" right="0.19685039370078741" top="0.59055118110236227" bottom="0.19685039370078741" header="0.51181102362204722" footer="0.51181102362204722"/>
  <pageSetup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1"/>
  <sheetViews>
    <sheetView topLeftCell="B11" workbookViewId="0">
      <selection activeCell="I21" sqref="I21"/>
    </sheetView>
  </sheetViews>
  <sheetFormatPr defaultColWidth="0" defaultRowHeight="14.25" x14ac:dyDescent="0.25"/>
  <cols>
    <col min="1" max="1" width="2.42578125" style="6" hidden="1" customWidth="1"/>
    <col min="2" max="2" width="46" style="3" customWidth="1"/>
    <col min="3" max="3" width="4.7109375" style="119" customWidth="1"/>
    <col min="4" max="4" width="3.5703125" style="158" customWidth="1"/>
    <col min="5" max="5" width="3.7109375" style="158" customWidth="1"/>
    <col min="6" max="6" width="12" style="158" customWidth="1"/>
    <col min="7" max="7" width="4" style="116" customWidth="1"/>
    <col min="8" max="8" width="13.28515625" style="116" customWidth="1"/>
    <col min="9" max="10" width="13.28515625" style="6" customWidth="1"/>
    <col min="11" max="248" width="9.140625" style="6" customWidth="1"/>
    <col min="249" max="249" width="0" style="6" hidden="1" customWidth="1"/>
    <col min="250" max="250" width="76" style="6" customWidth="1"/>
    <col min="251" max="16384" width="0" style="6" hidden="1"/>
  </cols>
  <sheetData>
    <row r="1" spans="1:10" ht="12.75" hidden="1" x14ac:dyDescent="0.25">
      <c r="C1" s="2" t="s">
        <v>144</v>
      </c>
      <c r="D1" s="5"/>
      <c r="E1" s="5"/>
      <c r="F1" s="5"/>
      <c r="G1" s="5"/>
      <c r="H1" s="5"/>
    </row>
    <row r="2" spans="1:10" ht="55.5" hidden="1" customHeight="1" x14ac:dyDescent="0.25">
      <c r="C2" s="329" t="s">
        <v>145</v>
      </c>
      <c r="D2" s="329"/>
      <c r="E2" s="329"/>
      <c r="F2" s="329"/>
      <c r="G2" s="329"/>
      <c r="H2" s="329"/>
    </row>
    <row r="3" spans="1:10" ht="13.5" customHeight="1" x14ac:dyDescent="0.25">
      <c r="D3" s="236"/>
      <c r="E3" s="236"/>
      <c r="F3" s="236"/>
      <c r="G3" s="236"/>
      <c r="H3" s="334" t="s">
        <v>281</v>
      </c>
      <c r="I3" s="334"/>
      <c r="J3" s="334"/>
    </row>
    <row r="4" spans="1:10" ht="58.5" customHeight="1" x14ac:dyDescent="0.25">
      <c r="D4" s="9"/>
      <c r="E4" s="9"/>
      <c r="F4" s="9"/>
      <c r="G4" s="9"/>
      <c r="H4" s="333" t="s">
        <v>350</v>
      </c>
      <c r="I4" s="333"/>
      <c r="J4" s="333"/>
    </row>
    <row r="5" spans="1:10" ht="9" customHeight="1" x14ac:dyDescent="0.25">
      <c r="C5" s="120"/>
      <c r="D5" s="75"/>
      <c r="E5" s="75"/>
      <c r="F5" s="75"/>
      <c r="G5" s="75"/>
      <c r="H5" s="75"/>
    </row>
    <row r="6" spans="1:10" ht="26.25" customHeight="1" x14ac:dyDescent="0.25">
      <c r="A6" s="332" t="s">
        <v>361</v>
      </c>
      <c r="B6" s="332"/>
      <c r="C6" s="332"/>
      <c r="D6" s="332"/>
      <c r="E6" s="332"/>
      <c r="F6" s="332"/>
      <c r="G6" s="332"/>
      <c r="H6" s="332"/>
      <c r="I6" s="332"/>
      <c r="J6" s="332"/>
    </row>
    <row r="7" spans="1:10" ht="15" customHeight="1" x14ac:dyDescent="0.25">
      <c r="A7" s="76"/>
      <c r="B7" s="76"/>
      <c r="D7" s="76"/>
      <c r="E7" s="76"/>
      <c r="F7" s="76"/>
      <c r="G7" s="76"/>
      <c r="H7" s="78"/>
    </row>
    <row r="8" spans="1:10" s="80" customFormat="1" ht="24" customHeight="1" x14ac:dyDescent="0.25">
      <c r="A8" s="330" t="s">
        <v>73</v>
      </c>
      <c r="B8" s="331"/>
      <c r="C8" s="121" t="s">
        <v>146</v>
      </c>
      <c r="D8" s="123" t="s">
        <v>147</v>
      </c>
      <c r="E8" s="123" t="s">
        <v>148</v>
      </c>
      <c r="F8" s="123" t="s">
        <v>150</v>
      </c>
      <c r="G8" s="123" t="s">
        <v>151</v>
      </c>
      <c r="H8" s="35" t="s">
        <v>357</v>
      </c>
      <c r="I8" s="35" t="s">
        <v>358</v>
      </c>
      <c r="J8" s="35" t="s">
        <v>359</v>
      </c>
    </row>
    <row r="9" spans="1:10" s="80" customFormat="1" ht="17.25" customHeight="1" x14ac:dyDescent="0.25">
      <c r="A9" s="81"/>
      <c r="B9" s="82" t="s">
        <v>154</v>
      </c>
      <c r="C9" s="129">
        <v>865</v>
      </c>
      <c r="D9" s="126"/>
      <c r="E9" s="126"/>
      <c r="F9" s="126"/>
      <c r="G9" s="126"/>
      <c r="H9" s="257">
        <f>H10+H37+H44+H49+H63+H68</f>
        <v>2290257.1</v>
      </c>
      <c r="I9" s="257">
        <f>I10+I37+I44+I49+I63+I68</f>
        <v>2410175.42</v>
      </c>
      <c r="J9" s="257">
        <f>J10+J37+J44+J49+J63+J68</f>
        <v>2523873.92</v>
      </c>
    </row>
    <row r="10" spans="1:10" s="85" customFormat="1" ht="15.75" customHeight="1" x14ac:dyDescent="0.25">
      <c r="A10" s="316" t="s">
        <v>155</v>
      </c>
      <c r="B10" s="317"/>
      <c r="C10" s="239">
        <v>865</v>
      </c>
      <c r="D10" s="146" t="s">
        <v>156</v>
      </c>
      <c r="E10" s="240"/>
      <c r="F10" s="240"/>
      <c r="G10" s="240"/>
      <c r="H10" s="258">
        <f>H11+H15+H26+H30</f>
        <v>1247184</v>
      </c>
      <c r="I10" s="258">
        <f>I11+I15+I26+I30</f>
        <v>1163937</v>
      </c>
      <c r="J10" s="258">
        <f>J11+J15+J26+J30</f>
        <v>1225409</v>
      </c>
    </row>
    <row r="11" spans="1:10" ht="39" customHeight="1" x14ac:dyDescent="0.25">
      <c r="A11" s="322" t="s">
        <v>157</v>
      </c>
      <c r="B11" s="323"/>
      <c r="C11" s="239">
        <v>865</v>
      </c>
      <c r="D11" s="149" t="s">
        <v>156</v>
      </c>
      <c r="E11" s="149" t="s">
        <v>158</v>
      </c>
      <c r="F11" s="149"/>
      <c r="G11" s="126"/>
      <c r="H11" s="259">
        <f>H12</f>
        <v>419223</v>
      </c>
      <c r="I11" s="259">
        <f>I12</f>
        <v>419223</v>
      </c>
      <c r="J11" s="259">
        <f>J12</f>
        <v>419223</v>
      </c>
    </row>
    <row r="12" spans="1:10" ht="26.25" customHeight="1" x14ac:dyDescent="0.25">
      <c r="A12" s="87" t="s">
        <v>159</v>
      </c>
      <c r="B12" s="241" t="s">
        <v>250</v>
      </c>
      <c r="C12" s="132">
        <v>865</v>
      </c>
      <c r="D12" s="133" t="s">
        <v>156</v>
      </c>
      <c r="E12" s="133" t="s">
        <v>158</v>
      </c>
      <c r="F12" s="138" t="s">
        <v>352</v>
      </c>
      <c r="G12" s="242" t="s">
        <v>160</v>
      </c>
      <c r="H12" s="259">
        <f t="shared" ref="H12:J13" si="0">H13</f>
        <v>419223</v>
      </c>
      <c r="I12" s="259">
        <f t="shared" si="0"/>
        <v>419223</v>
      </c>
      <c r="J12" s="259">
        <f t="shared" si="0"/>
        <v>419223</v>
      </c>
    </row>
    <row r="13" spans="1:10" ht="62.25" customHeight="1" x14ac:dyDescent="0.25">
      <c r="A13" s="89" t="s">
        <v>161</v>
      </c>
      <c r="B13" s="89" t="s">
        <v>161</v>
      </c>
      <c r="C13" s="132">
        <v>865</v>
      </c>
      <c r="D13" s="133" t="s">
        <v>156</v>
      </c>
      <c r="E13" s="133" t="s">
        <v>158</v>
      </c>
      <c r="F13" s="138" t="s">
        <v>352</v>
      </c>
      <c r="G13" s="138" t="s">
        <v>162</v>
      </c>
      <c r="H13" s="259">
        <f t="shared" si="0"/>
        <v>419223</v>
      </c>
      <c r="I13" s="259">
        <f t="shared" si="0"/>
        <v>419223</v>
      </c>
      <c r="J13" s="259">
        <f t="shared" si="0"/>
        <v>419223</v>
      </c>
    </row>
    <row r="14" spans="1:10" ht="27" customHeight="1" x14ac:dyDescent="0.25">
      <c r="A14" s="89" t="s">
        <v>163</v>
      </c>
      <c r="B14" s="89" t="s">
        <v>163</v>
      </c>
      <c r="C14" s="132">
        <v>865</v>
      </c>
      <c r="D14" s="126" t="s">
        <v>156</v>
      </c>
      <c r="E14" s="126" t="s">
        <v>158</v>
      </c>
      <c r="F14" s="138" t="s">
        <v>352</v>
      </c>
      <c r="G14" s="138" t="s">
        <v>164</v>
      </c>
      <c r="H14" s="259">
        <v>419223</v>
      </c>
      <c r="I14" s="259">
        <v>419223</v>
      </c>
      <c r="J14" s="259">
        <v>419223</v>
      </c>
    </row>
    <row r="15" spans="1:10" s="91" customFormat="1" ht="48.75" customHeight="1" x14ac:dyDescent="0.25">
      <c r="A15" s="316" t="s">
        <v>167</v>
      </c>
      <c r="B15" s="317"/>
      <c r="C15" s="239">
        <v>865</v>
      </c>
      <c r="D15" s="146" t="s">
        <v>156</v>
      </c>
      <c r="E15" s="146" t="s">
        <v>168</v>
      </c>
      <c r="F15" s="146"/>
      <c r="G15" s="146"/>
      <c r="H15" s="258">
        <f>H16+H23</f>
        <v>820961</v>
      </c>
      <c r="I15" s="258">
        <f>I16+I23</f>
        <v>737714</v>
      </c>
      <c r="J15" s="258">
        <f>J16+J23</f>
        <v>799186</v>
      </c>
    </row>
    <row r="16" spans="1:10" ht="27" customHeight="1" x14ac:dyDescent="0.25">
      <c r="A16" s="318" t="s">
        <v>169</v>
      </c>
      <c r="B16" s="319"/>
      <c r="C16" s="132">
        <v>865</v>
      </c>
      <c r="D16" s="126" t="s">
        <v>156</v>
      </c>
      <c r="E16" s="126" t="s">
        <v>168</v>
      </c>
      <c r="F16" s="138" t="s">
        <v>270</v>
      </c>
      <c r="G16" s="126"/>
      <c r="H16" s="259">
        <f>H17+H19+H21</f>
        <v>816961</v>
      </c>
      <c r="I16" s="259">
        <f>I17+I19+I21</f>
        <v>733714</v>
      </c>
      <c r="J16" s="259">
        <f>J17+J19+J21</f>
        <v>795186</v>
      </c>
    </row>
    <row r="17" spans="1:10" ht="60.75" customHeight="1" x14ac:dyDescent="0.25">
      <c r="A17" s="88"/>
      <c r="B17" s="89" t="s">
        <v>161</v>
      </c>
      <c r="C17" s="132">
        <v>865</v>
      </c>
      <c r="D17" s="133" t="s">
        <v>156</v>
      </c>
      <c r="E17" s="133" t="s">
        <v>168</v>
      </c>
      <c r="F17" s="138" t="s">
        <v>270</v>
      </c>
      <c r="G17" s="126" t="s">
        <v>162</v>
      </c>
      <c r="H17" s="259">
        <f>H18</f>
        <v>617289</v>
      </c>
      <c r="I17" s="259">
        <f>I18</f>
        <v>617289</v>
      </c>
      <c r="J17" s="259">
        <f>J18</f>
        <v>617289</v>
      </c>
    </row>
    <row r="18" spans="1:10" ht="27.75" customHeight="1" x14ac:dyDescent="0.25">
      <c r="A18" s="92"/>
      <c r="B18" s="89" t="s">
        <v>163</v>
      </c>
      <c r="C18" s="132">
        <v>865</v>
      </c>
      <c r="D18" s="126" t="s">
        <v>156</v>
      </c>
      <c r="E18" s="126" t="s">
        <v>168</v>
      </c>
      <c r="F18" s="138" t="s">
        <v>270</v>
      </c>
      <c r="G18" s="126" t="s">
        <v>164</v>
      </c>
      <c r="H18" s="259">
        <v>617289</v>
      </c>
      <c r="I18" s="259">
        <v>617289</v>
      </c>
      <c r="J18" s="259">
        <v>617289</v>
      </c>
    </row>
    <row r="19" spans="1:10" ht="27.75" customHeight="1" x14ac:dyDescent="0.25">
      <c r="A19" s="92"/>
      <c r="B19" s="93" t="s">
        <v>170</v>
      </c>
      <c r="C19" s="143">
        <v>865</v>
      </c>
      <c r="D19" s="139" t="s">
        <v>156</v>
      </c>
      <c r="E19" s="139" t="s">
        <v>168</v>
      </c>
      <c r="F19" s="138" t="s">
        <v>270</v>
      </c>
      <c r="G19" s="139" t="s">
        <v>171</v>
      </c>
      <c r="H19" s="259">
        <f>H20</f>
        <v>193172</v>
      </c>
      <c r="I19" s="259">
        <f>I20</f>
        <v>109925</v>
      </c>
      <c r="J19" s="259">
        <f>J20</f>
        <v>171397</v>
      </c>
    </row>
    <row r="20" spans="1:10" ht="25.5" customHeight="1" x14ac:dyDescent="0.25">
      <c r="A20" s="92"/>
      <c r="B20" s="94" t="s">
        <v>172</v>
      </c>
      <c r="C20" s="143">
        <v>865</v>
      </c>
      <c r="D20" s="139" t="s">
        <v>156</v>
      </c>
      <c r="E20" s="139" t="s">
        <v>168</v>
      </c>
      <c r="F20" s="138" t="s">
        <v>270</v>
      </c>
      <c r="G20" s="139" t="s">
        <v>173</v>
      </c>
      <c r="H20" s="259">
        <v>193172</v>
      </c>
      <c r="I20" s="259">
        <v>109925</v>
      </c>
      <c r="J20" s="259">
        <v>171397</v>
      </c>
    </row>
    <row r="21" spans="1:10" ht="15.75" customHeight="1" x14ac:dyDescent="0.25">
      <c r="A21" s="92"/>
      <c r="B21" s="243" t="s">
        <v>176</v>
      </c>
      <c r="C21" s="132">
        <v>865</v>
      </c>
      <c r="D21" s="126" t="s">
        <v>156</v>
      </c>
      <c r="E21" s="126" t="s">
        <v>168</v>
      </c>
      <c r="F21" s="138" t="s">
        <v>270</v>
      </c>
      <c r="G21" s="126" t="s">
        <v>177</v>
      </c>
      <c r="H21" s="259">
        <f>H22</f>
        <v>6500</v>
      </c>
      <c r="I21" s="259">
        <f>I22</f>
        <v>6500</v>
      </c>
      <c r="J21" s="259">
        <f>J22</f>
        <v>6500</v>
      </c>
    </row>
    <row r="22" spans="1:10" ht="15.75" customHeight="1" x14ac:dyDescent="0.25">
      <c r="A22" s="92"/>
      <c r="B22" s="95" t="s">
        <v>178</v>
      </c>
      <c r="C22" s="132">
        <v>865</v>
      </c>
      <c r="D22" s="126" t="s">
        <v>156</v>
      </c>
      <c r="E22" s="126" t="s">
        <v>168</v>
      </c>
      <c r="F22" s="138" t="s">
        <v>270</v>
      </c>
      <c r="G22" s="126" t="s">
        <v>179</v>
      </c>
      <c r="H22" s="259">
        <f>10500-4000</f>
        <v>6500</v>
      </c>
      <c r="I22" s="259">
        <f>10500-4000</f>
        <v>6500</v>
      </c>
      <c r="J22" s="259">
        <f>10500-4000</f>
        <v>6500</v>
      </c>
    </row>
    <row r="23" spans="1:10" ht="15.75" customHeight="1" x14ac:dyDescent="0.25">
      <c r="A23" s="92"/>
      <c r="B23" s="243" t="s">
        <v>363</v>
      </c>
      <c r="C23" s="132">
        <v>865</v>
      </c>
      <c r="D23" s="126" t="s">
        <v>156</v>
      </c>
      <c r="E23" s="126" t="s">
        <v>168</v>
      </c>
      <c r="F23" s="138" t="s">
        <v>364</v>
      </c>
      <c r="G23" s="126"/>
      <c r="H23" s="259">
        <f t="shared" ref="H23:J24" si="1">H24</f>
        <v>4000</v>
      </c>
      <c r="I23" s="259">
        <f t="shared" si="1"/>
        <v>4000</v>
      </c>
      <c r="J23" s="259">
        <f t="shared" si="1"/>
        <v>4000</v>
      </c>
    </row>
    <row r="24" spans="1:10" ht="15.75" customHeight="1" x14ac:dyDescent="0.25">
      <c r="A24" s="92"/>
      <c r="B24" s="243" t="s">
        <v>176</v>
      </c>
      <c r="C24" s="132">
        <v>865</v>
      </c>
      <c r="D24" s="126" t="s">
        <v>156</v>
      </c>
      <c r="E24" s="126" t="s">
        <v>168</v>
      </c>
      <c r="F24" s="138" t="s">
        <v>364</v>
      </c>
      <c r="G24" s="126" t="s">
        <v>177</v>
      </c>
      <c r="H24" s="259">
        <f t="shared" si="1"/>
        <v>4000</v>
      </c>
      <c r="I24" s="259">
        <f t="shared" si="1"/>
        <v>4000</v>
      </c>
      <c r="J24" s="259">
        <f t="shared" si="1"/>
        <v>4000</v>
      </c>
    </row>
    <row r="25" spans="1:10" ht="15.75" customHeight="1" x14ac:dyDescent="0.25">
      <c r="A25" s="92"/>
      <c r="B25" s="228" t="s">
        <v>178</v>
      </c>
      <c r="C25" s="132">
        <v>865</v>
      </c>
      <c r="D25" s="126" t="s">
        <v>156</v>
      </c>
      <c r="E25" s="126" t="s">
        <v>168</v>
      </c>
      <c r="F25" s="138" t="s">
        <v>364</v>
      </c>
      <c r="G25" s="126" t="s">
        <v>179</v>
      </c>
      <c r="H25" s="259">
        <v>4000</v>
      </c>
      <c r="I25" s="259">
        <v>4000</v>
      </c>
      <c r="J25" s="259">
        <v>4000</v>
      </c>
    </row>
    <row r="26" spans="1:10" s="91" customFormat="1" ht="41.25" customHeight="1" x14ac:dyDescent="0.25">
      <c r="A26" s="244" t="s">
        <v>180</v>
      </c>
      <c r="B26" s="244" t="s">
        <v>180</v>
      </c>
      <c r="C26" s="239">
        <v>865</v>
      </c>
      <c r="D26" s="146" t="s">
        <v>156</v>
      </c>
      <c r="E26" s="146" t="s">
        <v>181</v>
      </c>
      <c r="F26" s="146"/>
      <c r="G26" s="146"/>
      <c r="H26" s="258">
        <f t="shared" ref="H26:J28" si="2">H27</f>
        <v>2000</v>
      </c>
      <c r="I26" s="258">
        <f t="shared" si="2"/>
        <v>2000</v>
      </c>
      <c r="J26" s="258">
        <f t="shared" si="2"/>
        <v>2000</v>
      </c>
    </row>
    <row r="27" spans="1:10" s="91" customFormat="1" ht="69" customHeight="1" x14ac:dyDescent="0.25">
      <c r="A27" s="87" t="s">
        <v>182</v>
      </c>
      <c r="B27" s="241" t="s">
        <v>253</v>
      </c>
      <c r="C27" s="132">
        <v>865</v>
      </c>
      <c r="D27" s="126" t="s">
        <v>156</v>
      </c>
      <c r="E27" s="126" t="s">
        <v>181</v>
      </c>
      <c r="F27" s="245" t="s">
        <v>271</v>
      </c>
      <c r="G27" s="126"/>
      <c r="H27" s="259">
        <f t="shared" si="2"/>
        <v>2000</v>
      </c>
      <c r="I27" s="259">
        <f t="shared" si="2"/>
        <v>2000</v>
      </c>
      <c r="J27" s="259">
        <f t="shared" si="2"/>
        <v>2000</v>
      </c>
    </row>
    <row r="28" spans="1:10" ht="14.25" customHeight="1" x14ac:dyDescent="0.25">
      <c r="A28" s="92"/>
      <c r="B28" s="96" t="s">
        <v>183</v>
      </c>
      <c r="C28" s="132">
        <v>865</v>
      </c>
      <c r="D28" s="126" t="s">
        <v>156</v>
      </c>
      <c r="E28" s="141" t="s">
        <v>181</v>
      </c>
      <c r="F28" s="245" t="s">
        <v>271</v>
      </c>
      <c r="G28" s="126" t="s">
        <v>184</v>
      </c>
      <c r="H28" s="259">
        <f t="shared" si="2"/>
        <v>2000</v>
      </c>
      <c r="I28" s="259">
        <f t="shared" si="2"/>
        <v>2000</v>
      </c>
      <c r="J28" s="259">
        <f t="shared" si="2"/>
        <v>2000</v>
      </c>
    </row>
    <row r="29" spans="1:10" ht="16.5" customHeight="1" x14ac:dyDescent="0.25">
      <c r="A29" s="92"/>
      <c r="B29" s="97" t="s">
        <v>137</v>
      </c>
      <c r="C29" s="132">
        <v>865</v>
      </c>
      <c r="D29" s="126" t="s">
        <v>156</v>
      </c>
      <c r="E29" s="141" t="s">
        <v>181</v>
      </c>
      <c r="F29" s="245" t="s">
        <v>271</v>
      </c>
      <c r="G29" s="139" t="s">
        <v>185</v>
      </c>
      <c r="H29" s="259">
        <v>2000</v>
      </c>
      <c r="I29" s="259">
        <v>2000</v>
      </c>
      <c r="J29" s="259">
        <v>2000</v>
      </c>
    </row>
    <row r="30" spans="1:10" s="91" customFormat="1" ht="15.75" customHeight="1" x14ac:dyDescent="0.25">
      <c r="A30" s="316" t="s">
        <v>187</v>
      </c>
      <c r="B30" s="317"/>
      <c r="C30" s="246">
        <v>865</v>
      </c>
      <c r="D30" s="146" t="s">
        <v>156</v>
      </c>
      <c r="E30" s="146" t="s">
        <v>188</v>
      </c>
      <c r="F30" s="146"/>
      <c r="G30" s="146"/>
      <c r="H30" s="258">
        <f>H34+H31</f>
        <v>5000</v>
      </c>
      <c r="I30" s="258">
        <f>I34+I31</f>
        <v>5000</v>
      </c>
      <c r="J30" s="258">
        <f>J34+J31</f>
        <v>5000</v>
      </c>
    </row>
    <row r="31" spans="1:10" s="91" customFormat="1" ht="39" customHeight="1" x14ac:dyDescent="0.25">
      <c r="A31" s="153"/>
      <c r="B31" s="228" t="s">
        <v>348</v>
      </c>
      <c r="C31" s="247">
        <v>865</v>
      </c>
      <c r="D31" s="141" t="s">
        <v>156</v>
      </c>
      <c r="E31" s="141" t="s">
        <v>188</v>
      </c>
      <c r="F31" s="126" t="s">
        <v>347</v>
      </c>
      <c r="G31" s="146"/>
      <c r="H31" s="259">
        <f t="shared" ref="H31:J32" si="3">H32</f>
        <v>4500</v>
      </c>
      <c r="I31" s="259">
        <f t="shared" si="3"/>
        <v>4500</v>
      </c>
      <c r="J31" s="259">
        <f t="shared" si="3"/>
        <v>4500</v>
      </c>
    </row>
    <row r="32" spans="1:10" s="91" customFormat="1" ht="15.75" customHeight="1" x14ac:dyDescent="0.25">
      <c r="A32" s="153"/>
      <c r="B32" s="243" t="s">
        <v>176</v>
      </c>
      <c r="C32" s="247">
        <v>865</v>
      </c>
      <c r="D32" s="141" t="s">
        <v>156</v>
      </c>
      <c r="E32" s="141" t="s">
        <v>188</v>
      </c>
      <c r="F32" s="126" t="s">
        <v>347</v>
      </c>
      <c r="G32" s="126" t="s">
        <v>177</v>
      </c>
      <c r="H32" s="259">
        <f t="shared" si="3"/>
        <v>4500</v>
      </c>
      <c r="I32" s="259">
        <f t="shared" si="3"/>
        <v>4500</v>
      </c>
      <c r="J32" s="259">
        <f t="shared" si="3"/>
        <v>4500</v>
      </c>
    </row>
    <row r="33" spans="1:10" s="91" customFormat="1" ht="15.75" customHeight="1" x14ac:dyDescent="0.25">
      <c r="A33" s="153"/>
      <c r="B33" s="95" t="s">
        <v>178</v>
      </c>
      <c r="C33" s="247">
        <v>865</v>
      </c>
      <c r="D33" s="141" t="s">
        <v>156</v>
      </c>
      <c r="E33" s="141" t="s">
        <v>188</v>
      </c>
      <c r="F33" s="126" t="s">
        <v>347</v>
      </c>
      <c r="G33" s="126" t="s">
        <v>179</v>
      </c>
      <c r="H33" s="259">
        <v>4500</v>
      </c>
      <c r="I33" s="259">
        <v>4500</v>
      </c>
      <c r="J33" s="259">
        <v>4500</v>
      </c>
    </row>
    <row r="34" spans="1:10" ht="53.25" customHeight="1" x14ac:dyDescent="0.25">
      <c r="A34" s="320" t="s">
        <v>257</v>
      </c>
      <c r="B34" s="321"/>
      <c r="C34" s="247">
        <v>865</v>
      </c>
      <c r="D34" s="141" t="s">
        <v>156</v>
      </c>
      <c r="E34" s="141" t="s">
        <v>188</v>
      </c>
      <c r="F34" s="138" t="s">
        <v>272</v>
      </c>
      <c r="G34" s="141"/>
      <c r="H34" s="259">
        <f t="shared" ref="H34:J35" si="4">H35</f>
        <v>500</v>
      </c>
      <c r="I34" s="259">
        <f t="shared" si="4"/>
        <v>500</v>
      </c>
      <c r="J34" s="259">
        <f t="shared" si="4"/>
        <v>500</v>
      </c>
    </row>
    <row r="35" spans="1:10" ht="16.5" customHeight="1" x14ac:dyDescent="0.25">
      <c r="A35" s="92"/>
      <c r="B35" s="96" t="s">
        <v>183</v>
      </c>
      <c r="C35" s="247">
        <v>865</v>
      </c>
      <c r="D35" s="126" t="s">
        <v>156</v>
      </c>
      <c r="E35" s="141" t="s">
        <v>188</v>
      </c>
      <c r="F35" s="138" t="s">
        <v>272</v>
      </c>
      <c r="G35" s="126" t="s">
        <v>184</v>
      </c>
      <c r="H35" s="259">
        <f t="shared" si="4"/>
        <v>500</v>
      </c>
      <c r="I35" s="259">
        <f t="shared" si="4"/>
        <v>500</v>
      </c>
      <c r="J35" s="259">
        <f t="shared" si="4"/>
        <v>500</v>
      </c>
    </row>
    <row r="36" spans="1:10" ht="15.75" customHeight="1" x14ac:dyDescent="0.25">
      <c r="A36" s="92"/>
      <c r="B36" s="97" t="s">
        <v>137</v>
      </c>
      <c r="C36" s="247">
        <v>865</v>
      </c>
      <c r="D36" s="126" t="s">
        <v>156</v>
      </c>
      <c r="E36" s="141" t="s">
        <v>188</v>
      </c>
      <c r="F36" s="138" t="s">
        <v>272</v>
      </c>
      <c r="G36" s="139" t="s">
        <v>185</v>
      </c>
      <c r="H36" s="259">
        <v>500</v>
      </c>
      <c r="I36" s="259">
        <v>500</v>
      </c>
      <c r="J36" s="259">
        <v>500</v>
      </c>
    </row>
    <row r="37" spans="1:10" s="85" customFormat="1" ht="14.25" customHeight="1" x14ac:dyDescent="0.25">
      <c r="A37" s="248" t="s">
        <v>189</v>
      </c>
      <c r="B37" s="248" t="s">
        <v>189</v>
      </c>
      <c r="C37" s="129">
        <v>865</v>
      </c>
      <c r="D37" s="146" t="s">
        <v>158</v>
      </c>
      <c r="E37" s="146"/>
      <c r="F37" s="146"/>
      <c r="G37" s="146"/>
      <c r="H37" s="258">
        <f t="shared" ref="H37:J38" si="5">H38</f>
        <v>63999</v>
      </c>
      <c r="I37" s="258">
        <f t="shared" si="5"/>
        <v>64678</v>
      </c>
      <c r="J37" s="258">
        <f t="shared" si="5"/>
        <v>67003</v>
      </c>
    </row>
    <row r="38" spans="1:10" s="99" customFormat="1" ht="14.25" customHeight="1" x14ac:dyDescent="0.25">
      <c r="A38" s="248" t="s">
        <v>190</v>
      </c>
      <c r="B38" s="248" t="s">
        <v>190</v>
      </c>
      <c r="C38" s="129">
        <v>865</v>
      </c>
      <c r="D38" s="146" t="s">
        <v>158</v>
      </c>
      <c r="E38" s="146" t="s">
        <v>191</v>
      </c>
      <c r="F38" s="146"/>
      <c r="G38" s="146"/>
      <c r="H38" s="258">
        <f t="shared" si="5"/>
        <v>63999</v>
      </c>
      <c r="I38" s="258">
        <f t="shared" si="5"/>
        <v>64678</v>
      </c>
      <c r="J38" s="258">
        <f t="shared" si="5"/>
        <v>67003</v>
      </c>
    </row>
    <row r="39" spans="1:10" s="77" customFormat="1" ht="28.5" customHeight="1" x14ac:dyDescent="0.25">
      <c r="A39" s="243" t="s">
        <v>192</v>
      </c>
      <c r="B39" s="243" t="s">
        <v>273</v>
      </c>
      <c r="C39" s="125">
        <v>865</v>
      </c>
      <c r="D39" s="126" t="s">
        <v>158</v>
      </c>
      <c r="E39" s="126" t="s">
        <v>191</v>
      </c>
      <c r="F39" s="138" t="s">
        <v>274</v>
      </c>
      <c r="G39" s="126"/>
      <c r="H39" s="259">
        <f>H40+H42</f>
        <v>63999</v>
      </c>
      <c r="I39" s="259">
        <f>I40+I42</f>
        <v>64678</v>
      </c>
      <c r="J39" s="259">
        <f>J40+J42</f>
        <v>67003</v>
      </c>
    </row>
    <row r="40" spans="1:10" ht="61.5" customHeight="1" x14ac:dyDescent="0.25">
      <c r="A40" s="88"/>
      <c r="B40" s="89" t="s">
        <v>161</v>
      </c>
      <c r="C40" s="125">
        <v>865</v>
      </c>
      <c r="D40" s="126" t="s">
        <v>158</v>
      </c>
      <c r="E40" s="126" t="s">
        <v>191</v>
      </c>
      <c r="F40" s="138" t="s">
        <v>274</v>
      </c>
      <c r="G40" s="126" t="s">
        <v>162</v>
      </c>
      <c r="H40" s="259">
        <f>H41</f>
        <v>59303</v>
      </c>
      <c r="I40" s="259">
        <f>I41</f>
        <v>59303</v>
      </c>
      <c r="J40" s="259">
        <f>J41</f>
        <v>59303</v>
      </c>
    </row>
    <row r="41" spans="1:10" ht="27" customHeight="1" x14ac:dyDescent="0.25">
      <c r="A41" s="92"/>
      <c r="B41" s="89" t="s">
        <v>163</v>
      </c>
      <c r="C41" s="125">
        <v>865</v>
      </c>
      <c r="D41" s="126" t="s">
        <v>158</v>
      </c>
      <c r="E41" s="126" t="s">
        <v>191</v>
      </c>
      <c r="F41" s="138" t="s">
        <v>274</v>
      </c>
      <c r="G41" s="126" t="s">
        <v>164</v>
      </c>
      <c r="H41" s="259">
        <v>59303</v>
      </c>
      <c r="I41" s="259">
        <v>59303</v>
      </c>
      <c r="J41" s="259">
        <v>59303</v>
      </c>
    </row>
    <row r="42" spans="1:10" ht="28.5" customHeight="1" x14ac:dyDescent="0.25">
      <c r="A42" s="92"/>
      <c r="B42" s="93" t="s">
        <v>170</v>
      </c>
      <c r="C42" s="247">
        <v>865</v>
      </c>
      <c r="D42" s="126" t="s">
        <v>158</v>
      </c>
      <c r="E42" s="126" t="s">
        <v>191</v>
      </c>
      <c r="F42" s="138" t="s">
        <v>274</v>
      </c>
      <c r="G42" s="126" t="s">
        <v>171</v>
      </c>
      <c r="H42" s="259">
        <f>H43</f>
        <v>4696</v>
      </c>
      <c r="I42" s="259">
        <f>I43</f>
        <v>5375</v>
      </c>
      <c r="J42" s="259">
        <f>J43</f>
        <v>7700</v>
      </c>
    </row>
    <row r="43" spans="1:10" ht="28.5" customHeight="1" x14ac:dyDescent="0.25">
      <c r="A43" s="92"/>
      <c r="B43" s="94" t="s">
        <v>172</v>
      </c>
      <c r="C43" s="247">
        <v>865</v>
      </c>
      <c r="D43" s="126" t="s">
        <v>158</v>
      </c>
      <c r="E43" s="126" t="s">
        <v>191</v>
      </c>
      <c r="F43" s="138" t="s">
        <v>274</v>
      </c>
      <c r="G43" s="126" t="s">
        <v>173</v>
      </c>
      <c r="H43" s="259">
        <v>4696</v>
      </c>
      <c r="I43" s="259">
        <v>5375</v>
      </c>
      <c r="J43" s="259">
        <v>7700</v>
      </c>
    </row>
    <row r="44" spans="1:10" s="85" customFormat="1" ht="15.75" customHeight="1" x14ac:dyDescent="0.25">
      <c r="A44" s="339" t="s">
        <v>194</v>
      </c>
      <c r="B44" s="339"/>
      <c r="C44" s="249">
        <v>865</v>
      </c>
      <c r="D44" s="250" t="s">
        <v>168</v>
      </c>
      <c r="E44" s="251"/>
      <c r="F44" s="251"/>
      <c r="G44" s="251"/>
      <c r="H44" s="260">
        <f>H45</f>
        <v>935358.1</v>
      </c>
      <c r="I44" s="260">
        <f t="shared" ref="I44:J47" si="6">I45</f>
        <v>986997.42</v>
      </c>
      <c r="J44" s="260">
        <f t="shared" si="6"/>
        <v>1039270.92</v>
      </c>
    </row>
    <row r="45" spans="1:10" s="91" customFormat="1" ht="16.5" customHeight="1" x14ac:dyDescent="0.25">
      <c r="A45" s="340" t="s">
        <v>195</v>
      </c>
      <c r="B45" s="341"/>
      <c r="C45" s="252">
        <v>865</v>
      </c>
      <c r="D45" s="250" t="s">
        <v>168</v>
      </c>
      <c r="E45" s="250" t="s">
        <v>196</v>
      </c>
      <c r="F45" s="250"/>
      <c r="G45" s="250"/>
      <c r="H45" s="260">
        <f>H46</f>
        <v>935358.1</v>
      </c>
      <c r="I45" s="260">
        <f t="shared" si="6"/>
        <v>986997.42</v>
      </c>
      <c r="J45" s="260">
        <f t="shared" si="6"/>
        <v>1039270.92</v>
      </c>
    </row>
    <row r="46" spans="1:10" ht="191.25" customHeight="1" x14ac:dyDescent="0.25">
      <c r="A46" s="342" t="s">
        <v>197</v>
      </c>
      <c r="B46" s="343"/>
      <c r="C46" s="227">
        <v>865</v>
      </c>
      <c r="D46" s="253" t="s">
        <v>168</v>
      </c>
      <c r="E46" s="253" t="s">
        <v>196</v>
      </c>
      <c r="F46" s="245" t="s">
        <v>275</v>
      </c>
      <c r="G46" s="254"/>
      <c r="H46" s="261">
        <f>H47</f>
        <v>935358.1</v>
      </c>
      <c r="I46" s="261">
        <f t="shared" si="6"/>
        <v>986997.42</v>
      </c>
      <c r="J46" s="261">
        <f t="shared" si="6"/>
        <v>1039270.92</v>
      </c>
    </row>
    <row r="47" spans="1:10" ht="26.25" customHeight="1" x14ac:dyDescent="0.25">
      <c r="A47" s="102"/>
      <c r="B47" s="93" t="s">
        <v>170</v>
      </c>
      <c r="C47" s="227">
        <v>865</v>
      </c>
      <c r="D47" s="253" t="s">
        <v>168</v>
      </c>
      <c r="E47" s="253" t="s">
        <v>196</v>
      </c>
      <c r="F47" s="245" t="s">
        <v>275</v>
      </c>
      <c r="G47" s="126" t="s">
        <v>171</v>
      </c>
      <c r="H47" s="261">
        <f>H48</f>
        <v>935358.1</v>
      </c>
      <c r="I47" s="261">
        <f t="shared" si="6"/>
        <v>986997.42</v>
      </c>
      <c r="J47" s="261">
        <f t="shared" si="6"/>
        <v>1039270.92</v>
      </c>
    </row>
    <row r="48" spans="1:10" ht="26.25" customHeight="1" x14ac:dyDescent="0.25">
      <c r="A48" s="102"/>
      <c r="B48" s="100" t="s">
        <v>172</v>
      </c>
      <c r="C48" s="227">
        <v>865</v>
      </c>
      <c r="D48" s="253" t="s">
        <v>168</v>
      </c>
      <c r="E48" s="253" t="s">
        <v>196</v>
      </c>
      <c r="F48" s="245" t="s">
        <v>275</v>
      </c>
      <c r="G48" s="126" t="s">
        <v>173</v>
      </c>
      <c r="H48" s="261">
        <v>935358.1</v>
      </c>
      <c r="I48" s="261">
        <v>986997.42</v>
      </c>
      <c r="J48" s="261">
        <v>1039270.92</v>
      </c>
    </row>
    <row r="49" spans="1:10" s="104" customFormat="1" ht="15.75" customHeight="1" x14ac:dyDescent="0.25">
      <c r="A49" s="324" t="s">
        <v>198</v>
      </c>
      <c r="B49" s="325"/>
      <c r="C49" s="129">
        <v>865</v>
      </c>
      <c r="D49" s="149" t="s">
        <v>199</v>
      </c>
      <c r="E49" s="149"/>
      <c r="F49" s="149"/>
      <c r="G49" s="149"/>
      <c r="H49" s="262">
        <f>H50+H59</f>
        <v>25300</v>
      </c>
      <c r="I49" s="262">
        <f>I50+I59</f>
        <v>32753</v>
      </c>
      <c r="J49" s="262">
        <f>J50+J59</f>
        <v>30381</v>
      </c>
    </row>
    <row r="50" spans="1:10" s="104" customFormat="1" ht="15" customHeight="1" x14ac:dyDescent="0.25">
      <c r="A50" s="324" t="s">
        <v>200</v>
      </c>
      <c r="B50" s="325"/>
      <c r="C50" s="129">
        <v>865</v>
      </c>
      <c r="D50" s="149" t="s">
        <v>199</v>
      </c>
      <c r="E50" s="149" t="s">
        <v>156</v>
      </c>
      <c r="F50" s="133"/>
      <c r="G50" s="255"/>
      <c r="H50" s="262">
        <f>H51+H55</f>
        <v>300</v>
      </c>
      <c r="I50" s="262">
        <f>I51+I55</f>
        <v>300</v>
      </c>
      <c r="J50" s="262">
        <f>J51+J55</f>
        <v>300</v>
      </c>
    </row>
    <row r="51" spans="1:10" s="106" customFormat="1" ht="111" customHeight="1" x14ac:dyDescent="0.25">
      <c r="A51" s="326" t="s">
        <v>205</v>
      </c>
      <c r="B51" s="326"/>
      <c r="C51" s="132">
        <v>865</v>
      </c>
      <c r="D51" s="133" t="s">
        <v>199</v>
      </c>
      <c r="E51" s="133" t="s">
        <v>156</v>
      </c>
      <c r="F51" s="133" t="s">
        <v>276</v>
      </c>
      <c r="G51" s="133"/>
      <c r="H51" s="263">
        <f t="shared" ref="H51:J56" si="7">H52</f>
        <v>300</v>
      </c>
      <c r="I51" s="263">
        <f t="shared" si="7"/>
        <v>300</v>
      </c>
      <c r="J51" s="263">
        <f t="shared" si="7"/>
        <v>300</v>
      </c>
    </row>
    <row r="52" spans="1:10" s="106" customFormat="1" ht="28.5" customHeight="1" x14ac:dyDescent="0.25">
      <c r="A52" s="89"/>
      <c r="B52" s="94" t="s">
        <v>204</v>
      </c>
      <c r="C52" s="247">
        <v>865</v>
      </c>
      <c r="D52" s="133" t="s">
        <v>199</v>
      </c>
      <c r="E52" s="133" t="s">
        <v>156</v>
      </c>
      <c r="F52" s="133" t="s">
        <v>276</v>
      </c>
      <c r="G52" s="133" t="s">
        <v>171</v>
      </c>
      <c r="H52" s="263">
        <f t="shared" si="7"/>
        <v>300</v>
      </c>
      <c r="I52" s="263">
        <f t="shared" si="7"/>
        <v>300</v>
      </c>
      <c r="J52" s="263">
        <f t="shared" si="7"/>
        <v>300</v>
      </c>
    </row>
    <row r="53" spans="1:10" s="106" customFormat="1" ht="28.5" customHeight="1" x14ac:dyDescent="0.25">
      <c r="A53" s="89"/>
      <c r="B53" s="94" t="s">
        <v>172</v>
      </c>
      <c r="C53" s="247">
        <v>865</v>
      </c>
      <c r="D53" s="133" t="s">
        <v>199</v>
      </c>
      <c r="E53" s="133" t="s">
        <v>156</v>
      </c>
      <c r="F53" s="133" t="s">
        <v>276</v>
      </c>
      <c r="G53" s="133" t="s">
        <v>173</v>
      </c>
      <c r="H53" s="263">
        <f>H54</f>
        <v>300</v>
      </c>
      <c r="I53" s="263">
        <f>I54</f>
        <v>300</v>
      </c>
      <c r="J53" s="263">
        <f>J54</f>
        <v>300</v>
      </c>
    </row>
    <row r="54" spans="1:10" s="106" customFormat="1" ht="15.75" hidden="1" customHeight="1" x14ac:dyDescent="0.25">
      <c r="A54" s="90"/>
      <c r="B54" s="94" t="s">
        <v>174</v>
      </c>
      <c r="C54" s="247">
        <v>865</v>
      </c>
      <c r="D54" s="133" t="s">
        <v>199</v>
      </c>
      <c r="E54" s="133" t="s">
        <v>156</v>
      </c>
      <c r="F54" s="133" t="s">
        <v>276</v>
      </c>
      <c r="G54" s="133" t="s">
        <v>175</v>
      </c>
      <c r="H54" s="263">
        <v>300</v>
      </c>
      <c r="I54" s="263">
        <v>300</v>
      </c>
      <c r="J54" s="263">
        <v>300</v>
      </c>
    </row>
    <row r="55" spans="1:10" s="106" customFormat="1" ht="60" hidden="1" customHeight="1" x14ac:dyDescent="0.25">
      <c r="A55" s="327" t="s">
        <v>205</v>
      </c>
      <c r="B55" s="328"/>
      <c r="C55" s="132">
        <v>865</v>
      </c>
      <c r="D55" s="133" t="s">
        <v>199</v>
      </c>
      <c r="E55" s="133" t="s">
        <v>156</v>
      </c>
      <c r="F55" s="133" t="s">
        <v>206</v>
      </c>
      <c r="G55" s="133"/>
      <c r="H55" s="263">
        <f t="shared" si="7"/>
        <v>0</v>
      </c>
      <c r="I55" s="263">
        <f t="shared" si="7"/>
        <v>0</v>
      </c>
      <c r="J55" s="263">
        <f t="shared" si="7"/>
        <v>0</v>
      </c>
    </row>
    <row r="56" spans="1:10" s="106" customFormat="1" ht="15" hidden="1" customHeight="1" x14ac:dyDescent="0.25">
      <c r="A56" s="89"/>
      <c r="B56" s="93" t="s">
        <v>170</v>
      </c>
      <c r="C56" s="247">
        <v>865</v>
      </c>
      <c r="D56" s="133" t="s">
        <v>199</v>
      </c>
      <c r="E56" s="133" t="s">
        <v>156</v>
      </c>
      <c r="F56" s="133" t="s">
        <v>206</v>
      </c>
      <c r="G56" s="133" t="s">
        <v>171</v>
      </c>
      <c r="H56" s="263">
        <f t="shared" si="7"/>
        <v>0</v>
      </c>
      <c r="I56" s="263">
        <f t="shared" si="7"/>
        <v>0</v>
      </c>
      <c r="J56" s="263">
        <f t="shared" si="7"/>
        <v>0</v>
      </c>
    </row>
    <row r="57" spans="1:10" s="106" customFormat="1" ht="15.75" hidden="1" customHeight="1" x14ac:dyDescent="0.25">
      <c r="A57" s="89"/>
      <c r="B57" s="94" t="s">
        <v>172</v>
      </c>
      <c r="C57" s="247">
        <v>865</v>
      </c>
      <c r="D57" s="133" t="s">
        <v>199</v>
      </c>
      <c r="E57" s="133" t="s">
        <v>156</v>
      </c>
      <c r="F57" s="133" t="s">
        <v>206</v>
      </c>
      <c r="G57" s="133" t="s">
        <v>173</v>
      </c>
      <c r="H57" s="263"/>
      <c r="I57" s="263"/>
      <c r="J57" s="263"/>
    </row>
    <row r="58" spans="1:10" s="106" customFormat="1" ht="15.75" hidden="1" customHeight="1" x14ac:dyDescent="0.25">
      <c r="A58" s="90"/>
      <c r="B58" s="94" t="s">
        <v>174</v>
      </c>
      <c r="C58" s="247">
        <v>865</v>
      </c>
      <c r="D58" s="133" t="s">
        <v>199</v>
      </c>
      <c r="E58" s="133" t="s">
        <v>156</v>
      </c>
      <c r="F58" s="133" t="s">
        <v>206</v>
      </c>
      <c r="G58" s="133" t="s">
        <v>175</v>
      </c>
      <c r="H58" s="263"/>
      <c r="I58" s="263"/>
      <c r="J58" s="263"/>
    </row>
    <row r="59" spans="1:10" s="107" customFormat="1" ht="15" customHeight="1" x14ac:dyDescent="0.25">
      <c r="A59" s="322" t="s">
        <v>207</v>
      </c>
      <c r="B59" s="323"/>
      <c r="C59" s="239">
        <v>865</v>
      </c>
      <c r="D59" s="149" t="s">
        <v>199</v>
      </c>
      <c r="E59" s="149" t="s">
        <v>191</v>
      </c>
      <c r="F59" s="149"/>
      <c r="G59" s="149"/>
      <c r="H59" s="262">
        <f>H60</f>
        <v>25000</v>
      </c>
      <c r="I59" s="262">
        <f>I60</f>
        <v>32453</v>
      </c>
      <c r="J59" s="262">
        <f>J60</f>
        <v>30081</v>
      </c>
    </row>
    <row r="60" spans="1:10" s="106" customFormat="1" ht="16.5" customHeight="1" x14ac:dyDescent="0.25">
      <c r="A60" s="320" t="s">
        <v>264</v>
      </c>
      <c r="B60" s="321"/>
      <c r="C60" s="132">
        <v>865</v>
      </c>
      <c r="D60" s="133" t="s">
        <v>199</v>
      </c>
      <c r="E60" s="133" t="s">
        <v>191</v>
      </c>
      <c r="F60" s="133" t="s">
        <v>277</v>
      </c>
      <c r="G60" s="133"/>
      <c r="H60" s="263">
        <f t="shared" ref="H60:J61" si="8">H61</f>
        <v>25000</v>
      </c>
      <c r="I60" s="263">
        <f t="shared" si="8"/>
        <v>32453</v>
      </c>
      <c r="J60" s="263">
        <f t="shared" si="8"/>
        <v>30081</v>
      </c>
    </row>
    <row r="61" spans="1:10" s="106" customFormat="1" ht="26.25" customHeight="1" x14ac:dyDescent="0.25">
      <c r="A61" s="92"/>
      <c r="B61" s="93" t="s">
        <v>170</v>
      </c>
      <c r="C61" s="132">
        <v>865</v>
      </c>
      <c r="D61" s="133" t="s">
        <v>199</v>
      </c>
      <c r="E61" s="133" t="s">
        <v>191</v>
      </c>
      <c r="F61" s="133" t="s">
        <v>277</v>
      </c>
      <c r="G61" s="133" t="s">
        <v>171</v>
      </c>
      <c r="H61" s="263">
        <f t="shared" si="8"/>
        <v>25000</v>
      </c>
      <c r="I61" s="263">
        <f t="shared" si="8"/>
        <v>32453</v>
      </c>
      <c r="J61" s="263">
        <f t="shared" si="8"/>
        <v>30081</v>
      </c>
    </row>
    <row r="62" spans="1:10" s="106" customFormat="1" ht="26.25" customHeight="1" x14ac:dyDescent="0.25">
      <c r="A62" s="92"/>
      <c r="B62" s="94" t="s">
        <v>172</v>
      </c>
      <c r="C62" s="132">
        <v>865</v>
      </c>
      <c r="D62" s="133" t="s">
        <v>199</v>
      </c>
      <c r="E62" s="133" t="s">
        <v>191</v>
      </c>
      <c r="F62" s="133" t="s">
        <v>277</v>
      </c>
      <c r="G62" s="133" t="s">
        <v>173</v>
      </c>
      <c r="H62" s="263">
        <v>25000</v>
      </c>
      <c r="I62" s="263">
        <v>32453</v>
      </c>
      <c r="J62" s="263">
        <v>30081</v>
      </c>
    </row>
    <row r="63" spans="1:10" ht="12.75" customHeight="1" x14ac:dyDescent="0.25">
      <c r="A63" s="108"/>
      <c r="B63" s="109" t="s">
        <v>209</v>
      </c>
      <c r="C63" s="239">
        <v>865</v>
      </c>
      <c r="D63" s="146" t="s">
        <v>193</v>
      </c>
      <c r="E63" s="126"/>
      <c r="F63" s="133"/>
      <c r="G63" s="139"/>
      <c r="H63" s="258">
        <f>H64</f>
        <v>14416</v>
      </c>
      <c r="I63" s="258">
        <f t="shared" ref="I63:J66" si="9">I64</f>
        <v>157810</v>
      </c>
      <c r="J63" s="258">
        <f t="shared" si="9"/>
        <v>157810</v>
      </c>
    </row>
    <row r="64" spans="1:10" ht="12.75" customHeight="1" x14ac:dyDescent="0.25">
      <c r="A64" s="108"/>
      <c r="B64" s="109" t="s">
        <v>210</v>
      </c>
      <c r="C64" s="239">
        <v>865</v>
      </c>
      <c r="D64" s="146" t="s">
        <v>193</v>
      </c>
      <c r="E64" s="146" t="s">
        <v>156</v>
      </c>
      <c r="F64" s="133"/>
      <c r="G64" s="139"/>
      <c r="H64" s="258">
        <f>H65</f>
        <v>14416</v>
      </c>
      <c r="I64" s="258">
        <f t="shared" si="9"/>
        <v>157810</v>
      </c>
      <c r="J64" s="258">
        <f t="shared" si="9"/>
        <v>157810</v>
      </c>
    </row>
    <row r="65" spans="1:10" ht="28.5" customHeight="1" x14ac:dyDescent="0.25">
      <c r="A65" s="108"/>
      <c r="B65" s="159" t="s">
        <v>266</v>
      </c>
      <c r="C65" s="132">
        <v>865</v>
      </c>
      <c r="D65" s="126" t="s">
        <v>193</v>
      </c>
      <c r="E65" s="126" t="s">
        <v>156</v>
      </c>
      <c r="F65" s="133" t="s">
        <v>278</v>
      </c>
      <c r="G65" s="139"/>
      <c r="H65" s="259">
        <f>H66</f>
        <v>14416</v>
      </c>
      <c r="I65" s="259">
        <f t="shared" si="9"/>
        <v>157810</v>
      </c>
      <c r="J65" s="259">
        <f t="shared" si="9"/>
        <v>157810</v>
      </c>
    </row>
    <row r="66" spans="1:10" ht="18" customHeight="1" x14ac:dyDescent="0.25">
      <c r="A66" s="108"/>
      <c r="B66" s="110" t="s">
        <v>212</v>
      </c>
      <c r="C66" s="132">
        <v>865</v>
      </c>
      <c r="D66" s="126" t="s">
        <v>193</v>
      </c>
      <c r="E66" s="126" t="s">
        <v>156</v>
      </c>
      <c r="F66" s="133" t="s">
        <v>211</v>
      </c>
      <c r="G66" s="139" t="s">
        <v>213</v>
      </c>
      <c r="H66" s="259">
        <f>H67</f>
        <v>14416</v>
      </c>
      <c r="I66" s="259">
        <f t="shared" si="9"/>
        <v>157810</v>
      </c>
      <c r="J66" s="259">
        <f t="shared" si="9"/>
        <v>157810</v>
      </c>
    </row>
    <row r="67" spans="1:10" ht="27.75" customHeight="1" x14ac:dyDescent="0.25">
      <c r="A67" s="108"/>
      <c r="B67" s="111" t="s">
        <v>214</v>
      </c>
      <c r="C67" s="132">
        <v>865</v>
      </c>
      <c r="D67" s="126" t="s">
        <v>193</v>
      </c>
      <c r="E67" s="126" t="s">
        <v>156</v>
      </c>
      <c r="F67" s="133" t="s">
        <v>211</v>
      </c>
      <c r="G67" s="139" t="s">
        <v>215</v>
      </c>
      <c r="H67" s="259">
        <v>14416</v>
      </c>
      <c r="I67" s="259">
        <v>157810</v>
      </c>
      <c r="J67" s="259">
        <v>157810</v>
      </c>
    </row>
    <row r="68" spans="1:10" ht="13.5" customHeight="1" x14ac:dyDescent="0.25">
      <c r="A68" s="316" t="s">
        <v>216</v>
      </c>
      <c r="B68" s="317"/>
      <c r="C68" s="239">
        <v>865</v>
      </c>
      <c r="D68" s="146" t="s">
        <v>186</v>
      </c>
      <c r="E68" s="146"/>
      <c r="F68" s="146"/>
      <c r="G68" s="146"/>
      <c r="H68" s="258">
        <f>H69</f>
        <v>4000</v>
      </c>
      <c r="I68" s="258">
        <f>I69</f>
        <v>4000</v>
      </c>
      <c r="J68" s="258">
        <f>J69</f>
        <v>4000</v>
      </c>
    </row>
    <row r="69" spans="1:10" ht="13.5" customHeight="1" x14ac:dyDescent="0.25">
      <c r="A69" s="322" t="s">
        <v>217</v>
      </c>
      <c r="B69" s="323"/>
      <c r="C69" s="239">
        <v>865</v>
      </c>
      <c r="D69" s="146" t="s">
        <v>186</v>
      </c>
      <c r="E69" s="146" t="s">
        <v>158</v>
      </c>
      <c r="F69" s="146"/>
      <c r="G69" s="146"/>
      <c r="H69" s="258">
        <f>H70</f>
        <v>4000</v>
      </c>
      <c r="I69" s="258">
        <f t="shared" ref="I69:J71" si="10">I70</f>
        <v>4000</v>
      </c>
      <c r="J69" s="258">
        <f t="shared" si="10"/>
        <v>4000</v>
      </c>
    </row>
    <row r="70" spans="1:10" ht="99.75" customHeight="1" x14ac:dyDescent="0.25">
      <c r="A70" s="320" t="s">
        <v>268</v>
      </c>
      <c r="B70" s="321"/>
      <c r="C70" s="132">
        <v>865</v>
      </c>
      <c r="D70" s="126" t="s">
        <v>186</v>
      </c>
      <c r="E70" s="126" t="s">
        <v>158</v>
      </c>
      <c r="F70" s="138" t="s">
        <v>279</v>
      </c>
      <c r="G70" s="126"/>
      <c r="H70" s="259">
        <f>H71</f>
        <v>4000</v>
      </c>
      <c r="I70" s="259">
        <f t="shared" si="10"/>
        <v>4000</v>
      </c>
      <c r="J70" s="259">
        <f t="shared" si="10"/>
        <v>4000</v>
      </c>
    </row>
    <row r="71" spans="1:10" ht="17.25" customHeight="1" x14ac:dyDescent="0.25">
      <c r="A71" s="92"/>
      <c r="B71" s="96" t="s">
        <v>183</v>
      </c>
      <c r="C71" s="132">
        <v>865</v>
      </c>
      <c r="D71" s="126" t="s">
        <v>186</v>
      </c>
      <c r="E71" s="126" t="s">
        <v>158</v>
      </c>
      <c r="F71" s="138" t="s">
        <v>279</v>
      </c>
      <c r="G71" s="126" t="s">
        <v>184</v>
      </c>
      <c r="H71" s="259">
        <f>H72</f>
        <v>4000</v>
      </c>
      <c r="I71" s="259">
        <f t="shared" si="10"/>
        <v>4000</v>
      </c>
      <c r="J71" s="259">
        <f t="shared" si="10"/>
        <v>4000</v>
      </c>
    </row>
    <row r="72" spans="1:10" ht="13.5" customHeight="1" x14ac:dyDescent="0.25">
      <c r="A72" s="92"/>
      <c r="B72" s="97" t="s">
        <v>137</v>
      </c>
      <c r="C72" s="132">
        <v>865</v>
      </c>
      <c r="D72" s="126" t="s">
        <v>186</v>
      </c>
      <c r="E72" s="126" t="s">
        <v>158</v>
      </c>
      <c r="F72" s="138" t="s">
        <v>279</v>
      </c>
      <c r="G72" s="139" t="s">
        <v>185</v>
      </c>
      <c r="H72" s="259">
        <v>4000</v>
      </c>
      <c r="I72" s="259">
        <v>4000</v>
      </c>
      <c r="J72" s="259">
        <v>4000</v>
      </c>
    </row>
    <row r="73" spans="1:10" s="112" customFormat="1" ht="18" hidden="1" customHeight="1" x14ac:dyDescent="0.25">
      <c r="A73" s="335" t="s">
        <v>218</v>
      </c>
      <c r="B73" s="336"/>
      <c r="C73" s="239">
        <v>865</v>
      </c>
      <c r="D73" s="146" t="s">
        <v>219</v>
      </c>
      <c r="E73" s="146"/>
      <c r="F73" s="256"/>
      <c r="G73" s="256"/>
      <c r="H73" s="264"/>
      <c r="I73" s="264"/>
      <c r="J73" s="264"/>
    </row>
    <row r="74" spans="1:10" ht="18" hidden="1" customHeight="1" x14ac:dyDescent="0.25">
      <c r="A74" s="337" t="s">
        <v>218</v>
      </c>
      <c r="B74" s="338"/>
      <c r="C74" s="132">
        <v>865</v>
      </c>
      <c r="D74" s="126" t="s">
        <v>219</v>
      </c>
      <c r="E74" s="126" t="s">
        <v>219</v>
      </c>
      <c r="F74" s="126"/>
      <c r="G74" s="126"/>
      <c r="H74" s="259"/>
      <c r="I74" s="259"/>
      <c r="J74" s="259"/>
    </row>
    <row r="75" spans="1:10" ht="18" hidden="1" customHeight="1" x14ac:dyDescent="0.25">
      <c r="A75" s="92"/>
      <c r="B75" s="113" t="s">
        <v>218</v>
      </c>
      <c r="C75" s="132">
        <v>865</v>
      </c>
      <c r="D75" s="155">
        <v>99</v>
      </c>
      <c r="E75" s="126" t="s">
        <v>219</v>
      </c>
      <c r="F75" s="156" t="s">
        <v>220</v>
      </c>
      <c r="G75" s="126"/>
      <c r="H75" s="259"/>
      <c r="I75" s="259"/>
      <c r="J75" s="259"/>
    </row>
    <row r="76" spans="1:10" ht="18" hidden="1" customHeight="1" x14ac:dyDescent="0.25">
      <c r="A76" s="92"/>
      <c r="B76" s="113" t="s">
        <v>218</v>
      </c>
      <c r="C76" s="132">
        <v>865</v>
      </c>
      <c r="D76" s="155">
        <v>99</v>
      </c>
      <c r="E76" s="126" t="s">
        <v>219</v>
      </c>
      <c r="F76" s="156" t="s">
        <v>220</v>
      </c>
      <c r="G76" s="126" t="s">
        <v>221</v>
      </c>
      <c r="H76" s="259"/>
      <c r="I76" s="259"/>
      <c r="J76" s="259"/>
    </row>
    <row r="77" spans="1:10" ht="14.25" customHeight="1" x14ac:dyDescent="0.25">
      <c r="A77" s="114"/>
      <c r="B77" s="115" t="s">
        <v>222</v>
      </c>
      <c r="C77" s="132"/>
      <c r="D77" s="146"/>
      <c r="E77" s="146"/>
      <c r="F77" s="138"/>
      <c r="G77" s="146"/>
      <c r="H77" s="258">
        <f>H9</f>
        <v>2290257.1</v>
      </c>
      <c r="I77" s="258">
        <f>I9</f>
        <v>2410175.42</v>
      </c>
      <c r="J77" s="258">
        <f>J9</f>
        <v>2523873.92</v>
      </c>
    </row>
    <row r="81" spans="8:10" x14ac:dyDescent="0.25">
      <c r="H81" s="117"/>
      <c r="I81" s="118"/>
      <c r="J81" s="118"/>
    </row>
  </sheetData>
  <mergeCells count="25">
    <mergeCell ref="A11:B11"/>
    <mergeCell ref="A34:B34"/>
    <mergeCell ref="A44:B44"/>
    <mergeCell ref="A45:B45"/>
    <mergeCell ref="A46:B46"/>
    <mergeCell ref="A69:B69"/>
    <mergeCell ref="A70:B70"/>
    <mergeCell ref="A73:B73"/>
    <mergeCell ref="A74:B74"/>
    <mergeCell ref="A68:B68"/>
    <mergeCell ref="C2:H2"/>
    <mergeCell ref="A8:B8"/>
    <mergeCell ref="A10:B10"/>
    <mergeCell ref="A6:J6"/>
    <mergeCell ref="H4:J4"/>
    <mergeCell ref="H3:J3"/>
    <mergeCell ref="A15:B15"/>
    <mergeCell ref="A16:B16"/>
    <mergeCell ref="A60:B60"/>
    <mergeCell ref="A30:B30"/>
    <mergeCell ref="A59:B59"/>
    <mergeCell ref="A49:B49"/>
    <mergeCell ref="A50:B50"/>
    <mergeCell ref="A51:B51"/>
    <mergeCell ref="A55:B55"/>
  </mergeCells>
  <pageMargins left="0.74803149606299213" right="0.43307086614173229" top="0.31496062992125984" bottom="0.11811023622047245" header="0.6692913385826772" footer="0.5511811023622047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9"/>
  <sheetViews>
    <sheetView tabSelected="1" showWhiteSpace="0" topLeftCell="B7" zoomScaleNormal="100" workbookViewId="0">
      <selection activeCell="B24" sqref="B24"/>
    </sheetView>
  </sheetViews>
  <sheetFormatPr defaultRowHeight="14.25" x14ac:dyDescent="0.25"/>
  <cols>
    <col min="1" max="1" width="2.28515625" style="6" hidden="1" customWidth="1"/>
    <col min="2" max="2" width="41.28515625" style="3" customWidth="1"/>
    <col min="3" max="5" width="4.28515625" style="266" customWidth="1"/>
    <col min="6" max="6" width="4.7109375" style="119" customWidth="1"/>
    <col min="7" max="7" width="4.5703125" style="158" hidden="1" customWidth="1"/>
    <col min="8" max="8" width="7.5703125" style="158" hidden="1" customWidth="1"/>
    <col min="9" max="9" width="7" style="158" customWidth="1"/>
    <col min="10" max="10" width="10.7109375" style="158" hidden="1" customWidth="1"/>
    <col min="11" max="11" width="4.140625" style="116" customWidth="1"/>
    <col min="12" max="12" width="13.140625" style="116" customWidth="1"/>
    <col min="13" max="13" width="12" style="6" customWidth="1"/>
    <col min="14" max="14" width="12.5703125" style="6" customWidth="1"/>
    <col min="15" max="16384" width="9.140625" style="6"/>
  </cols>
  <sheetData>
    <row r="1" spans="1:16" ht="12.75" hidden="1" customHeight="1" x14ac:dyDescent="0.25">
      <c r="C1" s="265" t="s">
        <v>0</v>
      </c>
      <c r="G1" s="267"/>
      <c r="H1" s="267"/>
      <c r="I1" s="267"/>
      <c r="J1" s="267"/>
      <c r="K1" s="267"/>
      <c r="L1" s="106"/>
    </row>
    <row r="2" spans="1:16" ht="60" hidden="1" customHeight="1" x14ac:dyDescent="0.25">
      <c r="C2" s="346" t="s">
        <v>145</v>
      </c>
      <c r="D2" s="346"/>
      <c r="E2" s="346"/>
      <c r="F2" s="346"/>
      <c r="G2" s="346"/>
      <c r="H2" s="346"/>
      <c r="I2" s="346"/>
      <c r="J2" s="346"/>
      <c r="K2" s="346"/>
      <c r="L2" s="346"/>
    </row>
    <row r="3" spans="1:16" ht="16.5" customHeight="1" x14ac:dyDescent="0.25">
      <c r="D3" s="237"/>
      <c r="E3" s="237"/>
      <c r="F3" s="237"/>
      <c r="G3" s="237"/>
      <c r="H3" s="237"/>
      <c r="I3" s="237"/>
      <c r="J3" s="237"/>
      <c r="K3" s="237"/>
      <c r="L3" s="334" t="s">
        <v>282</v>
      </c>
      <c r="M3" s="334"/>
      <c r="N3" s="334"/>
    </row>
    <row r="4" spans="1:16" ht="58.5" customHeight="1" x14ac:dyDescent="0.25">
      <c r="D4" s="238"/>
      <c r="E4" s="238"/>
      <c r="F4" s="238"/>
      <c r="G4" s="238"/>
      <c r="H4" s="238"/>
      <c r="I4" s="238"/>
      <c r="J4" s="238"/>
      <c r="K4" s="238"/>
      <c r="L4" s="333" t="s">
        <v>350</v>
      </c>
      <c r="M4" s="333"/>
      <c r="N4" s="333"/>
    </row>
    <row r="5" spans="1:16" ht="5.25" customHeight="1" x14ac:dyDescent="0.25">
      <c r="F5" s="120"/>
      <c r="G5" s="268"/>
      <c r="H5" s="268"/>
      <c r="I5" s="268"/>
      <c r="J5" s="268"/>
      <c r="K5" s="268"/>
      <c r="L5" s="75"/>
    </row>
    <row r="6" spans="1:16" ht="51.75" customHeight="1" x14ac:dyDescent="0.25">
      <c r="A6" s="332" t="s">
        <v>362</v>
      </c>
      <c r="B6" s="332"/>
      <c r="C6" s="332"/>
      <c r="D6" s="332"/>
      <c r="E6" s="332"/>
      <c r="F6" s="332"/>
      <c r="G6" s="332"/>
      <c r="H6" s="332"/>
      <c r="I6" s="332"/>
      <c r="J6" s="332"/>
      <c r="K6" s="332"/>
      <c r="L6" s="332"/>
      <c r="M6" s="332"/>
      <c r="N6" s="332"/>
    </row>
    <row r="7" spans="1:16" ht="10.5" customHeight="1" x14ac:dyDescent="0.25">
      <c r="A7" s="76"/>
      <c r="B7" s="76"/>
      <c r="C7" s="269"/>
      <c r="D7" s="269"/>
      <c r="E7" s="269"/>
      <c r="G7" s="78"/>
      <c r="H7" s="78"/>
      <c r="I7" s="78"/>
      <c r="J7" s="78"/>
      <c r="K7" s="78"/>
    </row>
    <row r="8" spans="1:16" s="80" customFormat="1" ht="24" customHeight="1" x14ac:dyDescent="0.25">
      <c r="A8" s="347" t="s">
        <v>73</v>
      </c>
      <c r="B8" s="347"/>
      <c r="C8" s="79" t="s">
        <v>255</v>
      </c>
      <c r="D8" s="79" t="s">
        <v>224</v>
      </c>
      <c r="E8" s="79" t="s">
        <v>256</v>
      </c>
      <c r="F8" s="121" t="s">
        <v>146</v>
      </c>
      <c r="G8" s="122" t="s">
        <v>147</v>
      </c>
      <c r="H8" s="122" t="s">
        <v>148</v>
      </c>
      <c r="I8" s="123" t="s">
        <v>149</v>
      </c>
      <c r="J8" s="123" t="s">
        <v>150</v>
      </c>
      <c r="K8" s="123" t="s">
        <v>151</v>
      </c>
      <c r="L8" s="35" t="s">
        <v>357</v>
      </c>
      <c r="M8" s="35" t="s">
        <v>358</v>
      </c>
      <c r="N8" s="35" t="s">
        <v>359</v>
      </c>
    </row>
    <row r="9" spans="1:16" s="80" customFormat="1" ht="44.25" customHeight="1" x14ac:dyDescent="0.25">
      <c r="A9" s="81"/>
      <c r="B9" s="124" t="s">
        <v>249</v>
      </c>
      <c r="C9" s="124">
        <v>65</v>
      </c>
      <c r="D9" s="81"/>
      <c r="E9" s="81"/>
      <c r="F9" s="125"/>
      <c r="G9" s="126"/>
      <c r="H9" s="126"/>
      <c r="I9" s="126"/>
      <c r="J9" s="126"/>
      <c r="K9" s="126"/>
      <c r="L9" s="127">
        <f>L10+L39+L46+L52+L82+L77</f>
        <v>2290257.1</v>
      </c>
      <c r="M9" s="127">
        <f>M10+M39+M46+M52+M82+M77</f>
        <v>2410175.42</v>
      </c>
      <c r="N9" s="127">
        <f>N10+N39+N46+N52+N82+N77</f>
        <v>2523873.92</v>
      </c>
    </row>
    <row r="10" spans="1:16" s="80" customFormat="1" ht="49.5" customHeight="1" x14ac:dyDescent="0.25">
      <c r="A10" s="81"/>
      <c r="B10" s="128" t="s">
        <v>225</v>
      </c>
      <c r="C10" s="129">
        <v>65</v>
      </c>
      <c r="D10" s="130">
        <v>0</v>
      </c>
      <c r="E10" s="130">
        <v>11</v>
      </c>
      <c r="F10" s="129"/>
      <c r="G10" s="126"/>
      <c r="H10" s="126"/>
      <c r="I10" s="126"/>
      <c r="J10" s="126"/>
      <c r="K10" s="126"/>
      <c r="L10" s="83">
        <f>L11</f>
        <v>1247184</v>
      </c>
      <c r="M10" s="83">
        <f>M11</f>
        <v>1163937</v>
      </c>
      <c r="N10" s="83">
        <f>N11</f>
        <v>1225409</v>
      </c>
    </row>
    <row r="11" spans="1:16" s="80" customFormat="1" ht="17.25" customHeight="1" x14ac:dyDescent="0.25">
      <c r="A11" s="81"/>
      <c r="B11" s="131" t="s">
        <v>154</v>
      </c>
      <c r="C11" s="130">
        <v>65</v>
      </c>
      <c r="D11" s="130">
        <v>0</v>
      </c>
      <c r="E11" s="130">
        <v>11</v>
      </c>
      <c r="F11" s="129">
        <v>865</v>
      </c>
      <c r="G11" s="126"/>
      <c r="H11" s="126"/>
      <c r="I11" s="126"/>
      <c r="J11" s="126"/>
      <c r="K11" s="126"/>
      <c r="L11" s="83">
        <f>L12+L16+L23+L26+L32+L35+L29</f>
        <v>1247184</v>
      </c>
      <c r="M11" s="83">
        <f>M12+M16+M23+M26+M32+M35+M29</f>
        <v>1163937</v>
      </c>
      <c r="N11" s="83">
        <f>N12+N16+N23+N26+N32+N35+N29</f>
        <v>1225409</v>
      </c>
    </row>
    <row r="12" spans="1:16" ht="27.75" customHeight="1" x14ac:dyDescent="0.25">
      <c r="A12" s="87" t="s">
        <v>159</v>
      </c>
      <c r="B12" s="241" t="s">
        <v>250</v>
      </c>
      <c r="C12" s="81">
        <v>65</v>
      </c>
      <c r="D12" s="81">
        <v>0</v>
      </c>
      <c r="E12" s="81">
        <v>11</v>
      </c>
      <c r="F12" s="132">
        <v>865</v>
      </c>
      <c r="G12" s="133" t="s">
        <v>156</v>
      </c>
      <c r="H12" s="133" t="s">
        <v>158</v>
      </c>
      <c r="I12" s="133" t="s">
        <v>251</v>
      </c>
      <c r="J12" s="134" t="s">
        <v>226</v>
      </c>
      <c r="K12" s="135" t="s">
        <v>160</v>
      </c>
      <c r="L12" s="86">
        <f t="shared" ref="L12:N13" si="0">L13</f>
        <v>419223</v>
      </c>
      <c r="M12" s="86">
        <f t="shared" si="0"/>
        <v>419223</v>
      </c>
      <c r="N12" s="86">
        <f t="shared" si="0"/>
        <v>419223</v>
      </c>
    </row>
    <row r="13" spans="1:16" ht="64.5" customHeight="1" x14ac:dyDescent="0.25">
      <c r="A13" s="89" t="s">
        <v>161</v>
      </c>
      <c r="B13" s="89" t="s">
        <v>161</v>
      </c>
      <c r="C13" s="81">
        <v>65</v>
      </c>
      <c r="D13" s="81">
        <v>0</v>
      </c>
      <c r="E13" s="81">
        <v>11</v>
      </c>
      <c r="F13" s="132">
        <v>865</v>
      </c>
      <c r="G13" s="133" t="s">
        <v>156</v>
      </c>
      <c r="H13" s="133" t="s">
        <v>158</v>
      </c>
      <c r="I13" s="133" t="s">
        <v>251</v>
      </c>
      <c r="J13" s="134" t="s">
        <v>226</v>
      </c>
      <c r="K13" s="134" t="s">
        <v>162</v>
      </c>
      <c r="L13" s="86">
        <f t="shared" si="0"/>
        <v>419223</v>
      </c>
      <c r="M13" s="86">
        <f t="shared" si="0"/>
        <v>419223</v>
      </c>
      <c r="N13" s="86">
        <f t="shared" si="0"/>
        <v>419223</v>
      </c>
    </row>
    <row r="14" spans="1:16" ht="27.75" customHeight="1" x14ac:dyDescent="0.25">
      <c r="A14" s="89" t="s">
        <v>163</v>
      </c>
      <c r="B14" s="89" t="s">
        <v>163</v>
      </c>
      <c r="C14" s="81">
        <v>65</v>
      </c>
      <c r="D14" s="81">
        <v>0</v>
      </c>
      <c r="E14" s="81">
        <v>11</v>
      </c>
      <c r="F14" s="132">
        <v>865</v>
      </c>
      <c r="G14" s="126" t="s">
        <v>156</v>
      </c>
      <c r="H14" s="126" t="s">
        <v>158</v>
      </c>
      <c r="I14" s="133" t="s">
        <v>251</v>
      </c>
      <c r="J14" s="134" t="s">
        <v>226</v>
      </c>
      <c r="K14" s="134" t="s">
        <v>164</v>
      </c>
      <c r="L14" s="86">
        <f>'6.Вед.18-20'!H14</f>
        <v>419223</v>
      </c>
      <c r="M14" s="86">
        <f>'6.Вед.18-20'!I14</f>
        <v>419223</v>
      </c>
      <c r="N14" s="86">
        <f>'6.Вед.18-20'!J14</f>
        <v>419223</v>
      </c>
    </row>
    <row r="15" spans="1:16" s="101" customFormat="1" ht="26.25" hidden="1" customHeight="1" x14ac:dyDescent="0.25">
      <c r="A15" s="136"/>
      <c r="B15" s="89" t="s">
        <v>165</v>
      </c>
      <c r="C15" s="81">
        <v>65</v>
      </c>
      <c r="D15" s="81">
        <v>0</v>
      </c>
      <c r="E15" s="81">
        <v>11</v>
      </c>
      <c r="F15" s="132">
        <v>865</v>
      </c>
      <c r="G15" s="126" t="s">
        <v>156</v>
      </c>
      <c r="H15" s="126" t="s">
        <v>158</v>
      </c>
      <c r="I15" s="133" t="s">
        <v>251</v>
      </c>
      <c r="J15" s="137" t="s">
        <v>226</v>
      </c>
      <c r="K15" s="137" t="s">
        <v>166</v>
      </c>
      <c r="L15" s="86">
        <v>404</v>
      </c>
      <c r="M15" s="86">
        <v>410</v>
      </c>
      <c r="N15" s="86">
        <v>411</v>
      </c>
      <c r="O15" s="6"/>
      <c r="P15" s="6"/>
    </row>
    <row r="16" spans="1:16" ht="36" customHeight="1" x14ac:dyDescent="0.25">
      <c r="A16" s="348" t="s">
        <v>169</v>
      </c>
      <c r="B16" s="348"/>
      <c r="C16" s="81">
        <v>65</v>
      </c>
      <c r="D16" s="81">
        <v>0</v>
      </c>
      <c r="E16" s="81">
        <v>11</v>
      </c>
      <c r="F16" s="132">
        <v>865</v>
      </c>
      <c r="G16" s="126" t="s">
        <v>156</v>
      </c>
      <c r="H16" s="126" t="s">
        <v>168</v>
      </c>
      <c r="I16" s="134" t="s">
        <v>252</v>
      </c>
      <c r="J16" s="134" t="s">
        <v>227</v>
      </c>
      <c r="K16" s="126"/>
      <c r="L16" s="86">
        <f>L17+L19+L21</f>
        <v>816961</v>
      </c>
      <c r="M16" s="86">
        <f>M17+M19+M21</f>
        <v>733714</v>
      </c>
      <c r="N16" s="86">
        <f>N17+N19+N21</f>
        <v>795186</v>
      </c>
    </row>
    <row r="17" spans="1:14" ht="60.75" customHeight="1" x14ac:dyDescent="0.25">
      <c r="A17" s="88"/>
      <c r="B17" s="89" t="s">
        <v>161</v>
      </c>
      <c r="C17" s="81">
        <v>65</v>
      </c>
      <c r="D17" s="81">
        <v>0</v>
      </c>
      <c r="E17" s="81">
        <v>11</v>
      </c>
      <c r="F17" s="132">
        <v>865</v>
      </c>
      <c r="G17" s="133" t="s">
        <v>156</v>
      </c>
      <c r="H17" s="133" t="s">
        <v>168</v>
      </c>
      <c r="I17" s="134" t="s">
        <v>252</v>
      </c>
      <c r="J17" s="134" t="s">
        <v>227</v>
      </c>
      <c r="K17" s="126" t="s">
        <v>162</v>
      </c>
      <c r="L17" s="86">
        <f>L18</f>
        <v>617289</v>
      </c>
      <c r="M17" s="86">
        <f>M18</f>
        <v>617289</v>
      </c>
      <c r="N17" s="86">
        <f>N18</f>
        <v>617289</v>
      </c>
    </row>
    <row r="18" spans="1:14" ht="27.75" customHeight="1" x14ac:dyDescent="0.25">
      <c r="A18" s="92"/>
      <c r="B18" s="89" t="s">
        <v>163</v>
      </c>
      <c r="C18" s="81">
        <v>65</v>
      </c>
      <c r="D18" s="81">
        <v>0</v>
      </c>
      <c r="E18" s="81">
        <v>11</v>
      </c>
      <c r="F18" s="132">
        <v>865</v>
      </c>
      <c r="G18" s="126" t="s">
        <v>156</v>
      </c>
      <c r="H18" s="126" t="s">
        <v>168</v>
      </c>
      <c r="I18" s="134" t="s">
        <v>252</v>
      </c>
      <c r="J18" s="138" t="s">
        <v>227</v>
      </c>
      <c r="K18" s="126" t="s">
        <v>164</v>
      </c>
      <c r="L18" s="86">
        <f>'6.Вед.18-20'!H18</f>
        <v>617289</v>
      </c>
      <c r="M18" s="86">
        <f>'6.Вед.18-20'!I18</f>
        <v>617289</v>
      </c>
      <c r="N18" s="86">
        <f>'6.Вед.18-20'!J18</f>
        <v>617289</v>
      </c>
    </row>
    <row r="19" spans="1:14" ht="27.75" customHeight="1" x14ac:dyDescent="0.25">
      <c r="A19" s="92"/>
      <c r="B19" s="94" t="s">
        <v>170</v>
      </c>
      <c r="C19" s="81">
        <v>65</v>
      </c>
      <c r="D19" s="81">
        <v>0</v>
      </c>
      <c r="E19" s="81">
        <v>11</v>
      </c>
      <c r="F19" s="132">
        <v>865</v>
      </c>
      <c r="G19" s="139" t="s">
        <v>156</v>
      </c>
      <c r="H19" s="139" t="s">
        <v>168</v>
      </c>
      <c r="I19" s="134" t="s">
        <v>252</v>
      </c>
      <c r="J19" s="134" t="s">
        <v>227</v>
      </c>
      <c r="K19" s="139" t="s">
        <v>171</v>
      </c>
      <c r="L19" s="86">
        <f>L20</f>
        <v>193172</v>
      </c>
      <c r="M19" s="86">
        <f>M20</f>
        <v>109925</v>
      </c>
      <c r="N19" s="86">
        <f>N20</f>
        <v>171397</v>
      </c>
    </row>
    <row r="20" spans="1:14" ht="26.25" customHeight="1" x14ac:dyDescent="0.25">
      <c r="A20" s="92"/>
      <c r="B20" s="94" t="s">
        <v>172</v>
      </c>
      <c r="C20" s="81">
        <v>65</v>
      </c>
      <c r="D20" s="81">
        <v>0</v>
      </c>
      <c r="E20" s="81">
        <v>11</v>
      </c>
      <c r="F20" s="132">
        <v>865</v>
      </c>
      <c r="G20" s="139" t="s">
        <v>156</v>
      </c>
      <c r="H20" s="139" t="s">
        <v>168</v>
      </c>
      <c r="I20" s="134" t="s">
        <v>252</v>
      </c>
      <c r="J20" s="134" t="s">
        <v>227</v>
      </c>
      <c r="K20" s="139" t="s">
        <v>173</v>
      </c>
      <c r="L20" s="86">
        <f>'6.Вед.18-20'!H20</f>
        <v>193172</v>
      </c>
      <c r="M20" s="86">
        <f>'6.Вед.18-20'!I19</f>
        <v>109925</v>
      </c>
      <c r="N20" s="86">
        <f>'6.Вед.18-20'!J20</f>
        <v>171397</v>
      </c>
    </row>
    <row r="21" spans="1:14" ht="15.75" customHeight="1" x14ac:dyDescent="0.25">
      <c r="A21" s="92"/>
      <c r="B21" s="243" t="s">
        <v>176</v>
      </c>
      <c r="C21" s="81">
        <v>65</v>
      </c>
      <c r="D21" s="81">
        <v>0</v>
      </c>
      <c r="E21" s="81">
        <v>11</v>
      </c>
      <c r="F21" s="132">
        <v>865</v>
      </c>
      <c r="G21" s="126" t="s">
        <v>156</v>
      </c>
      <c r="H21" s="126" t="s">
        <v>168</v>
      </c>
      <c r="I21" s="134" t="s">
        <v>252</v>
      </c>
      <c r="J21" s="134" t="s">
        <v>227</v>
      </c>
      <c r="K21" s="126" t="s">
        <v>177</v>
      </c>
      <c r="L21" s="86">
        <f>L22</f>
        <v>6500</v>
      </c>
      <c r="M21" s="86">
        <f>M22</f>
        <v>6500</v>
      </c>
      <c r="N21" s="86">
        <f>N22</f>
        <v>6500</v>
      </c>
    </row>
    <row r="22" spans="1:14" ht="15.75" customHeight="1" x14ac:dyDescent="0.25">
      <c r="A22" s="92"/>
      <c r="B22" s="243" t="s">
        <v>178</v>
      </c>
      <c r="C22" s="81">
        <v>65</v>
      </c>
      <c r="D22" s="81">
        <v>0</v>
      </c>
      <c r="E22" s="81">
        <v>11</v>
      </c>
      <c r="F22" s="132">
        <v>865</v>
      </c>
      <c r="G22" s="126" t="s">
        <v>156</v>
      </c>
      <c r="H22" s="126" t="s">
        <v>168</v>
      </c>
      <c r="I22" s="134" t="s">
        <v>252</v>
      </c>
      <c r="J22" s="134" t="s">
        <v>227</v>
      </c>
      <c r="K22" s="126" t="s">
        <v>179</v>
      </c>
      <c r="L22" s="86">
        <f>'6.Вед.18-20'!H22</f>
        <v>6500</v>
      </c>
      <c r="M22" s="86">
        <f>'6.Вед.18-20'!I22</f>
        <v>6500</v>
      </c>
      <c r="N22" s="86">
        <f>'6.Вед.18-20'!J21</f>
        <v>6500</v>
      </c>
    </row>
    <row r="23" spans="1:14" ht="26.25" customHeight="1" x14ac:dyDescent="0.25">
      <c r="A23" s="92"/>
      <c r="B23" s="273" t="s">
        <v>363</v>
      </c>
      <c r="C23" s="81">
        <v>65</v>
      </c>
      <c r="D23" s="81">
        <v>0</v>
      </c>
      <c r="E23" s="81">
        <v>11</v>
      </c>
      <c r="F23" s="132">
        <v>865</v>
      </c>
      <c r="G23" s="126" t="s">
        <v>156</v>
      </c>
      <c r="H23" s="126" t="s">
        <v>168</v>
      </c>
      <c r="I23" s="134" t="s">
        <v>365</v>
      </c>
      <c r="J23" s="134" t="s">
        <v>227</v>
      </c>
      <c r="K23" s="126"/>
      <c r="L23" s="86">
        <f t="shared" ref="L23:N24" si="1">L24</f>
        <v>4000</v>
      </c>
      <c r="M23" s="86">
        <f t="shared" si="1"/>
        <v>4000</v>
      </c>
      <c r="N23" s="86">
        <f t="shared" si="1"/>
        <v>4000</v>
      </c>
    </row>
    <row r="24" spans="1:14" ht="15.75" customHeight="1" x14ac:dyDescent="0.25">
      <c r="A24" s="92"/>
      <c r="B24" s="273" t="s">
        <v>176</v>
      </c>
      <c r="C24" s="81">
        <v>65</v>
      </c>
      <c r="D24" s="81">
        <v>0</v>
      </c>
      <c r="E24" s="81">
        <v>11</v>
      </c>
      <c r="F24" s="132">
        <v>865</v>
      </c>
      <c r="G24" s="126" t="s">
        <v>156</v>
      </c>
      <c r="H24" s="126" t="s">
        <v>168</v>
      </c>
      <c r="I24" s="134" t="s">
        <v>365</v>
      </c>
      <c r="J24" s="134" t="s">
        <v>227</v>
      </c>
      <c r="K24" s="126" t="s">
        <v>177</v>
      </c>
      <c r="L24" s="86">
        <f t="shared" si="1"/>
        <v>4000</v>
      </c>
      <c r="M24" s="86">
        <f t="shared" si="1"/>
        <v>4000</v>
      </c>
      <c r="N24" s="86">
        <f t="shared" si="1"/>
        <v>4000</v>
      </c>
    </row>
    <row r="25" spans="1:14" ht="15.75" customHeight="1" x14ac:dyDescent="0.25">
      <c r="A25" s="92"/>
      <c r="B25" s="228" t="s">
        <v>178</v>
      </c>
      <c r="C25" s="81">
        <v>65</v>
      </c>
      <c r="D25" s="81">
        <v>0</v>
      </c>
      <c r="E25" s="81">
        <v>11</v>
      </c>
      <c r="F25" s="132">
        <v>865</v>
      </c>
      <c r="G25" s="126" t="s">
        <v>156</v>
      </c>
      <c r="H25" s="126" t="s">
        <v>168</v>
      </c>
      <c r="I25" s="134" t="s">
        <v>365</v>
      </c>
      <c r="J25" s="134" t="s">
        <v>227</v>
      </c>
      <c r="K25" s="126" t="s">
        <v>179</v>
      </c>
      <c r="L25" s="86">
        <f>'6.Вед.18-20'!H25</f>
        <v>4000</v>
      </c>
      <c r="M25" s="86">
        <f>'6.Вед.18-20'!I25</f>
        <v>4000</v>
      </c>
      <c r="N25" s="86">
        <f>'6.Вед.18-20'!J25</f>
        <v>4000</v>
      </c>
    </row>
    <row r="26" spans="1:14" s="91" customFormat="1" ht="79.5" customHeight="1" x14ac:dyDescent="0.25">
      <c r="A26" s="87" t="s">
        <v>182</v>
      </c>
      <c r="B26" s="241" t="s">
        <v>253</v>
      </c>
      <c r="C26" s="81">
        <v>65</v>
      </c>
      <c r="D26" s="81">
        <v>0</v>
      </c>
      <c r="E26" s="81">
        <v>11</v>
      </c>
      <c r="F26" s="132">
        <v>865</v>
      </c>
      <c r="G26" s="126" t="s">
        <v>156</v>
      </c>
      <c r="H26" s="126" t="s">
        <v>181</v>
      </c>
      <c r="I26" s="126" t="s">
        <v>254</v>
      </c>
      <c r="J26" s="140" t="s">
        <v>228</v>
      </c>
      <c r="K26" s="126"/>
      <c r="L26" s="86">
        <f t="shared" ref="L26:N27" si="2">L27</f>
        <v>2000</v>
      </c>
      <c r="M26" s="86">
        <f t="shared" si="2"/>
        <v>2000</v>
      </c>
      <c r="N26" s="86">
        <f t="shared" si="2"/>
        <v>2000</v>
      </c>
    </row>
    <row r="27" spans="1:14" ht="15" customHeight="1" x14ac:dyDescent="0.25">
      <c r="A27" s="92"/>
      <c r="B27" s="96" t="s">
        <v>183</v>
      </c>
      <c r="C27" s="81">
        <v>65</v>
      </c>
      <c r="D27" s="81">
        <v>0</v>
      </c>
      <c r="E27" s="81">
        <v>11</v>
      </c>
      <c r="F27" s="132">
        <v>865</v>
      </c>
      <c r="G27" s="126" t="s">
        <v>156</v>
      </c>
      <c r="H27" s="141" t="s">
        <v>181</v>
      </c>
      <c r="I27" s="126" t="s">
        <v>254</v>
      </c>
      <c r="J27" s="134" t="s">
        <v>228</v>
      </c>
      <c r="K27" s="126" t="s">
        <v>184</v>
      </c>
      <c r="L27" s="86">
        <f t="shared" si="2"/>
        <v>2000</v>
      </c>
      <c r="M27" s="86">
        <f t="shared" si="2"/>
        <v>2000</v>
      </c>
      <c r="N27" s="86">
        <f t="shared" si="2"/>
        <v>2000</v>
      </c>
    </row>
    <row r="28" spans="1:14" ht="15" customHeight="1" x14ac:dyDescent="0.25">
      <c r="A28" s="92"/>
      <c r="B28" s="96" t="s">
        <v>137</v>
      </c>
      <c r="C28" s="81">
        <v>65</v>
      </c>
      <c r="D28" s="81">
        <v>0</v>
      </c>
      <c r="E28" s="81">
        <v>11</v>
      </c>
      <c r="F28" s="132">
        <v>865</v>
      </c>
      <c r="G28" s="126" t="s">
        <v>156</v>
      </c>
      <c r="H28" s="141" t="s">
        <v>181</v>
      </c>
      <c r="I28" s="126" t="s">
        <v>254</v>
      </c>
      <c r="J28" s="134" t="s">
        <v>228</v>
      </c>
      <c r="K28" s="139" t="s">
        <v>185</v>
      </c>
      <c r="L28" s="86">
        <f>'6.Вед.18-20'!H29</f>
        <v>2000</v>
      </c>
      <c r="M28" s="86">
        <f>'6.Вед.18-20'!I28</f>
        <v>2000</v>
      </c>
      <c r="N28" s="86">
        <f>'6.Вед.18-20'!J28</f>
        <v>2000</v>
      </c>
    </row>
    <row r="29" spans="1:14" ht="38.25" customHeight="1" x14ac:dyDescent="0.25">
      <c r="A29" s="92"/>
      <c r="B29" s="228" t="s">
        <v>348</v>
      </c>
      <c r="C29" s="81">
        <v>65</v>
      </c>
      <c r="D29" s="81">
        <v>0</v>
      </c>
      <c r="E29" s="81">
        <v>11</v>
      </c>
      <c r="F29" s="132">
        <v>865</v>
      </c>
      <c r="G29" s="126"/>
      <c r="H29" s="141"/>
      <c r="I29" s="126" t="s">
        <v>349</v>
      </c>
      <c r="J29" s="134"/>
      <c r="K29" s="139"/>
      <c r="L29" s="86">
        <f t="shared" ref="L29:N30" si="3">L30</f>
        <v>4500</v>
      </c>
      <c r="M29" s="86">
        <f t="shared" si="3"/>
        <v>4500</v>
      </c>
      <c r="N29" s="86">
        <f t="shared" si="3"/>
        <v>4500</v>
      </c>
    </row>
    <row r="30" spans="1:14" ht="15" customHeight="1" x14ac:dyDescent="0.25">
      <c r="A30" s="92"/>
      <c r="B30" s="243" t="s">
        <v>176</v>
      </c>
      <c r="C30" s="81">
        <v>65</v>
      </c>
      <c r="D30" s="81">
        <v>0</v>
      </c>
      <c r="E30" s="81">
        <v>11</v>
      </c>
      <c r="F30" s="132">
        <v>865</v>
      </c>
      <c r="G30" s="126"/>
      <c r="H30" s="141"/>
      <c r="I30" s="126" t="s">
        <v>349</v>
      </c>
      <c r="J30" s="134"/>
      <c r="K30" s="139" t="s">
        <v>177</v>
      </c>
      <c r="L30" s="86">
        <f t="shared" si="3"/>
        <v>4500</v>
      </c>
      <c r="M30" s="86">
        <f t="shared" si="3"/>
        <v>4500</v>
      </c>
      <c r="N30" s="86">
        <f t="shared" si="3"/>
        <v>4500</v>
      </c>
    </row>
    <row r="31" spans="1:14" ht="15" customHeight="1" x14ac:dyDescent="0.25">
      <c r="A31" s="92"/>
      <c r="B31" s="95" t="s">
        <v>178</v>
      </c>
      <c r="C31" s="81">
        <v>65</v>
      </c>
      <c r="D31" s="81">
        <v>0</v>
      </c>
      <c r="E31" s="81">
        <v>11</v>
      </c>
      <c r="F31" s="132">
        <v>865</v>
      </c>
      <c r="G31" s="126"/>
      <c r="H31" s="141"/>
      <c r="I31" s="126" t="s">
        <v>349</v>
      </c>
      <c r="J31" s="134"/>
      <c r="K31" s="139" t="s">
        <v>179</v>
      </c>
      <c r="L31" s="86">
        <f>'6.Вед.18-20'!H33</f>
        <v>4500</v>
      </c>
      <c r="M31" s="86">
        <f>'6.Вед.18-20'!I33</f>
        <v>4500</v>
      </c>
      <c r="N31" s="86">
        <f>'6.Вед.18-20'!J33</f>
        <v>4500</v>
      </c>
    </row>
    <row r="32" spans="1:14" ht="66" customHeight="1" x14ac:dyDescent="0.25">
      <c r="A32" s="344" t="s">
        <v>257</v>
      </c>
      <c r="B32" s="344"/>
      <c r="C32" s="81">
        <v>65</v>
      </c>
      <c r="D32" s="81">
        <v>0</v>
      </c>
      <c r="E32" s="81">
        <v>11</v>
      </c>
      <c r="F32" s="132">
        <v>865</v>
      </c>
      <c r="G32" s="141" t="s">
        <v>156</v>
      </c>
      <c r="H32" s="141" t="s">
        <v>188</v>
      </c>
      <c r="I32" s="126" t="s">
        <v>258</v>
      </c>
      <c r="J32" s="134" t="s">
        <v>229</v>
      </c>
      <c r="K32" s="141"/>
      <c r="L32" s="86">
        <f t="shared" ref="L32:N33" si="4">L33</f>
        <v>500</v>
      </c>
      <c r="M32" s="86">
        <f t="shared" si="4"/>
        <v>500</v>
      </c>
      <c r="N32" s="86">
        <f t="shared" si="4"/>
        <v>500</v>
      </c>
    </row>
    <row r="33" spans="1:14" ht="15.75" customHeight="1" x14ac:dyDescent="0.25">
      <c r="A33" s="92"/>
      <c r="B33" s="96" t="s">
        <v>183</v>
      </c>
      <c r="C33" s="81">
        <v>65</v>
      </c>
      <c r="D33" s="81">
        <v>0</v>
      </c>
      <c r="E33" s="81">
        <v>11</v>
      </c>
      <c r="F33" s="132">
        <v>865</v>
      </c>
      <c r="G33" s="126" t="s">
        <v>156</v>
      </c>
      <c r="H33" s="141" t="s">
        <v>188</v>
      </c>
      <c r="I33" s="126" t="s">
        <v>258</v>
      </c>
      <c r="J33" s="134" t="s">
        <v>229</v>
      </c>
      <c r="K33" s="126" t="s">
        <v>184</v>
      </c>
      <c r="L33" s="86">
        <f t="shared" si="4"/>
        <v>500</v>
      </c>
      <c r="M33" s="86">
        <f t="shared" si="4"/>
        <v>500</v>
      </c>
      <c r="N33" s="86">
        <f t="shared" si="4"/>
        <v>500</v>
      </c>
    </row>
    <row r="34" spans="1:14" ht="15.75" customHeight="1" x14ac:dyDescent="0.25">
      <c r="A34" s="92"/>
      <c r="B34" s="154" t="s">
        <v>137</v>
      </c>
      <c r="C34" s="142">
        <v>65</v>
      </c>
      <c r="D34" s="142">
        <v>0</v>
      </c>
      <c r="E34" s="142">
        <v>11</v>
      </c>
      <c r="F34" s="143">
        <v>865</v>
      </c>
      <c r="G34" s="139" t="s">
        <v>156</v>
      </c>
      <c r="H34" s="144" t="s">
        <v>188</v>
      </c>
      <c r="I34" s="126" t="s">
        <v>258</v>
      </c>
      <c r="J34" s="140" t="s">
        <v>229</v>
      </c>
      <c r="K34" s="139" t="s">
        <v>185</v>
      </c>
      <c r="L34" s="145">
        <f>'6.Вед.18-20'!H36</f>
        <v>500</v>
      </c>
      <c r="M34" s="145">
        <v>500</v>
      </c>
      <c r="N34" s="145">
        <v>500</v>
      </c>
    </row>
    <row r="35" spans="1:14" ht="15.75" hidden="1" customHeight="1" x14ac:dyDescent="0.25">
      <c r="A35" s="92"/>
      <c r="B35" s="154" t="s">
        <v>230</v>
      </c>
      <c r="C35" s="142">
        <v>65</v>
      </c>
      <c r="D35" s="142">
        <v>0</v>
      </c>
      <c r="E35" s="142">
        <v>11</v>
      </c>
      <c r="F35" s="143">
        <v>865</v>
      </c>
      <c r="G35" s="139"/>
      <c r="H35" s="144"/>
      <c r="I35" s="139" t="s">
        <v>231</v>
      </c>
      <c r="J35" s="140"/>
      <c r="K35" s="139"/>
      <c r="L35" s="145">
        <f>L36</f>
        <v>0</v>
      </c>
      <c r="M35" s="145">
        <f t="shared" ref="M35:N37" si="5">M36</f>
        <v>0</v>
      </c>
      <c r="N35" s="145">
        <f t="shared" si="5"/>
        <v>0</v>
      </c>
    </row>
    <row r="36" spans="1:14" ht="15.75" hidden="1" customHeight="1" x14ac:dyDescent="0.25">
      <c r="A36" s="92"/>
      <c r="B36" s="100" t="s">
        <v>204</v>
      </c>
      <c r="C36" s="142">
        <v>65</v>
      </c>
      <c r="D36" s="142">
        <v>0</v>
      </c>
      <c r="E36" s="142">
        <v>11</v>
      </c>
      <c r="F36" s="143">
        <v>865</v>
      </c>
      <c r="G36" s="139"/>
      <c r="H36" s="144"/>
      <c r="I36" s="139" t="s">
        <v>231</v>
      </c>
      <c r="J36" s="140"/>
      <c r="K36" s="139" t="s">
        <v>171</v>
      </c>
      <c r="L36" s="145">
        <f>L37</f>
        <v>0</v>
      </c>
      <c r="M36" s="145">
        <f t="shared" si="5"/>
        <v>0</v>
      </c>
      <c r="N36" s="145">
        <f t="shared" si="5"/>
        <v>0</v>
      </c>
    </row>
    <row r="37" spans="1:14" ht="15.75" hidden="1" customHeight="1" x14ac:dyDescent="0.25">
      <c r="A37" s="92"/>
      <c r="B37" s="100" t="s">
        <v>172</v>
      </c>
      <c r="C37" s="142">
        <v>65</v>
      </c>
      <c r="D37" s="142">
        <v>0</v>
      </c>
      <c r="E37" s="142">
        <v>11</v>
      </c>
      <c r="F37" s="143">
        <v>865</v>
      </c>
      <c r="G37" s="139"/>
      <c r="H37" s="144"/>
      <c r="I37" s="139" t="s">
        <v>231</v>
      </c>
      <c r="J37" s="140"/>
      <c r="K37" s="139" t="s">
        <v>173</v>
      </c>
      <c r="L37" s="145">
        <f>L38</f>
        <v>0</v>
      </c>
      <c r="M37" s="145">
        <f t="shared" si="5"/>
        <v>0</v>
      </c>
      <c r="N37" s="145">
        <f t="shared" si="5"/>
        <v>0</v>
      </c>
    </row>
    <row r="38" spans="1:14" ht="15.75" hidden="1" customHeight="1" x14ac:dyDescent="0.25">
      <c r="A38" s="92"/>
      <c r="B38" s="100" t="s">
        <v>174</v>
      </c>
      <c r="C38" s="142">
        <v>65</v>
      </c>
      <c r="D38" s="142">
        <v>0</v>
      </c>
      <c r="E38" s="142">
        <v>11</v>
      </c>
      <c r="F38" s="143">
        <v>865</v>
      </c>
      <c r="G38" s="139"/>
      <c r="H38" s="144"/>
      <c r="I38" s="139" t="s">
        <v>231</v>
      </c>
      <c r="J38" s="140"/>
      <c r="K38" s="139" t="s">
        <v>175</v>
      </c>
      <c r="L38" s="145"/>
      <c r="M38" s="145"/>
      <c r="N38" s="145"/>
    </row>
    <row r="39" spans="1:14" ht="40.5" customHeight="1" x14ac:dyDescent="0.25">
      <c r="A39" s="92"/>
      <c r="B39" s="115" t="s">
        <v>232</v>
      </c>
      <c r="C39" s="81">
        <v>65</v>
      </c>
      <c r="D39" s="130">
        <v>0</v>
      </c>
      <c r="E39" s="130">
        <v>12</v>
      </c>
      <c r="F39" s="132"/>
      <c r="G39" s="146"/>
      <c r="H39" s="146"/>
      <c r="I39" s="146"/>
      <c r="J39" s="147"/>
      <c r="K39" s="148"/>
      <c r="L39" s="84">
        <f t="shared" ref="L39:N40" si="6">L40</f>
        <v>63999</v>
      </c>
      <c r="M39" s="84">
        <f t="shared" si="6"/>
        <v>64678</v>
      </c>
      <c r="N39" s="84">
        <f t="shared" si="6"/>
        <v>67003</v>
      </c>
    </row>
    <row r="40" spans="1:14" ht="15.75" customHeight="1" x14ac:dyDescent="0.25">
      <c r="A40" s="92"/>
      <c r="B40" s="131" t="s">
        <v>154</v>
      </c>
      <c r="C40" s="81">
        <v>65</v>
      </c>
      <c r="D40" s="130">
        <v>0</v>
      </c>
      <c r="E40" s="130">
        <v>12</v>
      </c>
      <c r="F40" s="132">
        <v>865</v>
      </c>
      <c r="G40" s="146"/>
      <c r="H40" s="146"/>
      <c r="I40" s="146"/>
      <c r="J40" s="147"/>
      <c r="K40" s="148"/>
      <c r="L40" s="84">
        <f t="shared" si="6"/>
        <v>63999</v>
      </c>
      <c r="M40" s="84">
        <f t="shared" si="6"/>
        <v>64678</v>
      </c>
      <c r="N40" s="84">
        <f t="shared" si="6"/>
        <v>67003</v>
      </c>
    </row>
    <row r="41" spans="1:14" s="77" customFormat="1" ht="39" customHeight="1" x14ac:dyDescent="0.25">
      <c r="A41" s="243" t="s">
        <v>192</v>
      </c>
      <c r="B41" s="243" t="s">
        <v>259</v>
      </c>
      <c r="C41" s="81">
        <v>65</v>
      </c>
      <c r="D41" s="81">
        <v>0</v>
      </c>
      <c r="E41" s="81">
        <v>12</v>
      </c>
      <c r="F41" s="132">
        <v>865</v>
      </c>
      <c r="G41" s="126" t="s">
        <v>158</v>
      </c>
      <c r="H41" s="126" t="s">
        <v>191</v>
      </c>
      <c r="I41" s="126" t="s">
        <v>233</v>
      </c>
      <c r="J41" s="134" t="s">
        <v>234</v>
      </c>
      <c r="K41" s="126"/>
      <c r="L41" s="86">
        <f>L42+L44</f>
        <v>63999</v>
      </c>
      <c r="M41" s="86">
        <f>M42+M44</f>
        <v>64678</v>
      </c>
      <c r="N41" s="86">
        <f>N42+N44</f>
        <v>67003</v>
      </c>
    </row>
    <row r="42" spans="1:14" ht="60.75" customHeight="1" x14ac:dyDescent="0.25">
      <c r="A42" s="88"/>
      <c r="B42" s="89" t="s">
        <v>161</v>
      </c>
      <c r="C42" s="81">
        <v>65</v>
      </c>
      <c r="D42" s="81">
        <v>0</v>
      </c>
      <c r="E42" s="81">
        <v>12</v>
      </c>
      <c r="F42" s="132">
        <v>865</v>
      </c>
      <c r="G42" s="126" t="s">
        <v>158</v>
      </c>
      <c r="H42" s="126" t="s">
        <v>191</v>
      </c>
      <c r="I42" s="126" t="s">
        <v>233</v>
      </c>
      <c r="J42" s="134" t="s">
        <v>234</v>
      </c>
      <c r="K42" s="126" t="s">
        <v>162</v>
      </c>
      <c r="L42" s="86">
        <f>L43</f>
        <v>59303</v>
      </c>
      <c r="M42" s="86">
        <f>M43</f>
        <v>59303</v>
      </c>
      <c r="N42" s="86">
        <f>'6.Вед.18-20'!J41</f>
        <v>59303</v>
      </c>
    </row>
    <row r="43" spans="1:14" ht="30" customHeight="1" x14ac:dyDescent="0.25">
      <c r="A43" s="92"/>
      <c r="B43" s="89" t="s">
        <v>163</v>
      </c>
      <c r="C43" s="81">
        <v>65</v>
      </c>
      <c r="D43" s="81">
        <v>0</v>
      </c>
      <c r="E43" s="81">
        <v>12</v>
      </c>
      <c r="F43" s="132">
        <v>865</v>
      </c>
      <c r="G43" s="126" t="s">
        <v>158</v>
      </c>
      <c r="H43" s="126" t="s">
        <v>191</v>
      </c>
      <c r="I43" s="126" t="s">
        <v>233</v>
      </c>
      <c r="J43" s="138" t="s">
        <v>234</v>
      </c>
      <c r="K43" s="126" t="s">
        <v>164</v>
      </c>
      <c r="L43" s="86">
        <f>'6.Вед.18-20'!H41</f>
        <v>59303</v>
      </c>
      <c r="M43" s="86">
        <f>'6.Вед.18-20'!I41</f>
        <v>59303</v>
      </c>
      <c r="N43" s="86">
        <v>59303</v>
      </c>
    </row>
    <row r="44" spans="1:14" ht="26.25" customHeight="1" x14ac:dyDescent="0.25">
      <c r="A44" s="92"/>
      <c r="B44" s="94" t="s">
        <v>170</v>
      </c>
      <c r="C44" s="81">
        <v>65</v>
      </c>
      <c r="D44" s="81">
        <v>0</v>
      </c>
      <c r="E44" s="81">
        <v>12</v>
      </c>
      <c r="F44" s="132">
        <v>865</v>
      </c>
      <c r="G44" s="126" t="s">
        <v>158</v>
      </c>
      <c r="H44" s="126" t="s">
        <v>191</v>
      </c>
      <c r="I44" s="126" t="s">
        <v>233</v>
      </c>
      <c r="J44" s="138" t="s">
        <v>234</v>
      </c>
      <c r="K44" s="126" t="s">
        <v>171</v>
      </c>
      <c r="L44" s="86">
        <f>L45</f>
        <v>4696</v>
      </c>
      <c r="M44" s="86">
        <f>M45</f>
        <v>5375</v>
      </c>
      <c r="N44" s="86">
        <f>'6.Вед.18-20'!J42</f>
        <v>7700</v>
      </c>
    </row>
    <row r="45" spans="1:14" ht="26.25" customHeight="1" x14ac:dyDescent="0.25">
      <c r="A45" s="92"/>
      <c r="B45" s="94" t="s">
        <v>172</v>
      </c>
      <c r="C45" s="81">
        <v>65</v>
      </c>
      <c r="D45" s="81">
        <v>0</v>
      </c>
      <c r="E45" s="81">
        <v>12</v>
      </c>
      <c r="F45" s="132">
        <v>865</v>
      </c>
      <c r="G45" s="126" t="s">
        <v>158</v>
      </c>
      <c r="H45" s="126" t="s">
        <v>191</v>
      </c>
      <c r="I45" s="126" t="s">
        <v>233</v>
      </c>
      <c r="J45" s="138" t="s">
        <v>234</v>
      </c>
      <c r="K45" s="126" t="s">
        <v>173</v>
      </c>
      <c r="L45" s="86">
        <v>4696</v>
      </c>
      <c r="M45" s="86">
        <f>'6.Вед.18-20'!I42</f>
        <v>5375</v>
      </c>
      <c r="N45" s="86">
        <v>7700</v>
      </c>
    </row>
    <row r="46" spans="1:14" s="107" customFormat="1" ht="54" customHeight="1" x14ac:dyDescent="0.25">
      <c r="A46" s="128"/>
      <c r="B46" s="161" t="s">
        <v>260</v>
      </c>
      <c r="C46" s="270">
        <v>65</v>
      </c>
      <c r="D46" s="130">
        <v>0</v>
      </c>
      <c r="E46" s="130">
        <v>14</v>
      </c>
      <c r="F46" s="132"/>
      <c r="G46" s="149"/>
      <c r="H46" s="149"/>
      <c r="I46" s="149"/>
      <c r="J46" s="149"/>
      <c r="K46" s="149"/>
      <c r="L46" s="103">
        <f>L47</f>
        <v>935358.1</v>
      </c>
      <c r="M46" s="103">
        <f t="shared" ref="M46:N49" si="7">M47</f>
        <v>986997.42</v>
      </c>
      <c r="N46" s="103">
        <f t="shared" si="7"/>
        <v>1039270.92</v>
      </c>
    </row>
    <row r="47" spans="1:14" s="106" customFormat="1" ht="16.5" customHeight="1" x14ac:dyDescent="0.25">
      <c r="A47" s="89"/>
      <c r="B47" s="131" t="s">
        <v>235</v>
      </c>
      <c r="C47" s="81">
        <v>65</v>
      </c>
      <c r="D47" s="130">
        <v>0</v>
      </c>
      <c r="E47" s="130">
        <v>14</v>
      </c>
      <c r="F47" s="132">
        <v>865</v>
      </c>
      <c r="G47" s="149"/>
      <c r="H47" s="149"/>
      <c r="I47" s="149"/>
      <c r="J47" s="149"/>
      <c r="K47" s="149"/>
      <c r="L47" s="103">
        <f>L48</f>
        <v>935358.1</v>
      </c>
      <c r="M47" s="103">
        <f t="shared" si="7"/>
        <v>986997.42</v>
      </c>
      <c r="N47" s="103">
        <f t="shared" si="7"/>
        <v>1039270.92</v>
      </c>
    </row>
    <row r="48" spans="1:14" s="106" customFormat="1" ht="218.25" customHeight="1" x14ac:dyDescent="0.25">
      <c r="A48" s="344" t="s">
        <v>262</v>
      </c>
      <c r="B48" s="344"/>
      <c r="C48" s="81">
        <v>65</v>
      </c>
      <c r="D48" s="81">
        <v>0</v>
      </c>
      <c r="E48" s="81">
        <v>14</v>
      </c>
      <c r="F48" s="132">
        <v>865</v>
      </c>
      <c r="G48" s="133" t="s">
        <v>199</v>
      </c>
      <c r="H48" s="133" t="s">
        <v>156</v>
      </c>
      <c r="I48" s="133" t="s">
        <v>261</v>
      </c>
      <c r="J48" s="133" t="s">
        <v>203</v>
      </c>
      <c r="K48" s="133"/>
      <c r="L48" s="105">
        <f>L49</f>
        <v>935358.1</v>
      </c>
      <c r="M48" s="105">
        <f t="shared" si="7"/>
        <v>986997.42</v>
      </c>
      <c r="N48" s="105">
        <f t="shared" si="7"/>
        <v>1039270.92</v>
      </c>
    </row>
    <row r="49" spans="1:15" s="106" customFormat="1" ht="25.5" customHeight="1" x14ac:dyDescent="0.25">
      <c r="A49" s="89"/>
      <c r="B49" s="94" t="s">
        <v>170</v>
      </c>
      <c r="C49" s="81">
        <v>65</v>
      </c>
      <c r="D49" s="81">
        <v>0</v>
      </c>
      <c r="E49" s="81">
        <v>14</v>
      </c>
      <c r="F49" s="132">
        <v>865</v>
      </c>
      <c r="G49" s="133" t="s">
        <v>199</v>
      </c>
      <c r="H49" s="133" t="s">
        <v>156</v>
      </c>
      <c r="I49" s="133" t="s">
        <v>261</v>
      </c>
      <c r="J49" s="133" t="s">
        <v>203</v>
      </c>
      <c r="K49" s="133" t="s">
        <v>171</v>
      </c>
      <c r="L49" s="105">
        <f>L50</f>
        <v>935358.1</v>
      </c>
      <c r="M49" s="105">
        <f t="shared" si="7"/>
        <v>986997.42</v>
      </c>
      <c r="N49" s="105">
        <f t="shared" si="7"/>
        <v>1039270.92</v>
      </c>
      <c r="O49" s="150"/>
    </row>
    <row r="50" spans="1:15" s="106" customFormat="1" ht="25.5" customHeight="1" x14ac:dyDescent="0.25">
      <c r="A50" s="89"/>
      <c r="B50" s="94" t="s">
        <v>172</v>
      </c>
      <c r="C50" s="81">
        <v>65</v>
      </c>
      <c r="D50" s="81">
        <v>0</v>
      </c>
      <c r="E50" s="81">
        <v>14</v>
      </c>
      <c r="F50" s="132">
        <v>865</v>
      </c>
      <c r="G50" s="133" t="s">
        <v>199</v>
      </c>
      <c r="H50" s="133" t="s">
        <v>156</v>
      </c>
      <c r="I50" s="133" t="s">
        <v>261</v>
      </c>
      <c r="J50" s="133" t="s">
        <v>203</v>
      </c>
      <c r="K50" s="133" t="s">
        <v>173</v>
      </c>
      <c r="L50" s="105">
        <f>'6.Вед.18-20'!H48</f>
        <v>935358.1</v>
      </c>
      <c r="M50" s="105">
        <f>'6.Вед.18-20'!I46</f>
        <v>986997.42</v>
      </c>
      <c r="N50" s="105">
        <f>'6.Вед.18-20'!J46</f>
        <v>1039270.92</v>
      </c>
    </row>
    <row r="51" spans="1:15" s="106" customFormat="1" ht="26.25" hidden="1" customHeight="1" x14ac:dyDescent="0.25">
      <c r="A51" s="89"/>
      <c r="B51" s="94" t="s">
        <v>174</v>
      </c>
      <c r="C51" s="81">
        <v>65</v>
      </c>
      <c r="D51" s="81">
        <v>0</v>
      </c>
      <c r="E51" s="81">
        <v>14</v>
      </c>
      <c r="F51" s="132">
        <v>865</v>
      </c>
      <c r="G51" s="133" t="s">
        <v>199</v>
      </c>
      <c r="H51" s="133" t="s">
        <v>156</v>
      </c>
      <c r="I51" s="133" t="s">
        <v>261</v>
      </c>
      <c r="J51" s="133" t="s">
        <v>203</v>
      </c>
      <c r="K51" s="133" t="s">
        <v>175</v>
      </c>
      <c r="L51" s="105" t="e">
        <f>'6.Вед.18-20'!#REF!</f>
        <v>#REF!</v>
      </c>
      <c r="M51" s="105" t="e">
        <f>'6.Вед.18-20'!#REF!</f>
        <v>#REF!</v>
      </c>
      <c r="N51" s="105" t="e">
        <f>'6.Вед.18-20'!#REF!</f>
        <v>#REF!</v>
      </c>
    </row>
    <row r="52" spans="1:15" ht="39" customHeight="1" x14ac:dyDescent="0.25">
      <c r="A52" s="92"/>
      <c r="B52" s="272" t="s">
        <v>236</v>
      </c>
      <c r="C52" s="81">
        <v>65</v>
      </c>
      <c r="D52" s="130">
        <v>0</v>
      </c>
      <c r="E52" s="130">
        <v>15</v>
      </c>
      <c r="F52" s="132"/>
      <c r="G52" s="146"/>
      <c r="H52" s="146"/>
      <c r="I52" s="146"/>
      <c r="J52" s="151"/>
      <c r="K52" s="146"/>
      <c r="L52" s="84">
        <f>L53</f>
        <v>25300</v>
      </c>
      <c r="M52" s="84">
        <f>M53</f>
        <v>32753</v>
      </c>
      <c r="N52" s="84">
        <f>N53</f>
        <v>30381</v>
      </c>
    </row>
    <row r="53" spans="1:15" ht="15" customHeight="1" x14ac:dyDescent="0.25">
      <c r="A53" s="92"/>
      <c r="B53" s="131" t="s">
        <v>154</v>
      </c>
      <c r="C53" s="81">
        <v>65</v>
      </c>
      <c r="D53" s="130">
        <v>0</v>
      </c>
      <c r="E53" s="130">
        <v>15</v>
      </c>
      <c r="F53" s="132">
        <v>865</v>
      </c>
      <c r="G53" s="146"/>
      <c r="H53" s="146"/>
      <c r="I53" s="146"/>
      <c r="J53" s="151"/>
      <c r="K53" s="146"/>
      <c r="L53" s="84">
        <f>L54+L62+L74+L58+L70</f>
        <v>25300</v>
      </c>
      <c r="M53" s="84">
        <f>M54+M74</f>
        <v>32753</v>
      </c>
      <c r="N53" s="84">
        <f>N54+N74</f>
        <v>30381</v>
      </c>
    </row>
    <row r="54" spans="1:15" s="106" customFormat="1" ht="15" customHeight="1" x14ac:dyDescent="0.25">
      <c r="A54" s="345" t="s">
        <v>264</v>
      </c>
      <c r="B54" s="345"/>
      <c r="C54" s="81">
        <v>65</v>
      </c>
      <c r="D54" s="81">
        <v>0</v>
      </c>
      <c r="E54" s="81">
        <v>15</v>
      </c>
      <c r="F54" s="132">
        <v>865</v>
      </c>
      <c r="G54" s="133" t="s">
        <v>199</v>
      </c>
      <c r="H54" s="133" t="s">
        <v>191</v>
      </c>
      <c r="I54" s="133" t="s">
        <v>263</v>
      </c>
      <c r="J54" s="133" t="s">
        <v>238</v>
      </c>
      <c r="K54" s="133"/>
      <c r="L54" s="105">
        <f t="shared" ref="L54:N55" si="8">L55</f>
        <v>25000</v>
      </c>
      <c r="M54" s="105">
        <f t="shared" si="8"/>
        <v>32453</v>
      </c>
      <c r="N54" s="105">
        <f t="shared" si="8"/>
        <v>30081</v>
      </c>
    </row>
    <row r="55" spans="1:15" s="106" customFormat="1" ht="27" customHeight="1" x14ac:dyDescent="0.25">
      <c r="A55" s="92"/>
      <c r="B55" s="94" t="s">
        <v>204</v>
      </c>
      <c r="C55" s="81">
        <v>65</v>
      </c>
      <c r="D55" s="81">
        <v>0</v>
      </c>
      <c r="E55" s="81">
        <v>15</v>
      </c>
      <c r="F55" s="132">
        <v>865</v>
      </c>
      <c r="G55" s="133" t="s">
        <v>199</v>
      </c>
      <c r="H55" s="133" t="s">
        <v>191</v>
      </c>
      <c r="I55" s="133" t="s">
        <v>263</v>
      </c>
      <c r="J55" s="133" t="s">
        <v>238</v>
      </c>
      <c r="K55" s="133" t="s">
        <v>171</v>
      </c>
      <c r="L55" s="105">
        <f t="shared" si="8"/>
        <v>25000</v>
      </c>
      <c r="M55" s="105">
        <f t="shared" si="8"/>
        <v>32453</v>
      </c>
      <c r="N55" s="105">
        <f t="shared" si="8"/>
        <v>30081</v>
      </c>
    </row>
    <row r="56" spans="1:15" s="106" customFormat="1" ht="27" customHeight="1" x14ac:dyDescent="0.25">
      <c r="A56" s="92"/>
      <c r="B56" s="94" t="s">
        <v>172</v>
      </c>
      <c r="C56" s="81">
        <v>65</v>
      </c>
      <c r="D56" s="81">
        <v>0</v>
      </c>
      <c r="E56" s="81">
        <v>15</v>
      </c>
      <c r="F56" s="132">
        <v>865</v>
      </c>
      <c r="G56" s="133" t="s">
        <v>199</v>
      </c>
      <c r="H56" s="133" t="s">
        <v>191</v>
      </c>
      <c r="I56" s="133" t="s">
        <v>263</v>
      </c>
      <c r="J56" s="133" t="s">
        <v>238</v>
      </c>
      <c r="K56" s="133" t="s">
        <v>173</v>
      </c>
      <c r="L56" s="105">
        <v>25000</v>
      </c>
      <c r="M56" s="105">
        <f>'6.Вед.18-20'!I62</f>
        <v>32453</v>
      </c>
      <c r="N56" s="105">
        <f>'6.Вед.18-20'!J62</f>
        <v>30081</v>
      </c>
    </row>
    <row r="57" spans="1:15" s="106" customFormat="1" ht="24" hidden="1" customHeight="1" x14ac:dyDescent="0.25">
      <c r="A57" s="92"/>
      <c r="B57" s="94" t="s">
        <v>174</v>
      </c>
      <c r="C57" s="81">
        <v>65</v>
      </c>
      <c r="D57" s="81">
        <v>0</v>
      </c>
      <c r="E57" s="81">
        <v>15</v>
      </c>
      <c r="F57" s="132">
        <v>865</v>
      </c>
      <c r="G57" s="133" t="s">
        <v>199</v>
      </c>
      <c r="H57" s="133" t="s">
        <v>191</v>
      </c>
      <c r="I57" s="133" t="s">
        <v>237</v>
      </c>
      <c r="J57" s="133" t="s">
        <v>238</v>
      </c>
      <c r="K57" s="133" t="s">
        <v>175</v>
      </c>
      <c r="L57" s="105">
        <v>3104</v>
      </c>
      <c r="M57" s="105">
        <v>3110</v>
      </c>
      <c r="N57" s="105">
        <v>3111</v>
      </c>
    </row>
    <row r="58" spans="1:15" s="106" customFormat="1" ht="15" hidden="1" customHeight="1" x14ac:dyDescent="0.25">
      <c r="A58" s="92"/>
      <c r="B58" s="94" t="s">
        <v>239</v>
      </c>
      <c r="C58" s="81">
        <v>65</v>
      </c>
      <c r="D58" s="81">
        <v>0</v>
      </c>
      <c r="E58" s="81">
        <v>15</v>
      </c>
      <c r="F58" s="132">
        <v>865</v>
      </c>
      <c r="G58" s="133"/>
      <c r="H58" s="133"/>
      <c r="I58" s="133" t="s">
        <v>240</v>
      </c>
      <c r="J58" s="133" t="s">
        <v>238</v>
      </c>
      <c r="K58" s="133"/>
      <c r="L58" s="105">
        <f>L59</f>
        <v>0</v>
      </c>
      <c r="M58" s="105">
        <f t="shared" ref="M58:N60" si="9">M59</f>
        <v>6</v>
      </c>
      <c r="N58" s="105">
        <f t="shared" si="9"/>
        <v>7</v>
      </c>
    </row>
    <row r="59" spans="1:15" s="106" customFormat="1" ht="18" hidden="1" customHeight="1" x14ac:dyDescent="0.25">
      <c r="A59" s="92"/>
      <c r="B59" s="94" t="s">
        <v>204</v>
      </c>
      <c r="C59" s="81">
        <v>65</v>
      </c>
      <c r="D59" s="81">
        <v>0</v>
      </c>
      <c r="E59" s="81">
        <v>15</v>
      </c>
      <c r="F59" s="132">
        <v>865</v>
      </c>
      <c r="G59" s="133"/>
      <c r="H59" s="133"/>
      <c r="I59" s="133" t="s">
        <v>240</v>
      </c>
      <c r="J59" s="133" t="s">
        <v>238</v>
      </c>
      <c r="K59" s="133" t="s">
        <v>171</v>
      </c>
      <c r="L59" s="105">
        <f>L60</f>
        <v>0</v>
      </c>
      <c r="M59" s="105">
        <f t="shared" si="9"/>
        <v>6</v>
      </c>
      <c r="N59" s="105">
        <f t="shared" si="9"/>
        <v>7</v>
      </c>
    </row>
    <row r="60" spans="1:15" s="106" customFormat="1" ht="16.5" hidden="1" customHeight="1" x14ac:dyDescent="0.25">
      <c r="A60" s="92"/>
      <c r="B60" s="94" t="s">
        <v>172</v>
      </c>
      <c r="C60" s="81">
        <v>65</v>
      </c>
      <c r="D60" s="81">
        <v>0</v>
      </c>
      <c r="E60" s="81">
        <v>15</v>
      </c>
      <c r="F60" s="132">
        <v>865</v>
      </c>
      <c r="G60" s="133"/>
      <c r="H60" s="133"/>
      <c r="I60" s="133" t="s">
        <v>240</v>
      </c>
      <c r="J60" s="133" t="s">
        <v>238</v>
      </c>
      <c r="K60" s="133" t="s">
        <v>173</v>
      </c>
      <c r="L60" s="105">
        <f>L61</f>
        <v>0</v>
      </c>
      <c r="M60" s="105">
        <f t="shared" si="9"/>
        <v>6</v>
      </c>
      <c r="N60" s="105">
        <f t="shared" si="9"/>
        <v>7</v>
      </c>
    </row>
    <row r="61" spans="1:15" s="106" customFormat="1" ht="24" hidden="1" customHeight="1" x14ac:dyDescent="0.25">
      <c r="A61" s="92"/>
      <c r="B61" s="94" t="s">
        <v>174</v>
      </c>
      <c r="C61" s="81">
        <v>65</v>
      </c>
      <c r="D61" s="81">
        <v>0</v>
      </c>
      <c r="E61" s="81">
        <v>15</v>
      </c>
      <c r="F61" s="132">
        <v>865</v>
      </c>
      <c r="G61" s="133"/>
      <c r="H61" s="133"/>
      <c r="I61" s="133" t="s">
        <v>240</v>
      </c>
      <c r="J61" s="133" t="s">
        <v>238</v>
      </c>
      <c r="K61" s="133" t="s">
        <v>175</v>
      </c>
      <c r="L61" s="105">
        <v>0</v>
      </c>
      <c r="M61" s="105">
        <v>6</v>
      </c>
      <c r="N61" s="105">
        <v>7</v>
      </c>
    </row>
    <row r="62" spans="1:15" s="106" customFormat="1" ht="15.75" hidden="1" customHeight="1" x14ac:dyDescent="0.25">
      <c r="A62" s="345" t="s">
        <v>208</v>
      </c>
      <c r="B62" s="345"/>
      <c r="C62" s="81">
        <v>65</v>
      </c>
      <c r="D62" s="81">
        <v>0</v>
      </c>
      <c r="E62" s="81">
        <v>15</v>
      </c>
      <c r="F62" s="132">
        <v>865</v>
      </c>
      <c r="G62" s="133" t="s">
        <v>199</v>
      </c>
      <c r="H62" s="133" t="s">
        <v>191</v>
      </c>
      <c r="I62" s="133" t="s">
        <v>241</v>
      </c>
      <c r="J62" s="133" t="s">
        <v>242</v>
      </c>
      <c r="K62" s="133"/>
      <c r="L62" s="105">
        <f t="shared" ref="L62:N64" si="10">L63</f>
        <v>0</v>
      </c>
      <c r="M62" s="105">
        <f t="shared" si="10"/>
        <v>6</v>
      </c>
      <c r="N62" s="105">
        <f t="shared" si="10"/>
        <v>7</v>
      </c>
    </row>
    <row r="63" spans="1:15" s="106" customFormat="1" ht="14.25" hidden="1" customHeight="1" x14ac:dyDescent="0.25">
      <c r="A63" s="92"/>
      <c r="B63" s="94" t="s">
        <v>204</v>
      </c>
      <c r="C63" s="81">
        <v>65</v>
      </c>
      <c r="D63" s="81">
        <v>0</v>
      </c>
      <c r="E63" s="81">
        <v>15</v>
      </c>
      <c r="F63" s="132">
        <v>865</v>
      </c>
      <c r="G63" s="133" t="s">
        <v>199</v>
      </c>
      <c r="H63" s="133" t="s">
        <v>191</v>
      </c>
      <c r="I63" s="133" t="s">
        <v>241</v>
      </c>
      <c r="J63" s="133" t="s">
        <v>242</v>
      </c>
      <c r="K63" s="133" t="s">
        <v>171</v>
      </c>
      <c r="L63" s="105">
        <f t="shared" si="10"/>
        <v>0</v>
      </c>
      <c r="M63" s="105">
        <f t="shared" si="10"/>
        <v>6</v>
      </c>
      <c r="N63" s="105">
        <f t="shared" si="10"/>
        <v>7</v>
      </c>
    </row>
    <row r="64" spans="1:15" ht="15.75" hidden="1" customHeight="1" x14ac:dyDescent="0.25">
      <c r="A64" s="152"/>
      <c r="B64" s="100" t="s">
        <v>172</v>
      </c>
      <c r="C64" s="81">
        <v>65</v>
      </c>
      <c r="D64" s="81">
        <v>0</v>
      </c>
      <c r="E64" s="81">
        <v>15</v>
      </c>
      <c r="F64" s="132">
        <v>865</v>
      </c>
      <c r="G64" s="133" t="s">
        <v>199</v>
      </c>
      <c r="H64" s="133" t="s">
        <v>191</v>
      </c>
      <c r="I64" s="133" t="s">
        <v>241</v>
      </c>
      <c r="J64" s="133" t="s">
        <v>242</v>
      </c>
      <c r="K64" s="133" t="s">
        <v>173</v>
      </c>
      <c r="L64" s="86">
        <f>L65</f>
        <v>0</v>
      </c>
      <c r="M64" s="86">
        <f t="shared" si="10"/>
        <v>6</v>
      </c>
      <c r="N64" s="86">
        <f t="shared" si="10"/>
        <v>7</v>
      </c>
    </row>
    <row r="65" spans="1:15" ht="24" hidden="1" customHeight="1" x14ac:dyDescent="0.25">
      <c r="A65" s="92"/>
      <c r="B65" s="94" t="s">
        <v>174</v>
      </c>
      <c r="C65" s="81">
        <v>65</v>
      </c>
      <c r="D65" s="81">
        <v>0</v>
      </c>
      <c r="E65" s="81">
        <v>15</v>
      </c>
      <c r="F65" s="132">
        <v>865</v>
      </c>
      <c r="G65" s="133" t="s">
        <v>199</v>
      </c>
      <c r="H65" s="133" t="s">
        <v>191</v>
      </c>
      <c r="I65" s="133" t="s">
        <v>241</v>
      </c>
      <c r="J65" s="133" t="s">
        <v>242</v>
      </c>
      <c r="K65" s="133" t="s">
        <v>175</v>
      </c>
      <c r="L65" s="86">
        <v>0</v>
      </c>
      <c r="M65" s="86">
        <v>6</v>
      </c>
      <c r="N65" s="86">
        <v>7</v>
      </c>
    </row>
    <row r="66" spans="1:15" s="106" customFormat="1" ht="16.5" hidden="1" customHeight="1" x14ac:dyDescent="0.25">
      <c r="A66" s="326" t="s">
        <v>201</v>
      </c>
      <c r="B66" s="326"/>
      <c r="C66" s="81">
        <v>65</v>
      </c>
      <c r="D66" s="81">
        <v>0</v>
      </c>
      <c r="E66" s="81">
        <v>15</v>
      </c>
      <c r="F66" s="132">
        <v>865</v>
      </c>
      <c r="G66" s="133" t="s">
        <v>199</v>
      </c>
      <c r="H66" s="133" t="s">
        <v>156</v>
      </c>
      <c r="I66" s="133" t="s">
        <v>202</v>
      </c>
      <c r="J66" s="133" t="s">
        <v>203</v>
      </c>
      <c r="K66" s="133"/>
      <c r="L66" s="105">
        <f t="shared" ref="L66:N68" si="11">L67</f>
        <v>0</v>
      </c>
      <c r="M66" s="105">
        <f t="shared" si="11"/>
        <v>6</v>
      </c>
      <c r="N66" s="105">
        <f t="shared" si="11"/>
        <v>7</v>
      </c>
    </row>
    <row r="67" spans="1:15" s="106" customFormat="1" ht="13.5" hidden="1" customHeight="1" x14ac:dyDescent="0.25">
      <c r="A67" s="89"/>
      <c r="B67" s="94" t="s">
        <v>204</v>
      </c>
      <c r="C67" s="81">
        <v>65</v>
      </c>
      <c r="D67" s="81">
        <v>0</v>
      </c>
      <c r="E67" s="81"/>
      <c r="F67" s="132">
        <v>865</v>
      </c>
      <c r="G67" s="133" t="s">
        <v>199</v>
      </c>
      <c r="H67" s="133" t="s">
        <v>156</v>
      </c>
      <c r="I67" s="133" t="s">
        <v>202</v>
      </c>
      <c r="J67" s="133" t="s">
        <v>203</v>
      </c>
      <c r="K67" s="133" t="s">
        <v>171</v>
      </c>
      <c r="L67" s="105">
        <f t="shared" si="11"/>
        <v>0</v>
      </c>
      <c r="M67" s="105">
        <f t="shared" si="11"/>
        <v>6</v>
      </c>
      <c r="N67" s="105">
        <f t="shared" si="11"/>
        <v>7</v>
      </c>
      <c r="O67" s="150"/>
    </row>
    <row r="68" spans="1:15" s="106" customFormat="1" ht="24.75" hidden="1" customHeight="1" x14ac:dyDescent="0.25">
      <c r="A68" s="89"/>
      <c r="B68" s="94" t="s">
        <v>172</v>
      </c>
      <c r="C68" s="81">
        <v>65</v>
      </c>
      <c r="D68" s="81">
        <v>0</v>
      </c>
      <c r="E68" s="81"/>
      <c r="F68" s="132">
        <v>865</v>
      </c>
      <c r="G68" s="133" t="s">
        <v>199</v>
      </c>
      <c r="H68" s="133" t="s">
        <v>156</v>
      </c>
      <c r="I68" s="133" t="s">
        <v>202</v>
      </c>
      <c r="J68" s="133" t="s">
        <v>203</v>
      </c>
      <c r="K68" s="133" t="s">
        <v>173</v>
      </c>
      <c r="L68" s="105">
        <f>L69</f>
        <v>0</v>
      </c>
      <c r="M68" s="105">
        <f t="shared" si="11"/>
        <v>6</v>
      </c>
      <c r="N68" s="105">
        <f t="shared" si="11"/>
        <v>7</v>
      </c>
    </row>
    <row r="69" spans="1:15" s="106" customFormat="1" ht="26.25" hidden="1" customHeight="1" x14ac:dyDescent="0.25">
      <c r="A69" s="89"/>
      <c r="B69" s="94" t="s">
        <v>174</v>
      </c>
      <c r="C69" s="81">
        <v>65</v>
      </c>
      <c r="D69" s="81">
        <v>0</v>
      </c>
      <c r="E69" s="81"/>
      <c r="F69" s="132">
        <v>865</v>
      </c>
      <c r="G69" s="133" t="s">
        <v>199</v>
      </c>
      <c r="H69" s="133" t="s">
        <v>156</v>
      </c>
      <c r="I69" s="133" t="s">
        <v>202</v>
      </c>
      <c r="J69" s="133" t="s">
        <v>203</v>
      </c>
      <c r="K69" s="133" t="s">
        <v>175</v>
      </c>
      <c r="L69" s="105">
        <v>0</v>
      </c>
      <c r="M69" s="105">
        <v>6</v>
      </c>
      <c r="N69" s="105">
        <v>7</v>
      </c>
    </row>
    <row r="70" spans="1:15" s="106" customFormat="1" ht="16.5" hidden="1" customHeight="1" x14ac:dyDescent="0.25">
      <c r="A70" s="89"/>
      <c r="B70" s="94" t="s">
        <v>243</v>
      </c>
      <c r="C70" s="81">
        <v>65</v>
      </c>
      <c r="D70" s="81">
        <v>0</v>
      </c>
      <c r="E70" s="81">
        <v>15</v>
      </c>
      <c r="F70" s="132">
        <v>865</v>
      </c>
      <c r="G70" s="133" t="s">
        <v>199</v>
      </c>
      <c r="H70" s="133" t="s">
        <v>191</v>
      </c>
      <c r="I70" s="133" t="s">
        <v>244</v>
      </c>
      <c r="J70" s="133" t="s">
        <v>242</v>
      </c>
      <c r="K70" s="133"/>
      <c r="L70" s="105">
        <f>L71</f>
        <v>0</v>
      </c>
      <c r="M70" s="105">
        <f t="shared" ref="M70:N72" si="12">M71</f>
        <v>6</v>
      </c>
      <c r="N70" s="105">
        <f t="shared" si="12"/>
        <v>7</v>
      </c>
    </row>
    <row r="71" spans="1:15" s="106" customFormat="1" ht="15.75" hidden="1" customHeight="1" x14ac:dyDescent="0.25">
      <c r="A71" s="89"/>
      <c r="B71" s="94" t="s">
        <v>204</v>
      </c>
      <c r="C71" s="81">
        <v>65</v>
      </c>
      <c r="D71" s="81">
        <v>0</v>
      </c>
      <c r="E71" s="81">
        <v>15</v>
      </c>
      <c r="F71" s="132">
        <v>865</v>
      </c>
      <c r="G71" s="133" t="s">
        <v>199</v>
      </c>
      <c r="H71" s="133" t="s">
        <v>191</v>
      </c>
      <c r="I71" s="133" t="s">
        <v>244</v>
      </c>
      <c r="J71" s="133" t="s">
        <v>242</v>
      </c>
      <c r="K71" s="133" t="s">
        <v>171</v>
      </c>
      <c r="L71" s="105">
        <f>L72</f>
        <v>0</v>
      </c>
      <c r="M71" s="105">
        <f t="shared" si="12"/>
        <v>6</v>
      </c>
      <c r="N71" s="105">
        <f t="shared" si="12"/>
        <v>7</v>
      </c>
    </row>
    <row r="72" spans="1:15" s="106" customFormat="1" ht="18.75" hidden="1" customHeight="1" x14ac:dyDescent="0.25">
      <c r="A72" s="89"/>
      <c r="B72" s="94" t="s">
        <v>172</v>
      </c>
      <c r="C72" s="81">
        <v>65</v>
      </c>
      <c r="D72" s="81">
        <v>0</v>
      </c>
      <c r="E72" s="81">
        <v>15</v>
      </c>
      <c r="F72" s="132">
        <v>865</v>
      </c>
      <c r="G72" s="133" t="s">
        <v>199</v>
      </c>
      <c r="H72" s="133" t="s">
        <v>191</v>
      </c>
      <c r="I72" s="133" t="s">
        <v>244</v>
      </c>
      <c r="J72" s="133" t="s">
        <v>242</v>
      </c>
      <c r="K72" s="133" t="s">
        <v>173</v>
      </c>
      <c r="L72" s="86">
        <f>L73</f>
        <v>0</v>
      </c>
      <c r="M72" s="86">
        <f t="shared" si="12"/>
        <v>6</v>
      </c>
      <c r="N72" s="86">
        <f t="shared" si="12"/>
        <v>7</v>
      </c>
    </row>
    <row r="73" spans="1:15" s="106" customFormat="1" ht="24.75" hidden="1" customHeight="1" x14ac:dyDescent="0.25">
      <c r="A73" s="89"/>
      <c r="B73" s="94" t="s">
        <v>174</v>
      </c>
      <c r="C73" s="81">
        <v>65</v>
      </c>
      <c r="D73" s="81">
        <v>0</v>
      </c>
      <c r="E73" s="81">
        <v>15</v>
      </c>
      <c r="F73" s="132">
        <v>865</v>
      </c>
      <c r="G73" s="133" t="s">
        <v>199</v>
      </c>
      <c r="H73" s="133" t="s">
        <v>191</v>
      </c>
      <c r="I73" s="133" t="s">
        <v>244</v>
      </c>
      <c r="J73" s="133" t="s">
        <v>242</v>
      </c>
      <c r="K73" s="133" t="s">
        <v>175</v>
      </c>
      <c r="L73" s="86">
        <v>0</v>
      </c>
      <c r="M73" s="86">
        <v>6</v>
      </c>
      <c r="N73" s="86">
        <v>7</v>
      </c>
    </row>
    <row r="74" spans="1:15" s="106" customFormat="1" ht="131.25" customHeight="1" x14ac:dyDescent="0.25">
      <c r="A74" s="326" t="s">
        <v>205</v>
      </c>
      <c r="B74" s="326"/>
      <c r="C74" s="81">
        <v>65</v>
      </c>
      <c r="D74" s="81">
        <v>0</v>
      </c>
      <c r="E74" s="81">
        <v>15</v>
      </c>
      <c r="F74" s="132">
        <v>865</v>
      </c>
      <c r="G74" s="133" t="s">
        <v>199</v>
      </c>
      <c r="H74" s="133" t="s">
        <v>156</v>
      </c>
      <c r="I74" s="133" t="s">
        <v>265</v>
      </c>
      <c r="J74" s="133" t="s">
        <v>203</v>
      </c>
      <c r="K74" s="133"/>
      <c r="L74" s="105">
        <f t="shared" ref="L74:N75" si="13">L75</f>
        <v>300</v>
      </c>
      <c r="M74" s="105">
        <f t="shared" si="13"/>
        <v>300</v>
      </c>
      <c r="N74" s="105">
        <f t="shared" si="13"/>
        <v>300</v>
      </c>
    </row>
    <row r="75" spans="1:15" s="106" customFormat="1" ht="25.5" customHeight="1" x14ac:dyDescent="0.25">
      <c r="A75" s="89"/>
      <c r="B75" s="94" t="s">
        <v>170</v>
      </c>
      <c r="C75" s="81">
        <v>65</v>
      </c>
      <c r="D75" s="81">
        <v>0</v>
      </c>
      <c r="E75" s="81">
        <v>15</v>
      </c>
      <c r="F75" s="132">
        <v>865</v>
      </c>
      <c r="G75" s="133" t="s">
        <v>199</v>
      </c>
      <c r="H75" s="133" t="s">
        <v>156</v>
      </c>
      <c r="I75" s="133" t="s">
        <v>265</v>
      </c>
      <c r="J75" s="133" t="s">
        <v>203</v>
      </c>
      <c r="K75" s="133" t="s">
        <v>171</v>
      </c>
      <c r="L75" s="105">
        <f t="shared" si="13"/>
        <v>300</v>
      </c>
      <c r="M75" s="105">
        <f t="shared" si="13"/>
        <v>300</v>
      </c>
      <c r="N75" s="105">
        <f t="shared" si="13"/>
        <v>300</v>
      </c>
      <c r="O75" s="150"/>
    </row>
    <row r="76" spans="1:15" s="106" customFormat="1" ht="25.5" customHeight="1" x14ac:dyDescent="0.25">
      <c r="A76" s="89"/>
      <c r="B76" s="94" t="s">
        <v>172</v>
      </c>
      <c r="C76" s="81">
        <v>65</v>
      </c>
      <c r="D76" s="81">
        <v>0</v>
      </c>
      <c r="E76" s="81">
        <v>15</v>
      </c>
      <c r="F76" s="132">
        <v>865</v>
      </c>
      <c r="G76" s="133" t="s">
        <v>199</v>
      </c>
      <c r="H76" s="133" t="s">
        <v>156</v>
      </c>
      <c r="I76" s="133" t="s">
        <v>265</v>
      </c>
      <c r="J76" s="133" t="s">
        <v>203</v>
      </c>
      <c r="K76" s="133" t="s">
        <v>173</v>
      </c>
      <c r="L76" s="105">
        <v>300</v>
      </c>
      <c r="M76" s="105">
        <v>300</v>
      </c>
      <c r="N76" s="105">
        <v>300</v>
      </c>
    </row>
    <row r="77" spans="1:15" ht="27.75" customHeight="1" x14ac:dyDescent="0.25">
      <c r="A77" s="98"/>
      <c r="B77" s="272" t="s">
        <v>245</v>
      </c>
      <c r="C77" s="81">
        <v>65</v>
      </c>
      <c r="D77" s="130">
        <v>0</v>
      </c>
      <c r="E77" s="130">
        <v>17</v>
      </c>
      <c r="F77" s="132"/>
      <c r="G77" s="146"/>
      <c r="H77" s="146"/>
      <c r="I77" s="146"/>
      <c r="J77" s="149"/>
      <c r="K77" s="146"/>
      <c r="L77" s="84">
        <f>L78</f>
        <v>14416</v>
      </c>
      <c r="M77" s="84">
        <f t="shared" ref="M77:N80" si="14">M78</f>
        <v>157810</v>
      </c>
      <c r="N77" s="84">
        <f t="shared" si="14"/>
        <v>157810</v>
      </c>
    </row>
    <row r="78" spans="1:15" ht="15" customHeight="1" x14ac:dyDescent="0.25">
      <c r="A78" s="98"/>
      <c r="B78" s="131" t="s">
        <v>154</v>
      </c>
      <c r="C78" s="81">
        <v>65</v>
      </c>
      <c r="D78" s="130">
        <v>0</v>
      </c>
      <c r="E78" s="130">
        <v>17</v>
      </c>
      <c r="F78" s="132">
        <v>865</v>
      </c>
      <c r="G78" s="146"/>
      <c r="H78" s="146"/>
      <c r="I78" s="146"/>
      <c r="J78" s="149"/>
      <c r="K78" s="146"/>
      <c r="L78" s="84">
        <f>L79</f>
        <v>14416</v>
      </c>
      <c r="M78" s="84">
        <f t="shared" si="14"/>
        <v>157810</v>
      </c>
      <c r="N78" s="84">
        <f t="shared" si="14"/>
        <v>157810</v>
      </c>
    </row>
    <row r="79" spans="1:15" ht="29.25" customHeight="1" x14ac:dyDescent="0.25">
      <c r="A79" s="98"/>
      <c r="B79" s="160" t="s">
        <v>266</v>
      </c>
      <c r="C79" s="162">
        <v>65</v>
      </c>
      <c r="D79" s="81">
        <v>0</v>
      </c>
      <c r="E79" s="81">
        <v>17</v>
      </c>
      <c r="F79" s="132">
        <v>865</v>
      </c>
      <c r="G79" s="126" t="s">
        <v>193</v>
      </c>
      <c r="H79" s="126" t="s">
        <v>156</v>
      </c>
      <c r="I79" s="126" t="s">
        <v>267</v>
      </c>
      <c r="J79" s="133" t="s">
        <v>246</v>
      </c>
      <c r="K79" s="139"/>
      <c r="L79" s="86">
        <f>L80</f>
        <v>14416</v>
      </c>
      <c r="M79" s="86">
        <f t="shared" si="14"/>
        <v>157810</v>
      </c>
      <c r="N79" s="86">
        <f t="shared" si="14"/>
        <v>157810</v>
      </c>
    </row>
    <row r="80" spans="1:15" ht="25.5" customHeight="1" x14ac:dyDescent="0.25">
      <c r="A80" s="98"/>
      <c r="B80" s="96" t="s">
        <v>212</v>
      </c>
      <c r="C80" s="81">
        <v>65</v>
      </c>
      <c r="D80" s="81">
        <v>0</v>
      </c>
      <c r="E80" s="81">
        <v>17</v>
      </c>
      <c r="F80" s="132">
        <v>865</v>
      </c>
      <c r="G80" s="126" t="s">
        <v>193</v>
      </c>
      <c r="H80" s="126" t="s">
        <v>156</v>
      </c>
      <c r="I80" s="126" t="s">
        <v>267</v>
      </c>
      <c r="J80" s="133" t="s">
        <v>246</v>
      </c>
      <c r="K80" s="139" t="s">
        <v>213</v>
      </c>
      <c r="L80" s="86">
        <f>L81</f>
        <v>14416</v>
      </c>
      <c r="M80" s="86">
        <f t="shared" si="14"/>
        <v>157810</v>
      </c>
      <c r="N80" s="86">
        <f t="shared" si="14"/>
        <v>157810</v>
      </c>
    </row>
    <row r="81" spans="1:14" ht="27.75" customHeight="1" x14ac:dyDescent="0.25">
      <c r="A81" s="98"/>
      <c r="B81" s="160" t="s">
        <v>214</v>
      </c>
      <c r="C81" s="81">
        <v>65</v>
      </c>
      <c r="D81" s="81">
        <v>0</v>
      </c>
      <c r="E81" s="81">
        <v>17</v>
      </c>
      <c r="F81" s="132"/>
      <c r="G81" s="126"/>
      <c r="H81" s="126"/>
      <c r="I81" s="126" t="s">
        <v>267</v>
      </c>
      <c r="J81" s="133"/>
      <c r="K81" s="139" t="s">
        <v>215</v>
      </c>
      <c r="L81" s="86">
        <v>14416</v>
      </c>
      <c r="M81" s="86">
        <v>157810</v>
      </c>
      <c r="N81" s="86">
        <v>157810</v>
      </c>
    </row>
    <row r="82" spans="1:14" s="91" customFormat="1" ht="14.25" customHeight="1" x14ac:dyDescent="0.25">
      <c r="A82" s="131"/>
      <c r="B82" s="115" t="s">
        <v>247</v>
      </c>
      <c r="C82" s="81">
        <v>65</v>
      </c>
      <c r="D82" s="130">
        <v>0</v>
      </c>
      <c r="E82" s="130">
        <v>18</v>
      </c>
      <c r="F82" s="132"/>
      <c r="G82" s="146"/>
      <c r="H82" s="146"/>
      <c r="I82" s="146"/>
      <c r="J82" s="149"/>
      <c r="K82" s="148"/>
      <c r="L82" s="84">
        <f t="shared" ref="L82:N83" si="15">L83</f>
        <v>4000</v>
      </c>
      <c r="M82" s="84">
        <f t="shared" si="15"/>
        <v>4000</v>
      </c>
      <c r="N82" s="84">
        <f t="shared" si="15"/>
        <v>4000</v>
      </c>
    </row>
    <row r="83" spans="1:14" s="91" customFormat="1" ht="14.25" customHeight="1" x14ac:dyDescent="0.25">
      <c r="A83" s="131"/>
      <c r="B83" s="131" t="s">
        <v>154</v>
      </c>
      <c r="C83" s="81">
        <v>65</v>
      </c>
      <c r="D83" s="130">
        <v>0</v>
      </c>
      <c r="E83" s="130">
        <v>18</v>
      </c>
      <c r="F83" s="132">
        <v>865</v>
      </c>
      <c r="G83" s="146"/>
      <c r="H83" s="146"/>
      <c r="I83" s="146"/>
      <c r="J83" s="149"/>
      <c r="K83" s="148"/>
      <c r="L83" s="84">
        <f t="shared" si="15"/>
        <v>4000</v>
      </c>
      <c r="M83" s="84">
        <f t="shared" si="15"/>
        <v>4000</v>
      </c>
      <c r="N83" s="84">
        <f t="shared" si="15"/>
        <v>4000</v>
      </c>
    </row>
    <row r="84" spans="1:14" ht="111" customHeight="1" x14ac:dyDescent="0.25">
      <c r="A84" s="345" t="s">
        <v>268</v>
      </c>
      <c r="B84" s="345"/>
      <c r="C84" s="81">
        <v>65</v>
      </c>
      <c r="D84" s="81">
        <v>0</v>
      </c>
      <c r="E84" s="81">
        <v>18</v>
      </c>
      <c r="F84" s="132">
        <v>865</v>
      </c>
      <c r="G84" s="126" t="s">
        <v>186</v>
      </c>
      <c r="H84" s="126" t="s">
        <v>199</v>
      </c>
      <c r="I84" s="126" t="s">
        <v>269</v>
      </c>
      <c r="J84" s="134" t="s">
        <v>248</v>
      </c>
      <c r="K84" s="126"/>
      <c r="L84" s="86">
        <f t="shared" ref="L84:N85" si="16">L85</f>
        <v>4000</v>
      </c>
      <c r="M84" s="86">
        <f t="shared" si="16"/>
        <v>4000</v>
      </c>
      <c r="N84" s="86">
        <f t="shared" si="16"/>
        <v>4000</v>
      </c>
    </row>
    <row r="85" spans="1:14" ht="13.5" customHeight="1" x14ac:dyDescent="0.25">
      <c r="A85" s="92"/>
      <c r="B85" s="96" t="s">
        <v>183</v>
      </c>
      <c r="C85" s="81">
        <v>65</v>
      </c>
      <c r="D85" s="81">
        <v>0</v>
      </c>
      <c r="E85" s="81">
        <v>18</v>
      </c>
      <c r="F85" s="132">
        <v>865</v>
      </c>
      <c r="G85" s="126" t="s">
        <v>186</v>
      </c>
      <c r="H85" s="126" t="s">
        <v>199</v>
      </c>
      <c r="I85" s="126" t="s">
        <v>269</v>
      </c>
      <c r="J85" s="134" t="s">
        <v>248</v>
      </c>
      <c r="K85" s="126" t="s">
        <v>184</v>
      </c>
      <c r="L85" s="86">
        <f t="shared" si="16"/>
        <v>4000</v>
      </c>
      <c r="M85" s="86">
        <f t="shared" si="16"/>
        <v>4000</v>
      </c>
      <c r="N85" s="86">
        <f t="shared" si="16"/>
        <v>4000</v>
      </c>
    </row>
    <row r="86" spans="1:14" ht="13.5" customHeight="1" x14ac:dyDescent="0.25">
      <c r="A86" s="92"/>
      <c r="B86" s="96" t="s">
        <v>137</v>
      </c>
      <c r="C86" s="81">
        <v>65</v>
      </c>
      <c r="D86" s="81">
        <v>0</v>
      </c>
      <c r="E86" s="81">
        <v>18</v>
      </c>
      <c r="F86" s="132">
        <v>865</v>
      </c>
      <c r="G86" s="126" t="s">
        <v>186</v>
      </c>
      <c r="H86" s="126" t="s">
        <v>199</v>
      </c>
      <c r="I86" s="126" t="s">
        <v>269</v>
      </c>
      <c r="J86" s="134" t="s">
        <v>248</v>
      </c>
      <c r="K86" s="139" t="s">
        <v>185</v>
      </c>
      <c r="L86" s="86">
        <v>4000</v>
      </c>
      <c r="M86" s="86">
        <f>'6.Вед.18-20'!I72</f>
        <v>4000</v>
      </c>
      <c r="N86" s="86">
        <f>'6.Вед.18-20'!J72</f>
        <v>4000</v>
      </c>
    </row>
    <row r="87" spans="1:14" ht="16.5" customHeight="1" x14ac:dyDescent="0.25">
      <c r="A87" s="114"/>
      <c r="B87" s="157" t="s">
        <v>222</v>
      </c>
      <c r="C87" s="130"/>
      <c r="D87" s="130"/>
      <c r="E87" s="130"/>
      <c r="F87" s="132"/>
      <c r="G87" s="146"/>
      <c r="H87" s="146"/>
      <c r="I87" s="146"/>
      <c r="J87" s="146"/>
      <c r="K87" s="146"/>
      <c r="L87" s="84">
        <f>L82+L77+L53+L46+L39+L10</f>
        <v>2290257.1</v>
      </c>
      <c r="M87" s="84">
        <f>M82+M77+M53+M46+M39+M10</f>
        <v>2410175.42</v>
      </c>
      <c r="N87" s="84">
        <f>N82+N77+N53+N46+N39+N10</f>
        <v>2523873.92</v>
      </c>
    </row>
    <row r="89" spans="1:14" x14ac:dyDescent="0.25">
      <c r="L89" s="117"/>
      <c r="M89" s="117"/>
      <c r="N89" s="117"/>
    </row>
  </sheetData>
  <mergeCells count="13">
    <mergeCell ref="L3:N3"/>
    <mergeCell ref="A84:B84"/>
    <mergeCell ref="A74:B74"/>
    <mergeCell ref="C2:L2"/>
    <mergeCell ref="A8:B8"/>
    <mergeCell ref="A16:B16"/>
    <mergeCell ref="A62:B62"/>
    <mergeCell ref="A66:B66"/>
    <mergeCell ref="A32:B32"/>
    <mergeCell ref="A48:B48"/>
    <mergeCell ref="A54:B54"/>
    <mergeCell ref="A6:N6"/>
    <mergeCell ref="L4:N4"/>
  </mergeCells>
  <pageMargins left="0.6692913385826772" right="0.39370078740157483" top="0.35433070866141736" bottom="0.35433070866141736" header="0.55118110236220474" footer="0.39370078740157483"/>
  <pageSetup paperSize="9" scale="85"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9"/>
  <sheetViews>
    <sheetView workbookViewId="0">
      <selection activeCell="C15" sqref="C15"/>
    </sheetView>
  </sheetViews>
  <sheetFormatPr defaultRowHeight="12.75" x14ac:dyDescent="0.2"/>
  <cols>
    <col min="1" max="1" width="4.140625" style="194" customWidth="1"/>
    <col min="2" max="2" width="51.42578125" style="194" customWidth="1"/>
    <col min="3" max="5" width="12.140625" style="194" customWidth="1"/>
    <col min="6" max="251" width="9.140625" style="194"/>
    <col min="252" max="252" width="4.140625" style="194" customWidth="1"/>
    <col min="253" max="253" width="58.85546875" style="194" customWidth="1"/>
    <col min="254" max="254" width="32.85546875" style="194" customWidth="1"/>
    <col min="255" max="255" width="9.140625" style="194"/>
    <col min="256" max="16384" width="9.140625" style="166"/>
  </cols>
  <sheetData>
    <row r="1" spans="1:255" x14ac:dyDescent="0.2">
      <c r="A1" s="192"/>
      <c r="B1" s="193"/>
      <c r="C1" s="349" t="s">
        <v>312</v>
      </c>
      <c r="D1" s="349"/>
      <c r="E1" s="349"/>
    </row>
    <row r="2" spans="1:255" ht="62.25" customHeight="1" x14ac:dyDescent="0.2">
      <c r="A2" s="192"/>
      <c r="B2" s="193"/>
      <c r="C2" s="278" t="s">
        <v>350</v>
      </c>
      <c r="D2" s="278"/>
      <c r="E2" s="278"/>
    </row>
    <row r="3" spans="1:255" x14ac:dyDescent="0.2">
      <c r="A3" s="192"/>
      <c r="B3" s="193"/>
      <c r="C3" s="164" t="s">
        <v>313</v>
      </c>
    </row>
    <row r="4" spans="1:255" x14ac:dyDescent="0.2">
      <c r="A4" s="192"/>
      <c r="B4" s="193"/>
      <c r="C4" s="195"/>
    </row>
    <row r="5" spans="1:255" ht="69.75" customHeight="1" x14ac:dyDescent="0.2">
      <c r="A5" s="196"/>
      <c r="B5" s="350" t="s">
        <v>353</v>
      </c>
      <c r="C5" s="350"/>
      <c r="D5" s="350"/>
      <c r="E5" s="350"/>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c r="IP5" s="197"/>
      <c r="IQ5" s="197"/>
      <c r="IR5" s="197"/>
      <c r="IS5" s="197"/>
      <c r="IT5" s="197"/>
      <c r="IU5" s="197"/>
    </row>
    <row r="6" spans="1:255" x14ac:dyDescent="0.2">
      <c r="A6" s="192"/>
      <c r="B6" s="198"/>
      <c r="C6" s="198"/>
    </row>
    <row r="7" spans="1:255" ht="27.75" customHeight="1" x14ac:dyDescent="0.2">
      <c r="A7" s="199" t="s">
        <v>314</v>
      </c>
      <c r="B7" s="199" t="s">
        <v>315</v>
      </c>
      <c r="C7" s="271" t="s">
        <v>316</v>
      </c>
      <c r="D7" s="271" t="s">
        <v>317</v>
      </c>
      <c r="E7" s="271" t="s">
        <v>318</v>
      </c>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row>
    <row r="8" spans="1:255" ht="31.5" customHeight="1" x14ac:dyDescent="0.2">
      <c r="A8" s="201">
        <v>1</v>
      </c>
      <c r="B8" s="202" t="s">
        <v>319</v>
      </c>
      <c r="C8" s="203">
        <v>2000</v>
      </c>
      <c r="D8" s="203">
        <v>2000</v>
      </c>
      <c r="E8" s="203">
        <v>2000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7" customHeight="1" x14ac:dyDescent="0.2">
      <c r="A9" s="204"/>
      <c r="B9" s="205" t="s">
        <v>320</v>
      </c>
      <c r="C9" s="206">
        <f>SUM(C8:C8)</f>
        <v>2000</v>
      </c>
      <c r="D9" s="206">
        <f>SUM(D8:D8)</f>
        <v>2000</v>
      </c>
      <c r="E9" s="206">
        <f>SUM(E8:E8)</f>
        <v>2000</v>
      </c>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row>
  </sheetData>
  <mergeCells count="3">
    <mergeCell ref="C1:E1"/>
    <mergeCell ref="C2:E2"/>
    <mergeCell ref="B5:E5"/>
  </mergeCells>
  <pageMargins left="0.69" right="0.70866141732283472" top="0.74803149606299213" bottom="0.74803149606299213" header="0.31496062992125984" footer="0.31496062992125984"/>
  <pageSetup paperSize="9" scale="9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10"/>
  <sheetViews>
    <sheetView workbookViewId="0">
      <selection activeCell="D19" sqref="D19"/>
    </sheetView>
  </sheetViews>
  <sheetFormatPr defaultRowHeight="12.75" x14ac:dyDescent="0.2"/>
  <cols>
    <col min="1" max="1" width="4.140625" style="194" customWidth="1"/>
    <col min="2" max="2" width="49.85546875" style="194" customWidth="1"/>
    <col min="3" max="5" width="13.5703125" style="194" customWidth="1"/>
    <col min="6" max="251" width="9.140625" style="194"/>
    <col min="252" max="252" width="4.140625" style="194" customWidth="1"/>
    <col min="253" max="253" width="58.85546875" style="194" customWidth="1"/>
    <col min="254" max="254" width="32.85546875" style="194" customWidth="1"/>
    <col min="255" max="255" width="9.140625" style="194"/>
    <col min="256" max="16384" width="9.140625" style="166"/>
  </cols>
  <sheetData>
    <row r="1" spans="1:255" ht="12.75" customHeight="1" x14ac:dyDescent="0.2">
      <c r="A1" s="192"/>
      <c r="B1" s="193"/>
      <c r="C1" s="349" t="s">
        <v>321</v>
      </c>
      <c r="D1" s="349"/>
      <c r="E1" s="349"/>
    </row>
    <row r="2" spans="1:255" ht="74.25" customHeight="1" x14ac:dyDescent="0.2">
      <c r="A2" s="192"/>
      <c r="B2" s="193"/>
      <c r="C2" s="278" t="s">
        <v>350</v>
      </c>
      <c r="D2" s="278"/>
      <c r="E2" s="278"/>
    </row>
    <row r="3" spans="1:255" x14ac:dyDescent="0.2">
      <c r="A3" s="192"/>
      <c r="B3" s="193"/>
      <c r="C3" s="164" t="s">
        <v>322</v>
      </c>
    </row>
    <row r="4" spans="1:255" x14ac:dyDescent="0.2">
      <c r="A4" s="192"/>
      <c r="B4" s="193"/>
      <c r="C4" s="195"/>
    </row>
    <row r="5" spans="1:255" ht="100.5" customHeight="1" x14ac:dyDescent="0.2">
      <c r="A5" s="196"/>
      <c r="B5" s="350" t="s">
        <v>354</v>
      </c>
      <c r="C5" s="350"/>
      <c r="D5" s="350"/>
      <c r="E5" s="350"/>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c r="IP5" s="197"/>
      <c r="IQ5" s="197"/>
      <c r="IR5" s="197"/>
      <c r="IS5" s="197"/>
      <c r="IT5" s="197"/>
      <c r="IU5" s="197"/>
    </row>
    <row r="6" spans="1:255" x14ac:dyDescent="0.2">
      <c r="A6" s="192"/>
      <c r="B6" s="198"/>
      <c r="C6" s="198"/>
    </row>
    <row r="7" spans="1:255" ht="22.5" customHeight="1" x14ac:dyDescent="0.2">
      <c r="A7" s="199" t="s">
        <v>314</v>
      </c>
      <c r="B7" s="199" t="s">
        <v>315</v>
      </c>
      <c r="C7" s="271" t="s">
        <v>316</v>
      </c>
      <c r="D7" s="271" t="s">
        <v>317</v>
      </c>
      <c r="E7" s="271" t="s">
        <v>318</v>
      </c>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row>
    <row r="8" spans="1:255" ht="27" customHeight="1" x14ac:dyDescent="0.2">
      <c r="A8" s="201">
        <v>1</v>
      </c>
      <c r="B8" s="202" t="s">
        <v>319</v>
      </c>
      <c r="C8" s="203">
        <v>500</v>
      </c>
      <c r="D8" s="203">
        <v>500</v>
      </c>
      <c r="E8" s="203">
        <v>500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7" customHeight="1" x14ac:dyDescent="0.2">
      <c r="A9" s="204"/>
      <c r="B9" s="205" t="s">
        <v>320</v>
      </c>
      <c r="C9" s="206">
        <f>SUM(C8:C8)</f>
        <v>500</v>
      </c>
      <c r="D9" s="206">
        <f>SUM(D8:D8)</f>
        <v>500</v>
      </c>
      <c r="E9" s="206">
        <f>SUM(E8:E8)</f>
        <v>500</v>
      </c>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row>
    <row r="10" spans="1:255" x14ac:dyDescent="0.2">
      <c r="C10" s="208"/>
      <c r="D10" s="208"/>
      <c r="E10" s="208"/>
    </row>
  </sheetData>
  <mergeCells count="3">
    <mergeCell ref="C1:E1"/>
    <mergeCell ref="C2:E2"/>
    <mergeCell ref="B5:E5"/>
  </mergeCells>
  <pageMargins left="0.78740157480314965" right="0.35433070866141736" top="0.35433070866141736"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3</vt:i4>
      </vt:variant>
    </vt:vector>
  </HeadingPairs>
  <TitlesOfParts>
    <vt:vector size="17" baseType="lpstr">
      <vt:lpstr>1.дох.18-20гг.</vt:lpstr>
      <vt:lpstr>2. Норм.</vt:lpstr>
      <vt:lpstr>3.Адм.дох</vt:lpstr>
      <vt:lpstr>4.Адм ОГВ</vt:lpstr>
      <vt:lpstr>5. Адм.ист.</vt:lpstr>
      <vt:lpstr>6.Вед.18-20</vt:lpstr>
      <vt:lpstr>7.МП.18-20</vt:lpstr>
      <vt:lpstr>8.1 Вн.контр.</vt:lpstr>
      <vt:lpstr>8.2.Архив </vt:lpstr>
      <vt:lpstr>8.3.Спорт </vt:lpstr>
      <vt:lpstr>9.Ист.18-20</vt:lpstr>
      <vt:lpstr>Лист1</vt:lpstr>
      <vt:lpstr>Лист2</vt:lpstr>
      <vt:lpstr>Лист3</vt:lpstr>
      <vt:lpstr>'1.дох.18-20гг.'!Заголовки_для_печати</vt:lpstr>
      <vt:lpstr>'6.Вед.18-20'!Заголовки_для_печати</vt:lpstr>
      <vt:lpstr>'7.МП.18-20'!Заголовки_для_печати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2018-08-23T06:32:54Z</dcterms:modified>
</cp:coreProperties>
</file>