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0" activeTab="3"/>
  </bookViews>
  <sheets>
    <sheet name="Вед.19" sheetId="1" r:id="rId1"/>
    <sheet name="ФС 19" sheetId="2" r:id="rId2"/>
    <sheet name="МП 19" sheetId="3" r:id="rId3"/>
    <sheet name="10.Ист" sheetId="4" r:id="rId4"/>
  </sheets>
  <externalReferences>
    <externalReference r:id="rId7"/>
  </externalReferences>
  <definedNames>
    <definedName name="_xlnm.Print_Titles" localSheetId="0">'Вед.19'!$8:$8</definedName>
    <definedName name="_xlnm.Print_Titles" localSheetId="1">'ФС 19'!$11:$11</definedName>
  </definedNames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E71" authorId="0">
      <text>
        <r>
          <rPr>
            <b/>
            <sz val="9"/>
            <rFont val="Tahoma"/>
            <family val="2"/>
          </rPr>
          <t>Повышение безопасности и надежности гидротехнических сооружений, в том числе юезхозяйственных, путем приведения к безопасному техническому состоянию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Наташа</author>
  </authors>
  <commentList>
    <comment ref="E74" authorId="0">
      <text>
        <r>
          <rPr>
            <b/>
            <sz val="9"/>
            <rFont val="Tahoma"/>
            <family val="2"/>
          </rPr>
          <t>Повышение безопасности и надежности гидротехнических сооружений, в том числе юезхозяйственных, путем приведения к безопасному техническому состоянию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Наташа</author>
  </authors>
  <commentList>
    <comment ref="E87" authorId="0">
      <text>
        <r>
          <rPr>
            <b/>
            <sz val="9"/>
            <rFont val="Tahoma"/>
            <family val="2"/>
          </rPr>
          <t>Повышение безопасности и надежности гидротехнических сооружений, в том числе юезхозяйственных, путем приведения к безопасному техническому состоянию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<sst xmlns="http://schemas.openxmlformats.org/spreadsheetml/2006/main" count="1547" uniqueCount="203">
  <si>
    <t>100</t>
  </si>
  <si>
    <t>120</t>
  </si>
  <si>
    <t>200</t>
  </si>
  <si>
    <t>240</t>
  </si>
  <si>
    <t>Иные бюджетные ассигнования</t>
  </si>
  <si>
    <t>800</t>
  </si>
  <si>
    <t>06</t>
  </si>
  <si>
    <t>Резервные средства</t>
  </si>
  <si>
    <t>870</t>
  </si>
  <si>
    <t>540</t>
  </si>
  <si>
    <t>ВСЕГО РАСХОДОВ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</si>
  <si>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</si>
  <si>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</si>
  <si>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</si>
  <si>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</si>
  <si>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</si>
  <si>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</si>
  <si>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</si>
  <si>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</si>
  <si>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</si>
  <si>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</si>
  <si>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</si>
  <si>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</si>
  <si>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</si>
  <si>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</si>
  <si>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</si>
  <si>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</si>
  <si>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</si>
  <si>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</si>
  <si>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</si>
  <si>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</si>
  <si>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</si>
  <si>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</si>
  <si>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</si>
  <si>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</si>
  <si>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</si>
  <si>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</si>
  <si>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</si>
  <si>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</si>
  <si>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</si>
  <si>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</si>
  <si>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</si>
  <si>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Приложение 1</t>
  </si>
  <si>
    <t>КБК</t>
  </si>
  <si>
    <t>НАИМЕНОВАНИЕ</t>
  </si>
  <si>
    <t>863 01 05 00 00 00 0000 000</t>
  </si>
  <si>
    <t>Изменение остатков средств на счетах по учету средств бюджета</t>
  </si>
  <si>
    <t>863 01 05 00 00 00 0000 500</t>
  </si>
  <si>
    <t>Увеличение остатков средств бюджетов</t>
  </si>
  <si>
    <t>863 01 05 02 00 00 0000 500</t>
  </si>
  <si>
    <t>Увеличение прочих остатков средств бюджетов</t>
  </si>
  <si>
    <t>863 01 05 02 01 00 0000 510</t>
  </si>
  <si>
    <t xml:space="preserve">Увеличение прочих остатков денежных средств бюджетов </t>
  </si>
  <si>
    <t>863 01 05 00 00 00 0000 600</t>
  </si>
  <si>
    <t>Уменьшение остатков средств бюджетов</t>
  </si>
  <si>
    <t>863 01 05 02 00 00 0000 600</t>
  </si>
  <si>
    <t>Уменьшение прочих остатков средств бюджетов</t>
  </si>
  <si>
    <t>863 01 05 02 01 00 0000 610</t>
  </si>
  <si>
    <t>Уменьшение прочих остатков денежных средств бюджетов</t>
  </si>
  <si>
    <t>863 01 05 02 01 10 0000 610</t>
  </si>
  <si>
    <t>Итого источников внутреннего финансирования дефицита</t>
  </si>
  <si>
    <t>ГП</t>
  </si>
  <si>
    <t>ППГП</t>
  </si>
  <si>
    <t>Гл</t>
  </si>
  <si>
    <t xml:space="preserve">НР </t>
  </si>
  <si>
    <t xml:space="preserve">Реализация полномочий муниципального образования «Лутенское сельское поселение»  на 2014-2016 годы </t>
  </si>
  <si>
    <t>Лутенская сельская администрация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</si>
  <si>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</si>
  <si>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</si>
  <si>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</si>
  <si>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</si>
  <si>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</si>
  <si>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</si>
  <si>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</si>
  <si>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</si>
  <si>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</si>
  <si>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</si>
  <si>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Организация и содержание мест захоронения (кладбищ)</t>
  </si>
  <si>
    <t>110</t>
  </si>
  <si>
    <t>Расходы на выплаты персоналу казенных учреждений</t>
  </si>
  <si>
    <t>Массовый спорт</t>
  </si>
  <si>
    <t>863 01 05 02 10 10 0000 510</t>
  </si>
  <si>
    <t>Национальная экономика</t>
  </si>
  <si>
    <t>Дорожное хозяйство (дорожные фонды)</t>
  </si>
  <si>
    <t>09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</si>
  <si>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</si>
  <si>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</si>
  <si>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</si>
  <si>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</si>
  <si>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>Сумма на 2019 год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</si>
  <si>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</si>
  <si>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</si>
  <si>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</si>
  <si>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</si>
  <si>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</si>
  <si>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 xml:space="preserve">Осуществление первичного воинского учета на территориях, где отсутствуют военные комиссариаты </t>
  </si>
  <si>
    <t xml:space="preserve"> Приложение 2</t>
  </si>
  <si>
    <t>(рублей)</t>
  </si>
  <si>
    <t>НР</t>
  </si>
  <si>
    <t>Обеспечение деятельности главы муниципального образования</t>
  </si>
  <si>
    <t>63 0 11 80010</t>
  </si>
  <si>
    <t>80040</t>
  </si>
  <si>
    <t>63 0 11 80040</t>
  </si>
  <si>
    <t>Членские взносы некоммерческим организациям</t>
  </si>
  <si>
    <t>63 0 11 81410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</si>
  <si>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</si>
  <si>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</si>
  <si>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63 0 11 84200</t>
  </si>
  <si>
    <t>00</t>
  </si>
  <si>
    <t>Резервный фонд местной администрации</t>
  </si>
  <si>
    <t>83030</t>
  </si>
  <si>
    <t>70 0 00 83030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</si>
  <si>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</si>
  <si>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84220</t>
  </si>
  <si>
    <t>63 0 11 84220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</si>
  <si>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</si>
  <si>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80480</t>
  </si>
  <si>
    <t>63 0 11 80930</t>
  </si>
  <si>
    <t>51180</t>
  </si>
  <si>
    <t>63 0 12 51180</t>
  </si>
  <si>
    <t>81140</t>
  </si>
  <si>
    <t>63 0 13 81140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</si>
  <si>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</si>
  <si>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</si>
  <si>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63 0 14 83740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</si>
  <si>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</si>
  <si>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83760</t>
  </si>
  <si>
    <t>63 0 15 83760</t>
  </si>
  <si>
    <t>Организация и обеспечение освещения улиц</t>
  </si>
  <si>
    <t>81690</t>
  </si>
  <si>
    <t>63 0 15 81690</t>
  </si>
  <si>
    <t>81710</t>
  </si>
  <si>
    <t>63 0 15 81710</t>
  </si>
  <si>
    <t>Выплата муниципальных пенсий (доплат к государственным пенсиям)</t>
  </si>
  <si>
    <t>82450</t>
  </si>
  <si>
    <t>63 0 17 82450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</si>
  <si>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</si>
  <si>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</si>
  <si>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63 0 18 84290</t>
  </si>
  <si>
    <t>МП</t>
  </si>
  <si>
    <t>ППМП</t>
  </si>
  <si>
    <t>ОМ</t>
  </si>
  <si>
    <t>ГРБС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</si>
  <si>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</si>
  <si>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80010</t>
  </si>
  <si>
    <t>81410</t>
  </si>
  <si>
    <t>80930</t>
  </si>
  <si>
    <t>Обеспечение первичного воинского учета на территориях, где отсутствуют военные комиссариаты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</si>
  <si>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</si>
  <si>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</si>
  <si>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</si>
  <si>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Осуществление мер улучшению положения отдельных категорий граждан</t>
  </si>
  <si>
    <t>Развитие физической культуры и спорта</t>
  </si>
  <si>
    <t xml:space="preserve">Непрограммная деятельность </t>
  </si>
  <si>
    <t>863</t>
  </si>
  <si>
    <t xml:space="preserve"> Приложение 4</t>
  </si>
  <si>
    <t>63 0 11 80070</t>
  </si>
  <si>
    <t>Информационное обеспечение деятельности органов местного самоуправления</t>
  </si>
  <si>
    <t>80070</t>
  </si>
  <si>
    <t>930009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</si>
  <si>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</si>
  <si>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</si>
  <si>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63 0 11 84400</t>
  </si>
  <si>
    <t xml:space="preserve">к решению  Лутенского сельского Совета народных депутатов "О бюджете муниципального образования "Лутенское сельское поселение" на 2019 год и на плановый период 2020 и 2021 годов" </t>
  </si>
  <si>
    <t>к решению  Лутенского сельского Совета народных депутатов  "О внесению изменений в решение Лутенского сельского Совета народных депутатов "О бюджете муниципального образования «Лутенское сельское поселение» на 2019 год и на плановый период 2020 и 2021 годов"</t>
  </si>
  <si>
    <t>Приложение 6.1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</si>
  <si>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</si>
  <si>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</si>
  <si>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</si>
  <si>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</si>
  <si>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80060</t>
  </si>
  <si>
    <t>70 0 00 80060</t>
  </si>
  <si>
    <t>Специальные расходы</t>
  </si>
  <si>
    <t>880</t>
  </si>
  <si>
    <t>Условно утвержденные расходы</t>
  </si>
  <si>
    <t>99</t>
  </si>
  <si>
    <t>80080</t>
  </si>
  <si>
    <t>70 0 00 80080</t>
  </si>
  <si>
    <t>990</t>
  </si>
  <si>
    <t>Приложение 8.1</t>
  </si>
  <si>
    <t>Приложение 7.1</t>
  </si>
  <si>
    <t>Изменение распределения по ведомственной структуре расходов бюджета муниципального образования "Лутенское сельское поселение" на 2019 год и на плановый период 2020 и 2021 годов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</si>
  <si>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</si>
  <si>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Измениение распределения расходов бюджета  муниципального образования "Лутенское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</si>
  <si>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Приложение 10</t>
  </si>
  <si>
    <t xml:space="preserve">Обеспечение реализации полномочий Лутенского сельского поселения  </t>
  </si>
  <si>
    <t>Мероприятия по благоустройству</t>
  </si>
  <si>
    <t>63 0 15 81730</t>
  </si>
  <si>
    <t xml:space="preserve">Водохозяйственные и водоохранные мероприятия </t>
  </si>
  <si>
    <t>Содержание, текущий и капитальный ремонт и обеспечение безопасности гидротехнических сооружений</t>
  </si>
  <si>
    <t>63 0 19 83300</t>
  </si>
  <si>
    <t>Повышение безопасности и надежности гидротехнических сооружений, в том числе лезхозяйственных, путем приведения к безопасному техническому состоянию</t>
  </si>
  <si>
    <t>81730</t>
  </si>
  <si>
    <t>Приложение 2</t>
  </si>
  <si>
    <t xml:space="preserve"> Приложение 3</t>
  </si>
  <si>
    <t>63 0 11 80920</t>
  </si>
  <si>
    <t>80920</t>
  </si>
  <si>
    <t>63 0 11 80900</t>
  </si>
  <si>
    <t>80900</t>
  </si>
  <si>
    <t>Оценка имущества, признание прав и регулирование отношений муниципальной собственности</t>
  </si>
  <si>
    <t>Решение</t>
  </si>
  <si>
    <t>рублей</t>
  </si>
  <si>
    <t>Источники внутреннего финансирования дефицита бюджета муниципального образования "Лутенское сельское поселение" на 2019 год и на плановый период 2020 и 2021 годов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</si>
</sst>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_ ;[Red]\-#,##0\ "/>
    <numFmt numFmtId="183" formatCode="#,##0.000_ ;[Red]\-#,##0.000\ "/>
    <numFmt numFmtId="184" formatCode="#,##0.000"/>
    <numFmt numFmtId="185" formatCode="#,##0.0_р_."/>
    <numFmt numFmtId="186" formatCode="#,##0.0"/>
    <numFmt numFmtId="187" formatCode="#,##0.0000"/>
    <numFmt numFmtId="188" formatCode="0.00000000"/>
    <numFmt numFmtId="189" formatCode="0.0000000"/>
    <numFmt numFmtId="190" formatCode="0.000000"/>
    <numFmt numFmtId="191" formatCode="0.0000"/>
    <numFmt numFmtId="192" formatCode="0.0000000000"/>
    <numFmt numFmtId="193" formatCode="0.00000000000"/>
    <numFmt numFmtId="194" formatCode="0.000000000000"/>
    <numFmt numFmtId="195" formatCode="0.000000000"/>
    <numFmt numFmtId="196" formatCode="0.00000"/>
    <numFmt numFmtId="197" formatCode="_-* #,##0.000_р_._-;\-* #,##0.000_р_._-;_-* &quot;-&quot;?_р_._-;_-@_-"/>
    <numFmt numFmtId="198" formatCode="_-* #,##0.000_р_._-;\-* #,##0.000_р_._-;_-* &quot;-&quot;?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р_."/>
    <numFmt numFmtId="204" formatCode="#,##0_р_."/>
    <numFmt numFmtId="205" formatCode="#,##0.0_ ;[Red]\-#,##0.0\ "/>
    <numFmt numFmtId="206" formatCode="_(* #,##0.000_);_(* \(#,##0.000\);_(* &quot;-&quot;??_);_(@_)"/>
    <numFmt numFmtId="207" formatCode="_(* #,##0.0000_);_(* \(#,##0.0000\);_(* &quot;-&quot;??_);_(@_)"/>
    <numFmt numFmtId="208" formatCode="[$-FC19]d\ mmmm\ yyyy\ &quot;г.&quot;"/>
    <numFmt numFmtId="209" formatCode="#&quot; &quot;???/???"/>
    <numFmt numFmtId="210" formatCode="0000"/>
    <numFmt numFmtId="211" formatCode="#,##0.000_р_."/>
    <numFmt numFmtId="212" formatCode="_(* #,##0.0_);_(* \(#,##0.0\);_(* &quot;-&quot;??_);_(@_)"/>
    <numFmt numFmtId="213" formatCode="_-* #,##0.0_р_._-;\-* #,##0.0_р_._-;_-* &quot;-&quot;??_р_._-;_-@_-"/>
  </numFmts>
  <fonts count="62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1"/>
      <name val="Times New Roman"/>
      <family val="1"/>
    </font>
    <font>
      <b/>
      <u val="single"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60" applyFont="1" applyFill="1" applyAlignment="1">
      <alignment vertical="top"/>
      <protection/>
    </xf>
    <xf numFmtId="0" fontId="0" fillId="0" borderId="0" xfId="60" applyFont="1" applyFill="1" applyAlignment="1">
      <alignment vertical="top" wrapText="1"/>
      <protection/>
    </xf>
    <xf numFmtId="0" fontId="0" fillId="0" borderId="11" xfId="60" applyFont="1" applyFill="1" applyBorder="1" applyAlignment="1">
      <alignment vertical="top"/>
      <protection/>
    </xf>
    <xf numFmtId="0" fontId="4" fillId="0" borderId="0" xfId="60" applyFont="1" applyFill="1" applyAlignment="1">
      <alignment vertical="top"/>
      <protection/>
    </xf>
    <xf numFmtId="0" fontId="1" fillId="0" borderId="0" xfId="60" applyFont="1" applyFill="1" applyAlignment="1">
      <alignment vertical="top"/>
      <protection/>
    </xf>
    <xf numFmtId="0" fontId="0" fillId="0" borderId="0" xfId="60" applyFont="1" applyFill="1" applyBorder="1" applyAlignment="1">
      <alignment vertical="top"/>
      <protection/>
    </xf>
    <xf numFmtId="0" fontId="1" fillId="0" borderId="0" xfId="60" applyFont="1" applyFill="1" applyBorder="1" applyAlignment="1">
      <alignment vertical="top"/>
      <protection/>
    </xf>
    <xf numFmtId="49" fontId="9" fillId="0" borderId="0" xfId="60" applyNumberFormat="1" applyFont="1" applyFill="1" applyAlignment="1">
      <alignment horizontal="center" vertical="top"/>
      <protection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60" applyFont="1" applyFill="1" applyAlignment="1">
      <alignment horizontal="left" vertical="top" wrapText="1"/>
      <protection/>
    </xf>
    <xf numFmtId="49" fontId="3" fillId="0" borderId="0" xfId="60" applyNumberFormat="1" applyFont="1" applyFill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0" xfId="60" applyFont="1" applyFill="1" applyAlignment="1">
      <alignment vertical="top"/>
      <protection/>
    </xf>
    <xf numFmtId="49" fontId="3" fillId="0" borderId="0" xfId="60" applyNumberFormat="1" applyFont="1" applyFill="1" applyAlignment="1">
      <alignment horizontal="left" vertical="center" wrapText="1"/>
      <protection/>
    </xf>
    <xf numFmtId="184" fontId="1" fillId="0" borderId="10" xfId="60" applyNumberFormat="1" applyFont="1" applyFill="1" applyBorder="1" applyAlignment="1">
      <alignment horizontal="right" vertical="top" wrapText="1"/>
      <protection/>
    </xf>
    <xf numFmtId="0" fontId="11" fillId="0" borderId="10" xfId="62" applyFont="1" applyFill="1" applyBorder="1" applyAlignment="1">
      <alignment vertical="top" wrapText="1"/>
      <protection/>
    </xf>
    <xf numFmtId="0" fontId="58" fillId="0" borderId="10" xfId="62" applyFont="1" applyFill="1" applyBorder="1" applyAlignment="1">
      <alignment horizontal="left" vertical="top" wrapText="1"/>
      <protection/>
    </xf>
    <xf numFmtId="0" fontId="1" fillId="0" borderId="0" xfId="62" applyFont="1" applyFill="1" applyAlignment="1">
      <alignment vertical="top"/>
      <protection/>
    </xf>
    <xf numFmtId="0" fontId="0" fillId="0" borderId="0" xfId="62" applyFont="1" applyFill="1" applyBorder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49" fontId="10" fillId="0" borderId="0" xfId="60" applyNumberFormat="1" applyFont="1" applyFill="1" applyAlignment="1">
      <alignment horizontal="center" vertical="center"/>
      <protection/>
    </xf>
    <xf numFmtId="49" fontId="9" fillId="0" borderId="0" xfId="60" applyNumberFormat="1" applyFont="1" applyFill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49" fontId="11" fillId="0" borderId="10" xfId="60" applyNumberFormat="1" applyFont="1" applyFill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horizontal="left" vertical="top" wrapText="1"/>
      <protection/>
    </xf>
    <xf numFmtId="0" fontId="11" fillId="0" borderId="10" xfId="60" applyFont="1" applyFill="1" applyBorder="1" applyAlignment="1">
      <alignment vertical="top"/>
      <protection/>
    </xf>
    <xf numFmtId="49" fontId="11" fillId="32" borderId="10" xfId="60" applyNumberFormat="1" applyFont="1" applyFill="1" applyBorder="1" applyAlignment="1">
      <alignment horizontal="center" vertical="center"/>
      <protection/>
    </xf>
    <xf numFmtId="0" fontId="11" fillId="0" borderId="10" xfId="60" applyFont="1" applyFill="1" applyBorder="1" applyAlignment="1">
      <alignment vertical="top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left" vertical="top" wrapText="1"/>
      <protection/>
    </xf>
    <xf numFmtId="0" fontId="11" fillId="0" borderId="10" xfId="62" applyFont="1" applyFill="1" applyBorder="1" applyAlignment="1">
      <alignment horizontal="center" vertical="center"/>
      <protection/>
    </xf>
    <xf numFmtId="49" fontId="58" fillId="0" borderId="10" xfId="45" applyNumberFormat="1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left" vertical="top" wrapText="1"/>
      <protection/>
    </xf>
    <xf numFmtId="0" fontId="14" fillId="0" borderId="10" xfId="60" applyFont="1" applyFill="1" applyBorder="1" applyAlignment="1">
      <alignment vertical="top"/>
      <protection/>
    </xf>
    <xf numFmtId="0" fontId="14" fillId="32" borderId="10" xfId="60" applyFont="1" applyFill="1" applyBorder="1" applyAlignment="1">
      <alignment vertical="top"/>
      <protection/>
    </xf>
    <xf numFmtId="0" fontId="11" fillId="0" borderId="12" xfId="60" applyFont="1" applyFill="1" applyBorder="1" applyAlignment="1">
      <alignment vertical="top"/>
      <protection/>
    </xf>
    <xf numFmtId="0" fontId="13" fillId="0" borderId="10" xfId="60" applyFont="1" applyFill="1" applyBorder="1" applyAlignment="1">
      <alignment vertical="top"/>
      <protection/>
    </xf>
    <xf numFmtId="0" fontId="13" fillId="0" borderId="10" xfId="60" applyFont="1" applyFill="1" applyBorder="1" applyAlignment="1">
      <alignment vertical="top" wrapText="1"/>
      <protection/>
    </xf>
    <xf numFmtId="0" fontId="11" fillId="0" borderId="10" xfId="62" applyFont="1" applyFill="1" applyBorder="1" applyAlignment="1">
      <alignment horizontal="justify" vertical="top" wrapText="1"/>
      <protection/>
    </xf>
    <xf numFmtId="0" fontId="11" fillId="0" borderId="10" xfId="62" applyFont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49" fontId="58" fillId="0" borderId="10" xfId="62" applyNumberFormat="1" applyFont="1" applyFill="1" applyBorder="1" applyAlignment="1">
      <alignment vertical="center" wrapText="1"/>
      <protection/>
    </xf>
    <xf numFmtId="0" fontId="11" fillId="32" borderId="10" xfId="62" applyFont="1" applyFill="1" applyBorder="1" applyAlignment="1">
      <alignment horizontal="center" vertical="center"/>
      <protection/>
    </xf>
    <xf numFmtId="0" fontId="58" fillId="0" borderId="10" xfId="62" applyFont="1" applyFill="1" applyBorder="1" applyAlignment="1">
      <alignment horizontal="justify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58" fillId="32" borderId="10" xfId="62" applyFont="1" applyFill="1" applyBorder="1" applyAlignment="1">
      <alignment horizontal="left" vertical="top" wrapText="1"/>
      <protection/>
    </xf>
    <xf numFmtId="0" fontId="11" fillId="0" borderId="12" xfId="62" applyFont="1" applyFill="1" applyBorder="1" applyAlignment="1">
      <alignment vertical="top" wrapText="1"/>
      <protection/>
    </xf>
    <xf numFmtId="0" fontId="11" fillId="0" borderId="12" xfId="60" applyFont="1" applyFill="1" applyBorder="1" applyAlignment="1">
      <alignment vertical="top" wrapText="1"/>
      <protection/>
    </xf>
    <xf numFmtId="0" fontId="16" fillId="0" borderId="0" xfId="61" applyFont="1" applyFill="1" applyAlignment="1">
      <alignment horizontal="center" vertical="top"/>
      <protection/>
    </xf>
    <xf numFmtId="0" fontId="16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/>
      <protection/>
    </xf>
    <xf numFmtId="0" fontId="0" fillId="0" borderId="0" xfId="61" applyFont="1" applyFill="1">
      <alignment/>
      <protection/>
    </xf>
    <xf numFmtId="0" fontId="16" fillId="0" borderId="0" xfId="61" applyFont="1" applyFill="1" applyAlignment="1">
      <alignment horizontal="center"/>
      <protection/>
    </xf>
    <xf numFmtId="0" fontId="16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3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 wrapText="1"/>
      <protection/>
    </xf>
    <xf numFmtId="0" fontId="1" fillId="0" borderId="0" xfId="61" applyFont="1" applyFill="1" applyAlignment="1">
      <alignment vertical="center"/>
      <protection/>
    </xf>
    <xf numFmtId="180" fontId="0" fillId="0" borderId="0" xfId="61" applyNumberFormat="1" applyFont="1" applyFill="1" applyAlignment="1">
      <alignment vertical="top" wrapText="1"/>
      <protection/>
    </xf>
    <xf numFmtId="0" fontId="5" fillId="0" borderId="0" xfId="61" applyFont="1" applyFill="1" applyAlignment="1">
      <alignment vertical="top" wrapText="1"/>
      <protection/>
    </xf>
    <xf numFmtId="0" fontId="6" fillId="0" borderId="0" xfId="61" applyFont="1" applyFill="1" applyAlignment="1">
      <alignment vertical="top" wrapText="1"/>
      <protection/>
    </xf>
    <xf numFmtId="0" fontId="3" fillId="0" borderId="0" xfId="0" applyFont="1" applyFill="1" applyBorder="1" applyAlignment="1">
      <alignment vertical="top" wrapText="1"/>
    </xf>
    <xf numFmtId="0" fontId="11" fillId="0" borderId="12" xfId="60" applyFont="1" applyFill="1" applyBorder="1" applyAlignment="1">
      <alignment horizontal="left" vertical="top" wrapText="1"/>
      <protection/>
    </xf>
    <xf numFmtId="0" fontId="0" fillId="32" borderId="10" xfId="60" applyFont="1" applyFill="1" applyBorder="1" applyAlignment="1">
      <alignment horizontal="left" vertical="top" wrapText="1"/>
      <protection/>
    </xf>
    <xf numFmtId="0" fontId="11" fillId="32" borderId="10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vertical="top" wrapText="1"/>
      <protection/>
    </xf>
    <xf numFmtId="0" fontId="13" fillId="0" borderId="13" xfId="60" applyFont="1" applyFill="1" applyBorder="1" applyAlignment="1">
      <alignment vertical="top" wrapText="1"/>
      <protection/>
    </xf>
    <xf numFmtId="0" fontId="3" fillId="0" borderId="0" xfId="61" applyFont="1" applyFill="1" applyAlignment="1">
      <alignment horizontal="left" vertical="top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59" fillId="32" borderId="10" xfId="62" applyFont="1" applyFill="1" applyBorder="1" applyAlignment="1">
      <alignment horizontal="left" vertical="top" wrapText="1"/>
      <protection/>
    </xf>
    <xf numFmtId="0" fontId="13" fillId="0" borderId="12" xfId="60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62" applyFont="1" applyFill="1" applyAlignment="1">
      <alignment horizontal="center" vertical="top" wrapText="1"/>
      <protection/>
    </xf>
    <xf numFmtId="0" fontId="0" fillId="0" borderId="0" xfId="62" applyAlignment="1">
      <alignment horizontal="center" vertical="top"/>
      <protection/>
    </xf>
    <xf numFmtId="0" fontId="3" fillId="32" borderId="10" xfId="62" applyFont="1" applyFill="1" applyBorder="1" applyAlignment="1">
      <alignment horizontal="center" vertical="top" wrapText="1"/>
      <protection/>
    </xf>
    <xf numFmtId="49" fontId="3" fillId="32" borderId="10" xfId="60" applyNumberFormat="1" applyFont="1" applyFill="1" applyBorder="1" applyAlignment="1">
      <alignment horizontal="center" vertical="top"/>
      <protection/>
    </xf>
    <xf numFmtId="49" fontId="3" fillId="0" borderId="10" xfId="60" applyNumberFormat="1" applyFont="1" applyFill="1" applyBorder="1" applyAlignment="1">
      <alignment horizontal="center" vertical="top"/>
      <protection/>
    </xf>
    <xf numFmtId="0" fontId="17" fillId="0" borderId="10" xfId="60" applyFont="1" applyFill="1" applyBorder="1" applyAlignment="1">
      <alignment horizontal="left" vertical="top" wrapText="1"/>
      <protection/>
    </xf>
    <xf numFmtId="0" fontId="1" fillId="0" borderId="10" xfId="60" applyFont="1" applyFill="1" applyBorder="1" applyAlignment="1">
      <alignment horizontal="center" vertical="top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13" fillId="0" borderId="10" xfId="60" applyFont="1" applyFill="1" applyBorder="1" applyAlignment="1">
      <alignment horizontal="center" vertical="top" wrapText="1"/>
      <protection/>
    </xf>
    <xf numFmtId="0" fontId="13" fillId="0" borderId="10" xfId="62" applyFont="1" applyFill="1" applyBorder="1" applyAlignment="1">
      <alignment horizontal="center" vertical="top" wrapText="1"/>
      <protection/>
    </xf>
    <xf numFmtId="49" fontId="11" fillId="0" borderId="10" xfId="60" applyNumberFormat="1" applyFont="1" applyFill="1" applyBorder="1" applyAlignment="1">
      <alignment horizontal="center" vertical="top"/>
      <protection/>
    </xf>
    <xf numFmtId="4" fontId="13" fillId="0" borderId="10" xfId="60" applyNumberFormat="1" applyFont="1" applyFill="1" applyBorder="1" applyAlignment="1">
      <alignment horizontal="right" vertical="top" wrapText="1"/>
      <protection/>
    </xf>
    <xf numFmtId="0" fontId="13" fillId="0" borderId="10" xfId="62" applyFont="1" applyBorder="1" applyAlignment="1">
      <alignment horizontal="center" vertical="top"/>
      <protection/>
    </xf>
    <xf numFmtId="49" fontId="13" fillId="0" borderId="10" xfId="60" applyNumberFormat="1" applyFont="1" applyFill="1" applyBorder="1" applyAlignment="1">
      <alignment horizontal="center" vertical="top"/>
      <protection/>
    </xf>
    <xf numFmtId="49" fontId="12" fillId="0" borderId="10" xfId="60" applyNumberFormat="1" applyFont="1" applyFill="1" applyBorder="1" applyAlignment="1">
      <alignment horizontal="center" vertical="top"/>
      <protection/>
    </xf>
    <xf numFmtId="4" fontId="13" fillId="0" borderId="10" xfId="60" applyNumberFormat="1" applyFont="1" applyFill="1" applyBorder="1" applyAlignment="1">
      <alignment vertical="top"/>
      <protection/>
    </xf>
    <xf numFmtId="49" fontId="13" fillId="0" borderId="10" xfId="62" applyNumberFormat="1" applyFont="1" applyFill="1" applyBorder="1" applyAlignment="1">
      <alignment horizontal="center" vertical="top"/>
      <protection/>
    </xf>
    <xf numFmtId="4" fontId="11" fillId="0" borderId="10" xfId="60" applyNumberFormat="1" applyFont="1" applyFill="1" applyBorder="1" applyAlignment="1">
      <alignment vertical="top"/>
      <protection/>
    </xf>
    <xf numFmtId="0" fontId="11" fillId="0" borderId="10" xfId="62" applyFont="1" applyBorder="1" applyAlignment="1">
      <alignment horizontal="center" vertical="top"/>
      <protection/>
    </xf>
    <xf numFmtId="49" fontId="11" fillId="0" borderId="10" xfId="62" applyNumberFormat="1" applyFont="1" applyFill="1" applyBorder="1" applyAlignment="1">
      <alignment horizontal="center" vertical="top"/>
      <protection/>
    </xf>
    <xf numFmtId="49" fontId="58" fillId="0" borderId="10" xfId="45" applyNumberFormat="1" applyFont="1" applyFill="1" applyBorder="1" applyAlignment="1">
      <alignment horizontal="center" vertical="top" wrapText="1"/>
    </xf>
    <xf numFmtId="49" fontId="58" fillId="0" borderId="10" xfId="62" applyNumberFormat="1" applyFont="1" applyFill="1" applyBorder="1" applyAlignment="1">
      <alignment vertical="top" wrapText="1"/>
      <protection/>
    </xf>
    <xf numFmtId="4" fontId="0" fillId="0" borderId="10" xfId="60" applyNumberFormat="1" applyFont="1" applyFill="1" applyBorder="1" applyAlignment="1">
      <alignment vertical="top"/>
      <protection/>
    </xf>
    <xf numFmtId="0" fontId="11" fillId="32" borderId="10" xfId="62" applyFont="1" applyFill="1" applyBorder="1" applyAlignment="1">
      <alignment horizontal="center" vertical="top"/>
      <protection/>
    </xf>
    <xf numFmtId="49" fontId="11" fillId="32" borderId="10" xfId="60" applyNumberFormat="1" applyFont="1" applyFill="1" applyBorder="1" applyAlignment="1">
      <alignment horizontal="center" vertical="top"/>
      <protection/>
    </xf>
    <xf numFmtId="0" fontId="58" fillId="0" borderId="10" xfId="62" applyFont="1" applyFill="1" applyBorder="1" applyAlignment="1">
      <alignment horizontal="justify" vertical="top" wrapText="1"/>
      <protection/>
    </xf>
    <xf numFmtId="0" fontId="60" fillId="0" borderId="10" xfId="62" applyFont="1" applyFill="1" applyBorder="1" applyAlignment="1">
      <alignment horizontal="justify" vertical="top" wrapText="1"/>
      <protection/>
    </xf>
    <xf numFmtId="49" fontId="11" fillId="0" borderId="10" xfId="60" applyNumberFormat="1" applyFont="1" applyFill="1" applyBorder="1" applyAlignment="1">
      <alignment horizontal="center" vertical="top" wrapText="1"/>
      <protection/>
    </xf>
    <xf numFmtId="49" fontId="13" fillId="0" borderId="10" xfId="60" applyNumberFormat="1" applyFont="1" applyFill="1" applyBorder="1" applyAlignment="1">
      <alignment horizontal="center" vertical="top" wrapText="1"/>
      <protection/>
    </xf>
    <xf numFmtId="0" fontId="13" fillId="0" borderId="10" xfId="62" applyFont="1" applyFill="1" applyBorder="1" applyAlignment="1">
      <alignment horizontal="center" vertical="top"/>
      <protection/>
    </xf>
    <xf numFmtId="0" fontId="11" fillId="0" borderId="10" xfId="62" applyFont="1" applyFill="1" applyBorder="1" applyAlignment="1">
      <alignment horizontal="center" vertical="top"/>
      <protection/>
    </xf>
    <xf numFmtId="0" fontId="60" fillId="0" borderId="10" xfId="49" applyNumberFormat="1" applyFont="1" applyFill="1" applyBorder="1" applyAlignment="1">
      <alignment horizontal="justify" vertical="top" wrapText="1"/>
    </xf>
    <xf numFmtId="0" fontId="11" fillId="0" borderId="10" xfId="62" applyFont="1" applyFill="1" applyBorder="1" applyAlignment="1">
      <alignment horizontal="center" vertical="top" wrapText="1"/>
      <protection/>
    </xf>
    <xf numFmtId="0" fontId="60" fillId="32" borderId="10" xfId="49" applyNumberFormat="1" applyFont="1" applyFill="1" applyBorder="1" applyAlignment="1">
      <alignment horizontal="justify" vertical="top" wrapText="1"/>
    </xf>
    <xf numFmtId="0" fontId="13" fillId="0" borderId="10" xfId="63" applyFont="1" applyFill="1" applyBorder="1" applyAlignment="1">
      <alignment horizontal="center" vertical="top" wrapText="1"/>
      <protection/>
    </xf>
    <xf numFmtId="0" fontId="11" fillId="32" borderId="10" xfId="60" applyFont="1" applyFill="1" applyBorder="1" applyAlignment="1">
      <alignment horizontal="center" vertical="top" wrapText="1"/>
      <protection/>
    </xf>
    <xf numFmtId="4" fontId="13" fillId="0" borderId="10" xfId="62" applyNumberFormat="1" applyFont="1" applyFill="1" applyBorder="1" applyAlignment="1">
      <alignment vertical="top"/>
      <protection/>
    </xf>
    <xf numFmtId="49" fontId="15" fillId="0" borderId="10" xfId="62" applyNumberFormat="1" applyFont="1" applyFill="1" applyBorder="1" applyAlignment="1">
      <alignment horizontal="center" vertical="top"/>
      <protection/>
    </xf>
    <xf numFmtId="4" fontId="11" fillId="0" borderId="10" xfId="62" applyNumberFormat="1" applyFont="1" applyFill="1" applyBorder="1" applyAlignment="1">
      <alignment vertical="top"/>
      <protection/>
    </xf>
    <xf numFmtId="49" fontId="10" fillId="0" borderId="0" xfId="60" applyNumberFormat="1" applyFont="1" applyFill="1" applyAlignment="1">
      <alignment horizontal="center" vertical="top"/>
      <protection/>
    </xf>
    <xf numFmtId="2" fontId="9" fillId="0" borderId="0" xfId="60" applyNumberFormat="1" applyFont="1" applyFill="1" applyAlignment="1">
      <alignment horizontal="center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3" borderId="10" xfId="60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60" applyFont="1" applyFill="1" applyBorder="1" applyAlignment="1">
      <alignment horizontal="left" vertical="top" wrapText="1"/>
      <protection/>
    </xf>
    <xf numFmtId="0" fontId="13" fillId="0" borderId="12" xfId="60" applyFont="1" applyFill="1" applyBorder="1" applyAlignment="1">
      <alignment vertical="top" wrapText="1"/>
      <protection/>
    </xf>
    <xf numFmtId="0" fontId="13" fillId="0" borderId="10" xfId="0" applyFont="1" applyBorder="1" applyAlignment="1">
      <alignment horizontal="center" vertical="top"/>
    </xf>
    <xf numFmtId="49" fontId="60" fillId="0" borderId="10" xfId="47" applyNumberFormat="1" applyFont="1" applyFill="1" applyBorder="1" applyAlignment="1">
      <alignment horizontal="center" vertical="top" wrapText="1"/>
    </xf>
    <xf numFmtId="49" fontId="13" fillId="32" borderId="10" xfId="60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horizontal="center" vertical="top"/>
    </xf>
    <xf numFmtId="0" fontId="13" fillId="0" borderId="12" xfId="62" applyFont="1" applyFill="1" applyBorder="1" applyAlignment="1">
      <alignment vertical="top" wrapText="1"/>
      <protection/>
    </xf>
    <xf numFmtId="0" fontId="60" fillId="0" borderId="10" xfId="62" applyFont="1" applyFill="1" applyBorder="1" applyAlignment="1">
      <alignment horizontal="left" vertical="top" wrapText="1"/>
      <protection/>
    </xf>
    <xf numFmtId="49" fontId="13" fillId="0" borderId="10" xfId="0" applyNumberFormat="1" applyFont="1" applyFill="1" applyBorder="1" applyAlignment="1">
      <alignment horizontal="center" vertical="top"/>
    </xf>
    <xf numFmtId="0" fontId="60" fillId="0" borderId="14" xfId="62" applyFont="1" applyFill="1" applyBorder="1" applyAlignment="1">
      <alignment horizontal="left" vertical="top" wrapText="1"/>
      <protection/>
    </xf>
    <xf numFmtId="49" fontId="60" fillId="0" borderId="10" xfId="45" applyNumberFormat="1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left" vertical="top" wrapText="1"/>
    </xf>
    <xf numFmtId="0" fontId="11" fillId="0" borderId="10" xfId="60" applyFont="1" applyFill="1" applyBorder="1" applyAlignment="1">
      <alignment horizontal="center" vertical="top"/>
      <protection/>
    </xf>
    <xf numFmtId="49" fontId="11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32" borderId="10" xfId="60" applyFont="1" applyFill="1" applyBorder="1" applyAlignment="1">
      <alignment vertical="top" wrapText="1"/>
      <protection/>
    </xf>
    <xf numFmtId="0" fontId="11" fillId="0" borderId="10" xfId="0" applyFont="1" applyBorder="1" applyAlignment="1">
      <alignment horizontal="center" vertical="top"/>
    </xf>
    <xf numFmtId="0" fontId="18" fillId="0" borderId="10" xfId="61" applyFont="1" applyFill="1" applyBorder="1" applyAlignment="1">
      <alignment horizontal="center" vertical="top" wrapText="1"/>
      <protection/>
    </xf>
    <xf numFmtId="49" fontId="18" fillId="0" borderId="10" xfId="61" applyNumberFormat="1" applyFont="1" applyFill="1" applyBorder="1" applyAlignment="1">
      <alignment horizontal="center" vertical="top" wrapText="1"/>
      <protection/>
    </xf>
    <xf numFmtId="4" fontId="18" fillId="0" borderId="10" xfId="61" applyNumberFormat="1" applyFont="1" applyFill="1" applyBorder="1" applyAlignment="1">
      <alignment horizontal="center" vertical="top" wrapText="1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4" fontId="19" fillId="0" borderId="10" xfId="61" applyNumberFormat="1" applyFont="1" applyFill="1" applyBorder="1" applyAlignment="1">
      <alignment horizontal="center" vertical="center" wrapText="1"/>
      <protection/>
    </xf>
    <xf numFmtId="0" fontId="58" fillId="0" borderId="13" xfId="62" applyFont="1" applyFill="1" applyBorder="1" applyAlignment="1">
      <alignment horizontal="left" vertical="top" wrapText="1"/>
      <protection/>
    </xf>
    <xf numFmtId="49" fontId="3" fillId="0" borderId="0" xfId="62" applyNumberFormat="1" applyFont="1" applyAlignment="1">
      <alignment horizontal="left" vertical="top" wrapText="1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horizontal="right" vertical="top"/>
      <protection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32" borderId="10" xfId="60" applyFont="1" applyFill="1" applyBorder="1" applyAlignment="1">
      <alignment horizontal="left" vertical="top" wrapText="1"/>
      <protection/>
    </xf>
    <xf numFmtId="0" fontId="13" fillId="0" borderId="12" xfId="0" applyFont="1" applyFill="1" applyBorder="1" applyAlignment="1">
      <alignment horizontal="left" vertical="center" wrapText="1"/>
    </xf>
    <xf numFmtId="0" fontId="11" fillId="32" borderId="10" xfId="62" applyFont="1" applyFill="1" applyBorder="1" applyAlignment="1">
      <alignment vertical="top" wrapText="1"/>
      <protection/>
    </xf>
    <xf numFmtId="49" fontId="11" fillId="32" borderId="10" xfId="62" applyNumberFormat="1" applyFont="1" applyFill="1" applyBorder="1" applyAlignment="1">
      <alignment horizontal="center" vertical="top"/>
      <protection/>
    </xf>
    <xf numFmtId="49" fontId="58" fillId="32" borderId="10" xfId="45" applyNumberFormat="1" applyFont="1" applyFill="1" applyBorder="1" applyAlignment="1">
      <alignment horizontal="center" vertical="top" wrapText="1"/>
    </xf>
    <xf numFmtId="4" fontId="11" fillId="32" borderId="10" xfId="62" applyNumberFormat="1" applyFont="1" applyFill="1" applyBorder="1" applyAlignment="1">
      <alignment vertical="top"/>
      <protection/>
    </xf>
    <xf numFmtId="4" fontId="11" fillId="32" borderId="10" xfId="60" applyNumberFormat="1" applyFont="1" applyFill="1" applyBorder="1" applyAlignment="1">
      <alignment vertical="top"/>
      <protection/>
    </xf>
    <xf numFmtId="0" fontId="0" fillId="32" borderId="0" xfId="62" applyFont="1" applyFill="1" applyBorder="1" applyAlignment="1">
      <alignment vertical="top"/>
      <protection/>
    </xf>
    <xf numFmtId="0" fontId="11" fillId="32" borderId="10" xfId="60" applyFont="1" applyFill="1" applyBorder="1" applyAlignment="1">
      <alignment vertical="top"/>
      <protection/>
    </xf>
    <xf numFmtId="0" fontId="0" fillId="32" borderId="0" xfId="60" applyFont="1" applyFill="1" applyAlignment="1">
      <alignment vertical="top"/>
      <protection/>
    </xf>
    <xf numFmtId="0" fontId="1" fillId="0" borderId="12" xfId="60" applyFont="1" applyFill="1" applyBorder="1" applyAlignment="1">
      <alignment horizontal="left" vertical="top" wrapText="1"/>
      <protection/>
    </xf>
    <xf numFmtId="0" fontId="1" fillId="32" borderId="10" xfId="0" applyFont="1" applyFill="1" applyBorder="1" applyAlignment="1">
      <alignment horizontal="left" vertical="top" wrapText="1"/>
    </xf>
    <xf numFmtId="0" fontId="13" fillId="32" borderId="10" xfId="62" applyFont="1" applyFill="1" applyBorder="1" applyAlignment="1">
      <alignment horizontal="center" vertical="top" wrapText="1"/>
      <protection/>
    </xf>
    <xf numFmtId="49" fontId="1" fillId="32" borderId="10" xfId="60" applyNumberFormat="1" applyFont="1" applyFill="1" applyBorder="1" applyAlignment="1">
      <alignment horizontal="center" vertical="top"/>
      <protection/>
    </xf>
    <xf numFmtId="0" fontId="0" fillId="32" borderId="10" xfId="0" applyFont="1" applyFill="1" applyBorder="1" applyAlignment="1">
      <alignment horizontal="left" vertical="top" wrapText="1"/>
    </xf>
    <xf numFmtId="0" fontId="11" fillId="32" borderId="10" xfId="62" applyFont="1" applyFill="1" applyBorder="1" applyAlignment="1">
      <alignment horizontal="center" vertical="top" wrapText="1"/>
      <protection/>
    </xf>
    <xf numFmtId="0" fontId="11" fillId="32" borderId="10" xfId="0" applyFont="1" applyFill="1" applyBorder="1" applyAlignment="1">
      <alignment horizontal="left" vertical="top" wrapText="1"/>
    </xf>
    <xf numFmtId="0" fontId="0" fillId="0" borderId="10" xfId="60" applyFont="1" applyFill="1" applyBorder="1" applyAlignment="1">
      <alignment horizontal="center" vertical="top"/>
      <protection/>
    </xf>
    <xf numFmtId="0" fontId="0" fillId="0" borderId="0" xfId="60" applyFont="1" applyFill="1" applyAlignment="1">
      <alignment horizontal="right" vertical="top"/>
      <protection/>
    </xf>
    <xf numFmtId="0" fontId="11" fillId="0" borderId="12" xfId="62" applyFont="1" applyFill="1" applyBorder="1" applyAlignment="1">
      <alignment horizontal="left" vertical="top" wrapText="1"/>
      <protection/>
    </xf>
    <xf numFmtId="0" fontId="11" fillId="0" borderId="14" xfId="62" applyFont="1" applyFill="1" applyBorder="1" applyAlignment="1">
      <alignment horizontal="left" vertical="top" wrapText="1"/>
      <protection/>
    </xf>
    <xf numFmtId="0" fontId="13" fillId="32" borderId="12" xfId="62" applyFont="1" applyFill="1" applyBorder="1" applyAlignment="1">
      <alignment horizontal="left" vertical="top" wrapText="1"/>
      <protection/>
    </xf>
    <xf numFmtId="0" fontId="13" fillId="32" borderId="14" xfId="62" applyFont="1" applyFill="1" applyBorder="1" applyAlignment="1">
      <alignment horizontal="left" vertical="top" wrapText="1"/>
      <protection/>
    </xf>
    <xf numFmtId="0" fontId="13" fillId="0" borderId="12" xfId="60" applyFont="1" applyFill="1" applyBorder="1" applyAlignment="1">
      <alignment horizontal="left" vertical="top" wrapText="1"/>
      <protection/>
    </xf>
    <xf numFmtId="0" fontId="13" fillId="0" borderId="14" xfId="60" applyFont="1" applyFill="1" applyBorder="1" applyAlignment="1">
      <alignment horizontal="left" vertical="top" wrapText="1"/>
      <protection/>
    </xf>
    <xf numFmtId="0" fontId="11" fillId="32" borderId="12" xfId="60" applyFont="1" applyFill="1" applyBorder="1" applyAlignment="1">
      <alignment horizontal="left" vertical="top" wrapText="1"/>
      <protection/>
    </xf>
    <xf numFmtId="0" fontId="11" fillId="32" borderId="14" xfId="60" applyFont="1" applyFill="1" applyBorder="1" applyAlignment="1">
      <alignment horizontal="left" vertical="top" wrapText="1"/>
      <protection/>
    </xf>
    <xf numFmtId="0" fontId="1" fillId="0" borderId="10" xfId="60" applyFont="1" applyFill="1" applyBorder="1" applyAlignment="1">
      <alignment horizontal="left" vertical="top" wrapText="1"/>
      <protection/>
    </xf>
    <xf numFmtId="0" fontId="1" fillId="0" borderId="12" xfId="60" applyFont="1" applyFill="1" applyBorder="1" applyAlignment="1">
      <alignment horizontal="left" vertical="top" wrapText="1"/>
      <protection/>
    </xf>
    <xf numFmtId="0" fontId="1" fillId="0" borderId="14" xfId="60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60" applyFont="1" applyFill="1" applyAlignment="1">
      <alignment horizontal="left" vertical="top" wrapText="1"/>
      <protection/>
    </xf>
    <xf numFmtId="49" fontId="3" fillId="0" borderId="0" xfId="62" applyNumberFormat="1" applyFont="1" applyAlignment="1">
      <alignment horizontal="left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3" fillId="0" borderId="12" xfId="60" applyFont="1" applyFill="1" applyBorder="1" applyAlignment="1">
      <alignment horizontal="center" vertical="top" wrapText="1"/>
      <protection/>
    </xf>
    <xf numFmtId="0" fontId="3" fillId="0" borderId="14" xfId="60" applyFont="1" applyFill="1" applyBorder="1" applyAlignment="1">
      <alignment horizontal="center" vertical="top" wrapText="1"/>
      <protection/>
    </xf>
    <xf numFmtId="0" fontId="13" fillId="0" borderId="12" xfId="62" applyFont="1" applyFill="1" applyBorder="1" applyAlignment="1">
      <alignment horizontal="left" vertical="top" wrapText="1"/>
      <protection/>
    </xf>
    <xf numFmtId="0" fontId="13" fillId="0" borderId="14" xfId="62" applyFont="1" applyFill="1" applyBorder="1" applyAlignment="1">
      <alignment horizontal="left" vertical="top" wrapText="1"/>
      <protection/>
    </xf>
    <xf numFmtId="0" fontId="11" fillId="32" borderId="12" xfId="62" applyFont="1" applyFill="1" applyBorder="1" applyAlignment="1">
      <alignment horizontal="justify" vertical="top" wrapText="1"/>
      <protection/>
    </xf>
    <xf numFmtId="0" fontId="11" fillId="32" borderId="14" xfId="62" applyFont="1" applyFill="1" applyBorder="1" applyAlignment="1">
      <alignment horizontal="justify" vertical="top" wrapText="1"/>
      <protection/>
    </xf>
    <xf numFmtId="0" fontId="11" fillId="0" borderId="12" xfId="60" applyFont="1" applyFill="1" applyBorder="1" applyAlignment="1">
      <alignment horizontal="left" vertical="top" wrapText="1"/>
      <protection/>
    </xf>
    <xf numFmtId="0" fontId="11" fillId="0" borderId="14" xfId="60" applyFont="1" applyFill="1" applyBorder="1" applyAlignment="1">
      <alignment horizontal="left" vertical="top" wrapText="1"/>
      <protection/>
    </xf>
    <xf numFmtId="0" fontId="3" fillId="0" borderId="0" xfId="62" applyNumberFormat="1" applyFont="1" applyAlignment="1">
      <alignment horizontal="left" vertical="top" wrapText="1"/>
      <protection/>
    </xf>
    <xf numFmtId="0" fontId="3" fillId="0" borderId="0" xfId="62" applyFont="1" applyFill="1" applyBorder="1" applyAlignment="1">
      <alignment horizontal="left" vertical="top" wrapText="1"/>
      <protection/>
    </xf>
    <xf numFmtId="49" fontId="3" fillId="0" borderId="0" xfId="0" applyNumberFormat="1" applyFont="1" applyAlignment="1">
      <alignment vertical="top" wrapText="1"/>
    </xf>
    <xf numFmtId="0" fontId="18" fillId="0" borderId="10" xfId="61" applyFont="1" applyFill="1" applyBorder="1" applyAlignment="1">
      <alignment vertical="top" wrapText="1"/>
      <protection/>
    </xf>
    <xf numFmtId="0" fontId="19" fillId="0" borderId="10" xfId="61" applyFont="1" applyFill="1" applyBorder="1" applyAlignment="1">
      <alignment vertical="center" wrapText="1"/>
      <protection/>
    </xf>
    <xf numFmtId="0" fontId="3" fillId="0" borderId="0" xfId="61" applyFont="1" applyFill="1" applyAlignment="1">
      <alignment horizontal="left" vertical="top"/>
      <protection/>
    </xf>
    <xf numFmtId="49" fontId="3" fillId="0" borderId="0" xfId="61" applyNumberFormat="1" applyFont="1" applyAlignment="1">
      <alignment horizontal="left" vertical="top" wrapText="1"/>
      <protection/>
    </xf>
    <xf numFmtId="0" fontId="1" fillId="0" borderId="0" xfId="61" applyFont="1" applyFill="1" applyAlignment="1">
      <alignment horizontal="center" vertical="center" wrapText="1"/>
      <protection/>
    </xf>
    <xf numFmtId="0" fontId="18" fillId="0" borderId="10" xfId="61" applyFont="1" applyFill="1" applyBorder="1" applyAlignment="1">
      <alignment horizontal="center"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3 2" xfId="47"/>
    <cellStyle name="Денежный [0] 4" xfId="48"/>
    <cellStyle name="Денежный 2" xfId="49"/>
    <cellStyle name="Денежный 3" xfId="50"/>
    <cellStyle name="Денежный 4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Расходы Надв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[0] 2" xfId="73"/>
    <cellStyle name="Финансовый 2" xfId="74"/>
    <cellStyle name="Финансовый 3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%202018%20&#1075;&#1086;&#1076;&#1072;\&#1073;&#1102;&#1076;&#1078;&#1077;&#1090;%20&#1085;&#1072;%202018&#1075;\&#1088;&#1077;&#1096;&#1077;&#1085;&#1080;&#1103;%202018-2020\&#1073;&#1102;&#1076;&#1078;&#1077;&#1090;%202018-2020\&#1055;&#1088;&#1080;&#1083;&#1086;&#1078;&#1077;&#1085;&#1080;&#1103;%20&#1082;%20&#1056;&#1077;&#1096;&#1077;&#1085;&#1080;&#1102;%20&#1086;%20&#1073;&#1102;&#1076;&#1078;&#1077;&#1090;&#1077;%20&#1085;&#1072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Дох."/>
      <sheetName val="2. Норм."/>
      <sheetName val="3.Адм.дох"/>
      <sheetName val="4.Адм ОГВ"/>
      <sheetName val="5. Адм.ист."/>
      <sheetName val="Вед.18"/>
      <sheetName val="МП 18"/>
      <sheetName val="8.1 Вн.контр."/>
      <sheetName val="8.2.Архив "/>
      <sheetName val="8.3.Спорт"/>
      <sheetName val="9.Ист"/>
    </sheetNames>
    <sheetDataSet>
      <sheetData sheetId="0">
        <row r="39">
          <cell r="C39">
            <v>3102079.3600000003</v>
          </cell>
          <cell r="D39">
            <v>3296978.9299999997</v>
          </cell>
          <cell r="E39">
            <v>3484498.67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111"/>
  <sheetViews>
    <sheetView zoomScalePageLayoutView="0" workbookViewId="0" topLeftCell="B1">
      <selection activeCell="B24" sqref="B24"/>
    </sheetView>
  </sheetViews>
  <sheetFormatPr defaultColWidth="9.140625" defaultRowHeight="12.75"/>
  <cols>
    <col min="1" max="1" width="2.421875" style="3" hidden="1" customWidth="1"/>
    <col min="2" max="2" width="46.57421875" style="4" customWidth="1"/>
    <col min="3" max="3" width="4.8515625" style="4" hidden="1" customWidth="1"/>
    <col min="4" max="5" width="6.28125" style="4" hidden="1" customWidth="1"/>
    <col min="6" max="6" width="4.7109375" style="83" customWidth="1"/>
    <col min="7" max="7" width="3.57421875" style="121" customWidth="1"/>
    <col min="8" max="8" width="3.7109375" style="121" customWidth="1"/>
    <col min="9" max="9" width="6.57421875" style="121" hidden="1" customWidth="1"/>
    <col min="10" max="10" width="12.7109375" style="121" customWidth="1"/>
    <col min="11" max="11" width="4.421875" style="10" customWidth="1"/>
    <col min="12" max="12" width="12.140625" style="10" hidden="1" customWidth="1"/>
    <col min="13" max="13" width="12.140625" style="10" customWidth="1"/>
    <col min="14" max="14" width="12.140625" style="10" hidden="1" customWidth="1"/>
    <col min="15" max="16" width="12.140625" style="3" customWidth="1"/>
    <col min="17" max="17" width="0.2890625" style="3" customWidth="1"/>
    <col min="18" max="18" width="9.140625" style="3" customWidth="1"/>
    <col min="19" max="16384" width="9.140625" style="3" customWidth="1"/>
  </cols>
  <sheetData>
    <row r="1" spans="6:14" ht="12.75">
      <c r="F1" s="11" t="s">
        <v>42</v>
      </c>
      <c r="G1" s="1"/>
      <c r="H1" s="1"/>
      <c r="I1" s="1"/>
      <c r="J1" s="1"/>
      <c r="K1" s="1"/>
      <c r="L1" s="1"/>
      <c r="M1" s="1"/>
      <c r="N1" s="1"/>
    </row>
    <row r="2" spans="6:16" ht="45.75" customHeight="1">
      <c r="F2" s="188" t="s">
        <v>164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6:16" ht="13.5" customHeight="1">
      <c r="F3" s="189" t="s">
        <v>165</v>
      </c>
      <c r="G3" s="189"/>
      <c r="H3" s="189"/>
      <c r="I3" s="189"/>
      <c r="J3" s="189"/>
      <c r="K3" s="189"/>
      <c r="L3" s="189"/>
      <c r="M3" s="13"/>
      <c r="N3" s="13"/>
      <c r="O3" s="13"/>
      <c r="P3" s="13"/>
    </row>
    <row r="4" spans="6:16" ht="37.5" customHeight="1">
      <c r="F4" s="190" t="s">
        <v>163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6:16" ht="9" customHeight="1">
      <c r="F5" s="82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6.25" customHeight="1">
      <c r="A6" s="191" t="s">
        <v>181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ht="15" customHeight="1">
      <c r="A7" s="5"/>
      <c r="B7" s="5"/>
      <c r="C7" s="8"/>
      <c r="D7" s="8"/>
      <c r="E7" s="8"/>
      <c r="G7" s="5"/>
      <c r="H7" s="5"/>
      <c r="I7" s="5"/>
      <c r="J7" s="5"/>
      <c r="K7" s="5"/>
      <c r="N7" s="80" t="s">
        <v>97</v>
      </c>
      <c r="O7" s="5"/>
      <c r="P7" s="176" t="s">
        <v>201</v>
      </c>
    </row>
    <row r="8" spans="1:16" s="16" customFormat="1" ht="24" customHeight="1">
      <c r="A8" s="192" t="s">
        <v>11</v>
      </c>
      <c r="B8" s="193"/>
      <c r="C8" s="15" t="s">
        <v>61</v>
      </c>
      <c r="D8" s="15" t="s">
        <v>62</v>
      </c>
      <c r="E8" s="15" t="s">
        <v>98</v>
      </c>
      <c r="F8" s="84" t="s">
        <v>63</v>
      </c>
      <c r="G8" s="85" t="s">
        <v>12</v>
      </c>
      <c r="H8" s="85" t="s">
        <v>13</v>
      </c>
      <c r="I8" s="85" t="s">
        <v>64</v>
      </c>
      <c r="J8" s="85" t="s">
        <v>14</v>
      </c>
      <c r="K8" s="85" t="s">
        <v>15</v>
      </c>
      <c r="L8" s="81" t="s">
        <v>89</v>
      </c>
      <c r="M8" s="2">
        <v>2019</v>
      </c>
      <c r="N8" s="2" t="s">
        <v>200</v>
      </c>
      <c r="O8" s="175">
        <v>2020</v>
      </c>
      <c r="P8" s="175">
        <v>2021</v>
      </c>
    </row>
    <row r="9" spans="1:16" s="16" customFormat="1" ht="19.5" customHeight="1" hidden="1">
      <c r="A9" s="15"/>
      <c r="B9" s="87" t="s">
        <v>65</v>
      </c>
      <c r="C9" s="88">
        <v>63</v>
      </c>
      <c r="D9" s="15"/>
      <c r="E9" s="15"/>
      <c r="F9" s="89"/>
      <c r="G9" s="86"/>
      <c r="H9" s="86"/>
      <c r="I9" s="86"/>
      <c r="J9" s="86"/>
      <c r="K9" s="86"/>
      <c r="L9" s="18">
        <f>L10</f>
        <v>3161219</v>
      </c>
      <c r="M9" s="18">
        <f>M10</f>
        <v>655193.55</v>
      </c>
      <c r="N9" s="18">
        <f>N10</f>
        <v>3816412.55</v>
      </c>
      <c r="O9" s="18">
        <f>O10</f>
        <v>0</v>
      </c>
      <c r="P9" s="18">
        <f>P10</f>
        <v>0</v>
      </c>
    </row>
    <row r="10" spans="1:16" s="16" customFormat="1" ht="17.25" customHeight="1">
      <c r="A10" s="26"/>
      <c r="B10" s="27" t="s">
        <v>66</v>
      </c>
      <c r="C10" s="90">
        <v>63</v>
      </c>
      <c r="D10" s="90">
        <v>0</v>
      </c>
      <c r="E10" s="90">
        <v>11</v>
      </c>
      <c r="F10" s="91">
        <v>863</v>
      </c>
      <c r="G10" s="92"/>
      <c r="H10" s="92"/>
      <c r="I10" s="92"/>
      <c r="J10" s="92"/>
      <c r="K10" s="92"/>
      <c r="L10" s="93">
        <f>L108</f>
        <v>3161219</v>
      </c>
      <c r="M10" s="93">
        <f>M108</f>
        <v>655193.55</v>
      </c>
      <c r="N10" s="93">
        <f>N108</f>
        <v>3816412.55</v>
      </c>
      <c r="O10" s="93">
        <f>O108</f>
        <v>0</v>
      </c>
      <c r="P10" s="93">
        <f>P108</f>
        <v>0</v>
      </c>
    </row>
    <row r="11" spans="1:16" s="6" customFormat="1" ht="15.75" customHeight="1">
      <c r="A11" s="181" t="s">
        <v>16</v>
      </c>
      <c r="B11" s="182"/>
      <c r="C11" s="90">
        <v>63</v>
      </c>
      <c r="D11" s="90">
        <v>0</v>
      </c>
      <c r="E11" s="90">
        <v>11</v>
      </c>
      <c r="F11" s="94">
        <v>863</v>
      </c>
      <c r="G11" s="95" t="s">
        <v>17</v>
      </c>
      <c r="H11" s="96"/>
      <c r="I11" s="96"/>
      <c r="J11" s="96"/>
      <c r="K11" s="96"/>
      <c r="L11" s="97">
        <f>L16+L41+L45+L12+L30+L37</f>
        <v>1317866</v>
      </c>
      <c r="M11" s="97">
        <f>M16+M41+M45+M12+M30+M37</f>
        <v>272100.7</v>
      </c>
      <c r="N11" s="97">
        <f>N16+N41+N45+N12+N30+N37</f>
        <v>1589966.7</v>
      </c>
      <c r="O11" s="97">
        <f>O16+O41+O45+O12+O30+O37</f>
        <v>0</v>
      </c>
      <c r="P11" s="97">
        <f>P16+P41+P45+P12+P30+P37</f>
        <v>0</v>
      </c>
    </row>
    <row r="12" spans="1:16" ht="40.5" customHeight="1" hidden="1">
      <c r="A12" s="194" t="s">
        <v>35</v>
      </c>
      <c r="B12" s="195"/>
      <c r="C12" s="90">
        <v>63</v>
      </c>
      <c r="D12" s="90">
        <v>0</v>
      </c>
      <c r="E12" s="90">
        <v>11</v>
      </c>
      <c r="F12" s="94">
        <v>863</v>
      </c>
      <c r="G12" s="98" t="s">
        <v>17</v>
      </c>
      <c r="H12" s="98" t="s">
        <v>18</v>
      </c>
      <c r="I12" s="98"/>
      <c r="J12" s="98"/>
      <c r="K12" s="92"/>
      <c r="L12" s="99">
        <f>L13</f>
        <v>406489</v>
      </c>
      <c r="M12" s="99">
        <f>M13</f>
        <v>0</v>
      </c>
      <c r="N12" s="99">
        <f>N13</f>
        <v>406489</v>
      </c>
      <c r="O12" s="99">
        <f>O13</f>
        <v>0</v>
      </c>
      <c r="P12" s="99">
        <f>P13</f>
        <v>0</v>
      </c>
    </row>
    <row r="13" spans="1:16" ht="25.5" customHeight="1" hidden="1">
      <c r="A13" s="44" t="s">
        <v>68</v>
      </c>
      <c r="B13" s="35" t="s">
        <v>99</v>
      </c>
      <c r="C13" s="26">
        <v>63</v>
      </c>
      <c r="D13" s="26">
        <v>0</v>
      </c>
      <c r="E13" s="26">
        <v>11</v>
      </c>
      <c r="F13" s="100">
        <v>863</v>
      </c>
      <c r="G13" s="101" t="s">
        <v>17</v>
      </c>
      <c r="H13" s="101" t="s">
        <v>18</v>
      </c>
      <c r="I13" s="101" t="s">
        <v>144</v>
      </c>
      <c r="J13" s="102" t="s">
        <v>100</v>
      </c>
      <c r="K13" s="103" t="s">
        <v>69</v>
      </c>
      <c r="L13" s="99">
        <f aca="true" t="shared" si="0" ref="L13:P14">L14</f>
        <v>406489</v>
      </c>
      <c r="M13" s="99">
        <f t="shared" si="0"/>
        <v>0</v>
      </c>
      <c r="N13" s="99">
        <f t="shared" si="0"/>
        <v>406489</v>
      </c>
      <c r="O13" s="99">
        <f t="shared" si="0"/>
        <v>0</v>
      </c>
      <c r="P13" s="99">
        <f t="shared" si="0"/>
        <v>0</v>
      </c>
    </row>
    <row r="14" spans="1:16" ht="63" customHeight="1" hidden="1">
      <c r="A14" s="19" t="s">
        <v>67</v>
      </c>
      <c r="B14" s="19" t="s">
        <v>67</v>
      </c>
      <c r="C14" s="26">
        <v>63</v>
      </c>
      <c r="D14" s="26">
        <v>0</v>
      </c>
      <c r="E14" s="26">
        <v>11</v>
      </c>
      <c r="F14" s="100">
        <v>863</v>
      </c>
      <c r="G14" s="101" t="s">
        <v>17</v>
      </c>
      <c r="H14" s="101" t="s">
        <v>18</v>
      </c>
      <c r="I14" s="101" t="s">
        <v>144</v>
      </c>
      <c r="J14" s="102" t="s">
        <v>100</v>
      </c>
      <c r="K14" s="102" t="s">
        <v>0</v>
      </c>
      <c r="L14" s="99">
        <f t="shared" si="0"/>
        <v>406489</v>
      </c>
      <c r="M14" s="99">
        <f t="shared" si="0"/>
        <v>0</v>
      </c>
      <c r="N14" s="99">
        <f t="shared" si="0"/>
        <v>406489</v>
      </c>
      <c r="O14" s="99">
        <f t="shared" si="0"/>
        <v>0</v>
      </c>
      <c r="P14" s="99">
        <f t="shared" si="0"/>
        <v>0</v>
      </c>
    </row>
    <row r="15" spans="1:16" ht="24.75" customHeight="1" hidden="1">
      <c r="A15" s="19" t="s">
        <v>70</v>
      </c>
      <c r="B15" s="19" t="s">
        <v>70</v>
      </c>
      <c r="C15" s="26">
        <v>63</v>
      </c>
      <c r="D15" s="26">
        <v>0</v>
      </c>
      <c r="E15" s="26">
        <v>11</v>
      </c>
      <c r="F15" s="100">
        <v>863</v>
      </c>
      <c r="G15" s="92" t="s">
        <v>17</v>
      </c>
      <c r="H15" s="92" t="s">
        <v>18</v>
      </c>
      <c r="I15" s="101" t="s">
        <v>144</v>
      </c>
      <c r="J15" s="102" t="s">
        <v>100</v>
      </c>
      <c r="K15" s="102" t="s">
        <v>1</v>
      </c>
      <c r="L15" s="99">
        <v>406489</v>
      </c>
      <c r="M15" s="99"/>
      <c r="N15" s="99">
        <f>L15+M15</f>
        <v>406489</v>
      </c>
      <c r="O15" s="99">
        <v>0</v>
      </c>
      <c r="P15" s="99">
        <v>0</v>
      </c>
    </row>
    <row r="16" spans="1:16" s="7" customFormat="1" ht="50.25" customHeight="1">
      <c r="A16" s="181" t="s">
        <v>21</v>
      </c>
      <c r="B16" s="182"/>
      <c r="C16" s="90">
        <v>63</v>
      </c>
      <c r="D16" s="90">
        <v>0</v>
      </c>
      <c r="E16" s="90">
        <v>11</v>
      </c>
      <c r="F16" s="94">
        <v>863</v>
      </c>
      <c r="G16" s="95" t="s">
        <v>17</v>
      </c>
      <c r="H16" s="95" t="s">
        <v>22</v>
      </c>
      <c r="I16" s="95"/>
      <c r="J16" s="95"/>
      <c r="K16" s="95"/>
      <c r="L16" s="97">
        <f>L17+L24+L27</f>
        <v>901177</v>
      </c>
      <c r="M16" s="97">
        <f>M17+M24+M27</f>
        <v>223100.7</v>
      </c>
      <c r="N16" s="99">
        <f aca="true" t="shared" si="1" ref="N16:N87">L16+M16</f>
        <v>1124277.7</v>
      </c>
      <c r="O16" s="97">
        <f>O17+O24+O27</f>
        <v>0</v>
      </c>
      <c r="P16" s="97">
        <f>P17+P24+P27</f>
        <v>0</v>
      </c>
    </row>
    <row r="17" spans="1:16" ht="24.75" customHeight="1">
      <c r="A17" s="198" t="s">
        <v>71</v>
      </c>
      <c r="B17" s="199"/>
      <c r="C17" s="26">
        <v>63</v>
      </c>
      <c r="D17" s="26">
        <v>0</v>
      </c>
      <c r="E17" s="26">
        <v>11</v>
      </c>
      <c r="F17" s="100">
        <v>863</v>
      </c>
      <c r="G17" s="92" t="s">
        <v>17</v>
      </c>
      <c r="H17" s="92" t="s">
        <v>22</v>
      </c>
      <c r="I17" s="101" t="s">
        <v>101</v>
      </c>
      <c r="J17" s="102" t="s">
        <v>102</v>
      </c>
      <c r="K17" s="92"/>
      <c r="L17" s="99">
        <f>L18+L20+L22</f>
        <v>896177</v>
      </c>
      <c r="M17" s="99">
        <f>M18+M20+M22</f>
        <v>213100.7</v>
      </c>
      <c r="N17" s="99">
        <f t="shared" si="1"/>
        <v>1109277.7</v>
      </c>
      <c r="O17" s="99">
        <f>O18+O20+O22</f>
        <v>0</v>
      </c>
      <c r="P17" s="99">
        <f>P18+P20+P22</f>
        <v>0</v>
      </c>
    </row>
    <row r="18" spans="1:16" ht="62.25" customHeight="1" hidden="1">
      <c r="A18" s="35"/>
      <c r="B18" s="19" t="s">
        <v>67</v>
      </c>
      <c r="C18" s="26">
        <v>63</v>
      </c>
      <c r="D18" s="26">
        <v>0</v>
      </c>
      <c r="E18" s="26">
        <v>11</v>
      </c>
      <c r="F18" s="100">
        <v>863</v>
      </c>
      <c r="G18" s="101" t="s">
        <v>17</v>
      </c>
      <c r="H18" s="101" t="s">
        <v>22</v>
      </c>
      <c r="I18" s="101" t="s">
        <v>101</v>
      </c>
      <c r="J18" s="102" t="s">
        <v>102</v>
      </c>
      <c r="K18" s="92" t="s">
        <v>0</v>
      </c>
      <c r="L18" s="99">
        <f>L19</f>
        <v>794277</v>
      </c>
      <c r="M18" s="99">
        <f>M19</f>
        <v>0</v>
      </c>
      <c r="N18" s="99">
        <f t="shared" si="1"/>
        <v>794277</v>
      </c>
      <c r="O18" s="99">
        <f>O19</f>
        <v>0</v>
      </c>
      <c r="P18" s="99">
        <f>P19</f>
        <v>0</v>
      </c>
    </row>
    <row r="19" spans="1:16" ht="24.75" customHeight="1" hidden="1">
      <c r="A19" s="31"/>
      <c r="B19" s="19" t="s">
        <v>70</v>
      </c>
      <c r="C19" s="26">
        <v>63</v>
      </c>
      <c r="D19" s="26">
        <v>0</v>
      </c>
      <c r="E19" s="26">
        <v>11</v>
      </c>
      <c r="F19" s="100">
        <v>863</v>
      </c>
      <c r="G19" s="92" t="s">
        <v>17</v>
      </c>
      <c r="H19" s="92" t="s">
        <v>22</v>
      </c>
      <c r="I19" s="101" t="s">
        <v>101</v>
      </c>
      <c r="J19" s="102" t="s">
        <v>102</v>
      </c>
      <c r="K19" s="92" t="s">
        <v>1</v>
      </c>
      <c r="L19" s="99">
        <f>794255-50896+50918</f>
        <v>794277</v>
      </c>
      <c r="M19" s="99"/>
      <c r="N19" s="99">
        <f t="shared" si="1"/>
        <v>794277</v>
      </c>
      <c r="O19" s="99">
        <v>0</v>
      </c>
      <c r="P19" s="99">
        <v>0</v>
      </c>
    </row>
    <row r="20" spans="1:16" ht="24.75" customHeight="1">
      <c r="A20" s="31"/>
      <c r="B20" s="78" t="s">
        <v>94</v>
      </c>
      <c r="C20" s="26">
        <v>63</v>
      </c>
      <c r="D20" s="26">
        <v>0</v>
      </c>
      <c r="E20" s="26">
        <v>11</v>
      </c>
      <c r="F20" s="105">
        <v>863</v>
      </c>
      <c r="G20" s="106" t="s">
        <v>17</v>
      </c>
      <c r="H20" s="106" t="s">
        <v>22</v>
      </c>
      <c r="I20" s="101" t="s">
        <v>101</v>
      </c>
      <c r="J20" s="102" t="s">
        <v>102</v>
      </c>
      <c r="K20" s="106" t="s">
        <v>2</v>
      </c>
      <c r="L20" s="99">
        <f>L21</f>
        <v>94829</v>
      </c>
      <c r="M20" s="99">
        <f>M21</f>
        <v>213100.7</v>
      </c>
      <c r="N20" s="99">
        <f t="shared" si="1"/>
        <v>307929.7</v>
      </c>
      <c r="O20" s="99">
        <f>O21</f>
        <v>0</v>
      </c>
      <c r="P20" s="99">
        <f>P21</f>
        <v>0</v>
      </c>
    </row>
    <row r="21" spans="1:16" ht="28.5" customHeight="1">
      <c r="A21" s="31"/>
      <c r="B21" s="20" t="s">
        <v>72</v>
      </c>
      <c r="C21" s="26">
        <v>63</v>
      </c>
      <c r="D21" s="26">
        <v>0</v>
      </c>
      <c r="E21" s="26">
        <v>11</v>
      </c>
      <c r="F21" s="105">
        <v>863</v>
      </c>
      <c r="G21" s="106" t="s">
        <v>17</v>
      </c>
      <c r="H21" s="106" t="s">
        <v>22</v>
      </c>
      <c r="I21" s="101" t="s">
        <v>101</v>
      </c>
      <c r="J21" s="102" t="s">
        <v>102</v>
      </c>
      <c r="K21" s="106" t="s">
        <v>3</v>
      </c>
      <c r="L21" s="99">
        <v>94829</v>
      </c>
      <c r="M21" s="99">
        <f>212871+229.7</f>
        <v>213100.7</v>
      </c>
      <c r="N21" s="99">
        <f t="shared" si="1"/>
        <v>307929.7</v>
      </c>
      <c r="O21" s="99">
        <v>0</v>
      </c>
      <c r="P21" s="99">
        <v>0</v>
      </c>
    </row>
    <row r="22" spans="1:16" ht="15.75" customHeight="1" hidden="1">
      <c r="A22" s="31"/>
      <c r="B22" s="107" t="s">
        <v>4</v>
      </c>
      <c r="C22" s="26">
        <v>63</v>
      </c>
      <c r="D22" s="26">
        <v>0</v>
      </c>
      <c r="E22" s="26">
        <v>11</v>
      </c>
      <c r="F22" s="100">
        <v>863</v>
      </c>
      <c r="G22" s="92" t="s">
        <v>17</v>
      </c>
      <c r="H22" s="92" t="s">
        <v>22</v>
      </c>
      <c r="I22" s="101" t="s">
        <v>101</v>
      </c>
      <c r="J22" s="102" t="s">
        <v>102</v>
      </c>
      <c r="K22" s="92" t="s">
        <v>5</v>
      </c>
      <c r="L22" s="99">
        <f>L23</f>
        <v>7071</v>
      </c>
      <c r="M22" s="99">
        <f>M23</f>
        <v>0</v>
      </c>
      <c r="N22" s="99">
        <f t="shared" si="1"/>
        <v>7071</v>
      </c>
      <c r="O22" s="99">
        <f>O23</f>
        <v>0</v>
      </c>
      <c r="P22" s="99">
        <f>P23</f>
        <v>0</v>
      </c>
    </row>
    <row r="23" spans="1:16" ht="15.75" customHeight="1" hidden="1">
      <c r="A23" s="31"/>
      <c r="B23" s="77" t="s">
        <v>90</v>
      </c>
      <c r="C23" s="26">
        <v>63</v>
      </c>
      <c r="D23" s="26">
        <v>0</v>
      </c>
      <c r="E23" s="26">
        <v>11</v>
      </c>
      <c r="F23" s="100">
        <v>863</v>
      </c>
      <c r="G23" s="92" t="s">
        <v>17</v>
      </c>
      <c r="H23" s="92" t="s">
        <v>22</v>
      </c>
      <c r="I23" s="101" t="s">
        <v>101</v>
      </c>
      <c r="J23" s="102" t="s">
        <v>102</v>
      </c>
      <c r="K23" s="92" t="s">
        <v>91</v>
      </c>
      <c r="L23" s="99">
        <f>7071</f>
        <v>7071</v>
      </c>
      <c r="M23" s="99"/>
      <c r="N23" s="99">
        <f t="shared" si="1"/>
        <v>7071</v>
      </c>
      <c r="O23" s="99">
        <v>0</v>
      </c>
      <c r="P23" s="99">
        <v>0</v>
      </c>
    </row>
    <row r="24" spans="1:16" ht="25.5" customHeight="1">
      <c r="A24" s="31"/>
      <c r="B24" s="53" t="s">
        <v>157</v>
      </c>
      <c r="C24" s="26">
        <v>63</v>
      </c>
      <c r="D24" s="26">
        <v>0</v>
      </c>
      <c r="E24" s="26">
        <v>11</v>
      </c>
      <c r="F24" s="105">
        <v>863</v>
      </c>
      <c r="G24" s="106" t="s">
        <v>17</v>
      </c>
      <c r="H24" s="106" t="s">
        <v>22</v>
      </c>
      <c r="I24" s="101" t="s">
        <v>158</v>
      </c>
      <c r="J24" s="102" t="s">
        <v>156</v>
      </c>
      <c r="K24" s="92"/>
      <c r="L24" s="99">
        <f aca="true" t="shared" si="2" ref="L24:P25">L25</f>
        <v>0</v>
      </c>
      <c r="M24" s="99">
        <f t="shared" si="2"/>
        <v>10000</v>
      </c>
      <c r="N24" s="99">
        <f t="shared" si="2"/>
        <v>10000</v>
      </c>
      <c r="O24" s="99">
        <f t="shared" si="2"/>
        <v>0</v>
      </c>
      <c r="P24" s="99">
        <f t="shared" si="2"/>
        <v>0</v>
      </c>
    </row>
    <row r="25" spans="1:16" ht="24.75" customHeight="1">
      <c r="A25" s="31"/>
      <c r="B25" s="78" t="s">
        <v>94</v>
      </c>
      <c r="C25" s="26">
        <v>63</v>
      </c>
      <c r="D25" s="26">
        <v>0</v>
      </c>
      <c r="E25" s="26">
        <v>11</v>
      </c>
      <c r="F25" s="105">
        <v>863</v>
      </c>
      <c r="G25" s="106" t="s">
        <v>17</v>
      </c>
      <c r="H25" s="106" t="s">
        <v>22</v>
      </c>
      <c r="I25" s="101" t="s">
        <v>158</v>
      </c>
      <c r="J25" s="102" t="s">
        <v>156</v>
      </c>
      <c r="K25" s="106" t="s">
        <v>2</v>
      </c>
      <c r="L25" s="99">
        <f t="shared" si="2"/>
        <v>0</v>
      </c>
      <c r="M25" s="99">
        <f t="shared" si="2"/>
        <v>10000</v>
      </c>
      <c r="N25" s="99">
        <f t="shared" si="2"/>
        <v>10000</v>
      </c>
      <c r="O25" s="99">
        <f t="shared" si="2"/>
        <v>0</v>
      </c>
      <c r="P25" s="99">
        <f t="shared" si="2"/>
        <v>0</v>
      </c>
    </row>
    <row r="26" spans="1:16" s="167" customFormat="1" ht="24.75" customHeight="1">
      <c r="A26" s="166"/>
      <c r="B26" s="51" t="s">
        <v>72</v>
      </c>
      <c r="C26" s="117">
        <v>63</v>
      </c>
      <c r="D26" s="117">
        <v>0</v>
      </c>
      <c r="E26" s="117">
        <v>11</v>
      </c>
      <c r="F26" s="105">
        <v>863</v>
      </c>
      <c r="G26" s="106" t="s">
        <v>17</v>
      </c>
      <c r="H26" s="106" t="s">
        <v>22</v>
      </c>
      <c r="I26" s="161" t="s">
        <v>158</v>
      </c>
      <c r="J26" s="162" t="s">
        <v>156</v>
      </c>
      <c r="K26" s="106" t="s">
        <v>3</v>
      </c>
      <c r="L26" s="164">
        <f>10000-10000</f>
        <v>0</v>
      </c>
      <c r="M26" s="164">
        <v>10000</v>
      </c>
      <c r="N26" s="164">
        <f t="shared" si="1"/>
        <v>10000</v>
      </c>
      <c r="O26" s="164">
        <f>10000-10000</f>
        <v>0</v>
      </c>
      <c r="P26" s="164">
        <f>10000-10000</f>
        <v>0</v>
      </c>
    </row>
    <row r="27" spans="1:16" ht="15.75" customHeight="1" hidden="1">
      <c r="A27" s="31"/>
      <c r="B27" s="107" t="s">
        <v>103</v>
      </c>
      <c r="C27" s="26">
        <v>63</v>
      </c>
      <c r="D27" s="26">
        <v>0</v>
      </c>
      <c r="E27" s="26">
        <v>11</v>
      </c>
      <c r="F27" s="100">
        <v>863</v>
      </c>
      <c r="G27" s="92" t="s">
        <v>17</v>
      </c>
      <c r="H27" s="92" t="s">
        <v>22</v>
      </c>
      <c r="I27" s="101" t="s">
        <v>145</v>
      </c>
      <c r="J27" s="102" t="s">
        <v>104</v>
      </c>
      <c r="K27" s="92"/>
      <c r="L27" s="99">
        <f aca="true" t="shared" si="3" ref="L27:P28">L28</f>
        <v>5000</v>
      </c>
      <c r="M27" s="99">
        <f t="shared" si="3"/>
        <v>0</v>
      </c>
      <c r="N27" s="99">
        <f t="shared" si="1"/>
        <v>5000</v>
      </c>
      <c r="O27" s="99">
        <f t="shared" si="3"/>
        <v>0</v>
      </c>
      <c r="P27" s="99">
        <f t="shared" si="3"/>
        <v>0</v>
      </c>
    </row>
    <row r="28" spans="1:16" ht="15.75" customHeight="1" hidden="1">
      <c r="A28" s="31"/>
      <c r="B28" s="107" t="s">
        <v>4</v>
      </c>
      <c r="C28" s="26">
        <v>63</v>
      </c>
      <c r="D28" s="26">
        <v>0</v>
      </c>
      <c r="E28" s="26">
        <v>11</v>
      </c>
      <c r="F28" s="100">
        <v>863</v>
      </c>
      <c r="G28" s="92" t="s">
        <v>17</v>
      </c>
      <c r="H28" s="92" t="s">
        <v>22</v>
      </c>
      <c r="I28" s="101" t="s">
        <v>145</v>
      </c>
      <c r="J28" s="102" t="s">
        <v>104</v>
      </c>
      <c r="K28" s="92" t="s">
        <v>5</v>
      </c>
      <c r="L28" s="99">
        <f t="shared" si="3"/>
        <v>5000</v>
      </c>
      <c r="M28" s="99">
        <f t="shared" si="3"/>
        <v>0</v>
      </c>
      <c r="N28" s="99">
        <f t="shared" si="1"/>
        <v>5000</v>
      </c>
      <c r="O28" s="99">
        <f t="shared" si="3"/>
        <v>0</v>
      </c>
      <c r="P28" s="99">
        <f t="shared" si="3"/>
        <v>0</v>
      </c>
    </row>
    <row r="29" spans="1:16" ht="15.75" customHeight="1" hidden="1">
      <c r="A29" s="31"/>
      <c r="B29" s="77" t="s">
        <v>90</v>
      </c>
      <c r="C29" s="26">
        <v>63</v>
      </c>
      <c r="D29" s="26">
        <v>0</v>
      </c>
      <c r="E29" s="26">
        <v>11</v>
      </c>
      <c r="F29" s="100">
        <v>863</v>
      </c>
      <c r="G29" s="92" t="s">
        <v>17</v>
      </c>
      <c r="H29" s="92" t="s">
        <v>22</v>
      </c>
      <c r="I29" s="101" t="s">
        <v>145</v>
      </c>
      <c r="J29" s="102" t="s">
        <v>104</v>
      </c>
      <c r="K29" s="92" t="s">
        <v>91</v>
      </c>
      <c r="L29" s="99">
        <v>5000</v>
      </c>
      <c r="M29" s="99"/>
      <c r="N29" s="99">
        <f t="shared" si="1"/>
        <v>5000</v>
      </c>
      <c r="O29" s="99">
        <v>0</v>
      </c>
      <c r="P29" s="99">
        <v>0</v>
      </c>
    </row>
    <row r="30" spans="1:16" s="7" customFormat="1" ht="39" customHeight="1" hidden="1">
      <c r="A30" s="108" t="s">
        <v>73</v>
      </c>
      <c r="B30" s="108" t="s">
        <v>73</v>
      </c>
      <c r="C30" s="90">
        <v>63</v>
      </c>
      <c r="D30" s="90">
        <v>0</v>
      </c>
      <c r="E30" s="90">
        <v>11</v>
      </c>
      <c r="F30" s="94">
        <v>863</v>
      </c>
      <c r="G30" s="95" t="s">
        <v>17</v>
      </c>
      <c r="H30" s="95" t="s">
        <v>6</v>
      </c>
      <c r="I30" s="95"/>
      <c r="J30" s="95"/>
      <c r="K30" s="95"/>
      <c r="L30" s="97">
        <f>L31+L34</f>
        <v>3300</v>
      </c>
      <c r="M30" s="97">
        <f>M31+M34</f>
        <v>0</v>
      </c>
      <c r="N30" s="99">
        <f t="shared" si="1"/>
        <v>3300</v>
      </c>
      <c r="O30" s="97">
        <f>O31+O34</f>
        <v>0</v>
      </c>
      <c r="P30" s="97">
        <f>P31+P34</f>
        <v>0</v>
      </c>
    </row>
    <row r="31" spans="1:16" s="7" customFormat="1" ht="60" customHeight="1" hidden="1">
      <c r="A31" s="44" t="s">
        <v>74</v>
      </c>
      <c r="B31" s="52" t="s">
        <v>105</v>
      </c>
      <c r="C31" s="26">
        <v>63</v>
      </c>
      <c r="D31" s="26">
        <v>0</v>
      </c>
      <c r="E31" s="26">
        <v>11</v>
      </c>
      <c r="F31" s="100">
        <v>863</v>
      </c>
      <c r="G31" s="92" t="s">
        <v>17</v>
      </c>
      <c r="H31" s="92" t="s">
        <v>6</v>
      </c>
      <c r="I31" s="101" t="s">
        <v>106</v>
      </c>
      <c r="J31" s="102" t="s">
        <v>107</v>
      </c>
      <c r="K31" s="92"/>
      <c r="L31" s="99">
        <f aca="true" t="shared" si="4" ref="L31:P35">L32</f>
        <v>3000</v>
      </c>
      <c r="M31" s="99">
        <f t="shared" si="4"/>
        <v>0</v>
      </c>
      <c r="N31" s="99">
        <f t="shared" si="1"/>
        <v>3000</v>
      </c>
      <c r="O31" s="99">
        <f t="shared" si="4"/>
        <v>0</v>
      </c>
      <c r="P31" s="99">
        <f t="shared" si="4"/>
        <v>0</v>
      </c>
    </row>
    <row r="32" spans="1:16" ht="14.25" customHeight="1" hidden="1">
      <c r="A32" s="31"/>
      <c r="B32" s="33" t="s">
        <v>30</v>
      </c>
      <c r="C32" s="26">
        <v>63</v>
      </c>
      <c r="D32" s="26">
        <v>0</v>
      </c>
      <c r="E32" s="26">
        <v>11</v>
      </c>
      <c r="F32" s="100">
        <v>863</v>
      </c>
      <c r="G32" s="92" t="s">
        <v>17</v>
      </c>
      <c r="H32" s="109" t="s">
        <v>6</v>
      </c>
      <c r="I32" s="101" t="s">
        <v>106</v>
      </c>
      <c r="J32" s="102" t="s">
        <v>107</v>
      </c>
      <c r="K32" s="92" t="s">
        <v>19</v>
      </c>
      <c r="L32" s="99">
        <f t="shared" si="4"/>
        <v>3000</v>
      </c>
      <c r="M32" s="99">
        <f t="shared" si="4"/>
        <v>0</v>
      </c>
      <c r="N32" s="99">
        <f t="shared" si="1"/>
        <v>3000</v>
      </c>
      <c r="O32" s="99">
        <f t="shared" si="4"/>
        <v>0</v>
      </c>
      <c r="P32" s="99">
        <f t="shared" si="4"/>
        <v>0</v>
      </c>
    </row>
    <row r="33" spans="1:16" ht="16.5" customHeight="1" hidden="1">
      <c r="A33" s="31"/>
      <c r="B33" s="53" t="s">
        <v>41</v>
      </c>
      <c r="C33" s="26">
        <v>63</v>
      </c>
      <c r="D33" s="26">
        <v>0</v>
      </c>
      <c r="E33" s="26">
        <v>11</v>
      </c>
      <c r="F33" s="100">
        <v>863</v>
      </c>
      <c r="G33" s="92" t="s">
        <v>17</v>
      </c>
      <c r="H33" s="109" t="s">
        <v>6</v>
      </c>
      <c r="I33" s="101" t="s">
        <v>106</v>
      </c>
      <c r="J33" s="102" t="s">
        <v>107</v>
      </c>
      <c r="K33" s="106" t="s">
        <v>9</v>
      </c>
      <c r="L33" s="99">
        <v>3000</v>
      </c>
      <c r="M33" s="99"/>
      <c r="N33" s="99">
        <f t="shared" si="1"/>
        <v>3000</v>
      </c>
      <c r="O33" s="99">
        <v>0</v>
      </c>
      <c r="P33" s="99">
        <v>0</v>
      </c>
    </row>
    <row r="34" spans="1:16" s="7" customFormat="1" ht="63" customHeight="1" hidden="1">
      <c r="A34" s="44" t="s">
        <v>74</v>
      </c>
      <c r="B34" s="52" t="s">
        <v>160</v>
      </c>
      <c r="C34" s="26">
        <v>63</v>
      </c>
      <c r="D34" s="26">
        <v>0</v>
      </c>
      <c r="E34" s="26">
        <v>11</v>
      </c>
      <c r="F34" s="100">
        <v>863</v>
      </c>
      <c r="G34" s="92" t="s">
        <v>17</v>
      </c>
      <c r="H34" s="92" t="s">
        <v>6</v>
      </c>
      <c r="I34" s="101" t="s">
        <v>161</v>
      </c>
      <c r="J34" s="102" t="s">
        <v>162</v>
      </c>
      <c r="K34" s="92"/>
      <c r="L34" s="99">
        <f t="shared" si="4"/>
        <v>300</v>
      </c>
      <c r="M34" s="99">
        <f t="shared" si="4"/>
        <v>0</v>
      </c>
      <c r="N34" s="99">
        <f t="shared" si="1"/>
        <v>300</v>
      </c>
      <c r="O34" s="99">
        <f t="shared" si="4"/>
        <v>0</v>
      </c>
      <c r="P34" s="99">
        <f t="shared" si="4"/>
        <v>0</v>
      </c>
    </row>
    <row r="35" spans="1:16" ht="14.25" customHeight="1" hidden="1">
      <c r="A35" s="31"/>
      <c r="B35" s="33" t="s">
        <v>30</v>
      </c>
      <c r="C35" s="26">
        <v>63</v>
      </c>
      <c r="D35" s="26">
        <v>0</v>
      </c>
      <c r="E35" s="26">
        <v>11</v>
      </c>
      <c r="F35" s="100">
        <v>863</v>
      </c>
      <c r="G35" s="92" t="s">
        <v>17</v>
      </c>
      <c r="H35" s="109" t="s">
        <v>6</v>
      </c>
      <c r="I35" s="101" t="s">
        <v>161</v>
      </c>
      <c r="J35" s="102" t="s">
        <v>162</v>
      </c>
      <c r="K35" s="92" t="s">
        <v>19</v>
      </c>
      <c r="L35" s="99">
        <f t="shared" si="4"/>
        <v>300</v>
      </c>
      <c r="M35" s="99">
        <f t="shared" si="4"/>
        <v>0</v>
      </c>
      <c r="N35" s="99">
        <f t="shared" si="1"/>
        <v>300</v>
      </c>
      <c r="O35" s="99">
        <f t="shared" si="4"/>
        <v>0</v>
      </c>
      <c r="P35" s="99">
        <f t="shared" si="4"/>
        <v>0</v>
      </c>
    </row>
    <row r="36" spans="1:16" ht="16.5" customHeight="1" hidden="1">
      <c r="A36" s="31"/>
      <c r="B36" s="53" t="s">
        <v>41</v>
      </c>
      <c r="C36" s="26">
        <v>63</v>
      </c>
      <c r="D36" s="26">
        <v>0</v>
      </c>
      <c r="E36" s="26">
        <v>11</v>
      </c>
      <c r="F36" s="100">
        <v>863</v>
      </c>
      <c r="G36" s="92" t="s">
        <v>17</v>
      </c>
      <c r="H36" s="109" t="s">
        <v>6</v>
      </c>
      <c r="I36" s="101" t="s">
        <v>161</v>
      </c>
      <c r="J36" s="102" t="s">
        <v>162</v>
      </c>
      <c r="K36" s="106" t="s">
        <v>9</v>
      </c>
      <c r="L36" s="99">
        <v>300</v>
      </c>
      <c r="M36" s="99"/>
      <c r="N36" s="99">
        <f t="shared" si="1"/>
        <v>300</v>
      </c>
      <c r="O36" s="99">
        <v>0</v>
      </c>
      <c r="P36" s="99">
        <v>0</v>
      </c>
    </row>
    <row r="37" spans="1:16" ht="15.75" customHeight="1" hidden="1">
      <c r="A37" s="41"/>
      <c r="B37" s="153" t="s">
        <v>167</v>
      </c>
      <c r="C37" s="126">
        <v>70</v>
      </c>
      <c r="D37" s="141">
        <v>0</v>
      </c>
      <c r="E37" s="141" t="s">
        <v>108</v>
      </c>
      <c r="F37" s="111">
        <v>863</v>
      </c>
      <c r="G37" s="135" t="s">
        <v>17</v>
      </c>
      <c r="H37" s="135" t="s">
        <v>168</v>
      </c>
      <c r="I37" s="135"/>
      <c r="J37" s="135"/>
      <c r="K37" s="106"/>
      <c r="L37" s="97">
        <f aca="true" t="shared" si="5" ref="L37:M39">L38</f>
        <v>6400</v>
      </c>
      <c r="M37" s="97">
        <f t="shared" si="5"/>
        <v>0</v>
      </c>
      <c r="N37" s="99">
        <f t="shared" si="1"/>
        <v>6400</v>
      </c>
      <c r="O37" s="97">
        <f aca="true" t="shared" si="6" ref="O37:P39">O38</f>
        <v>0</v>
      </c>
      <c r="P37" s="97">
        <f t="shared" si="6"/>
        <v>0</v>
      </c>
    </row>
    <row r="38" spans="1:16" ht="16.5" customHeight="1" hidden="1">
      <c r="A38" s="41"/>
      <c r="B38" s="154" t="s">
        <v>169</v>
      </c>
      <c r="C38" s="29">
        <v>70</v>
      </c>
      <c r="D38" s="29">
        <v>0</v>
      </c>
      <c r="E38" s="109" t="s">
        <v>108</v>
      </c>
      <c r="F38" s="112">
        <v>863</v>
      </c>
      <c r="G38" s="140" t="s">
        <v>17</v>
      </c>
      <c r="H38" s="140" t="s">
        <v>168</v>
      </c>
      <c r="I38" s="140" t="s">
        <v>170</v>
      </c>
      <c r="J38" s="140" t="s">
        <v>171</v>
      </c>
      <c r="K38" s="106"/>
      <c r="L38" s="99">
        <f t="shared" si="5"/>
        <v>6400</v>
      </c>
      <c r="M38" s="99">
        <f t="shared" si="5"/>
        <v>0</v>
      </c>
      <c r="N38" s="99">
        <f t="shared" si="1"/>
        <v>6400</v>
      </c>
      <c r="O38" s="99">
        <f t="shared" si="6"/>
        <v>0</v>
      </c>
      <c r="P38" s="99">
        <f t="shared" si="6"/>
        <v>0</v>
      </c>
    </row>
    <row r="39" spans="1:16" ht="16.5" customHeight="1" hidden="1">
      <c r="A39" s="41"/>
      <c r="B39" s="154" t="s">
        <v>4</v>
      </c>
      <c r="C39" s="29">
        <v>70</v>
      </c>
      <c r="D39" s="29">
        <v>0</v>
      </c>
      <c r="E39" s="109" t="s">
        <v>108</v>
      </c>
      <c r="F39" s="112">
        <v>863</v>
      </c>
      <c r="G39" s="140" t="s">
        <v>17</v>
      </c>
      <c r="H39" s="140" t="s">
        <v>168</v>
      </c>
      <c r="I39" s="140" t="s">
        <v>170</v>
      </c>
      <c r="J39" s="140" t="s">
        <v>171</v>
      </c>
      <c r="K39" s="140" t="s">
        <v>5</v>
      </c>
      <c r="L39" s="99">
        <f t="shared" si="5"/>
        <v>6400</v>
      </c>
      <c r="M39" s="99">
        <f t="shared" si="5"/>
        <v>0</v>
      </c>
      <c r="N39" s="99">
        <f t="shared" si="1"/>
        <v>6400</v>
      </c>
      <c r="O39" s="99">
        <f t="shared" si="6"/>
        <v>0</v>
      </c>
      <c r="P39" s="99">
        <f t="shared" si="6"/>
        <v>0</v>
      </c>
    </row>
    <row r="40" spans="1:16" ht="16.5" customHeight="1" hidden="1">
      <c r="A40" s="41"/>
      <c r="B40" s="154" t="s">
        <v>172</v>
      </c>
      <c r="C40" s="29">
        <v>70</v>
      </c>
      <c r="D40" s="29">
        <v>0</v>
      </c>
      <c r="E40" s="109" t="s">
        <v>108</v>
      </c>
      <c r="F40" s="112">
        <v>863</v>
      </c>
      <c r="G40" s="140" t="s">
        <v>17</v>
      </c>
      <c r="H40" s="140" t="s">
        <v>168</v>
      </c>
      <c r="I40" s="140" t="s">
        <v>170</v>
      </c>
      <c r="J40" s="140" t="s">
        <v>171</v>
      </c>
      <c r="K40" s="140" t="s">
        <v>173</v>
      </c>
      <c r="L40" s="99">
        <v>6400</v>
      </c>
      <c r="M40" s="99"/>
      <c r="N40" s="99">
        <f t="shared" si="1"/>
        <v>6400</v>
      </c>
      <c r="O40" s="99">
        <v>0</v>
      </c>
      <c r="P40" s="99">
        <v>0</v>
      </c>
    </row>
    <row r="41" spans="1:16" s="7" customFormat="1" ht="15.75" customHeight="1" hidden="1">
      <c r="A41" s="181" t="s">
        <v>24</v>
      </c>
      <c r="B41" s="182"/>
      <c r="C41" s="90">
        <v>70</v>
      </c>
      <c r="D41" s="90">
        <v>0</v>
      </c>
      <c r="E41" s="110" t="s">
        <v>108</v>
      </c>
      <c r="F41" s="111">
        <v>863</v>
      </c>
      <c r="G41" s="95" t="s">
        <v>17</v>
      </c>
      <c r="H41" s="95" t="s">
        <v>31</v>
      </c>
      <c r="I41" s="95"/>
      <c r="J41" s="95"/>
      <c r="K41" s="95"/>
      <c r="L41" s="97">
        <f aca="true" t="shared" si="7" ref="L41:P43">L42</f>
        <v>0</v>
      </c>
      <c r="M41" s="97"/>
      <c r="N41" s="99">
        <f t="shared" si="1"/>
        <v>0</v>
      </c>
      <c r="O41" s="97">
        <f t="shared" si="7"/>
        <v>0</v>
      </c>
      <c r="P41" s="97">
        <f t="shared" si="7"/>
        <v>0</v>
      </c>
    </row>
    <row r="42" spans="1:16" ht="15.75" customHeight="1" hidden="1">
      <c r="A42" s="177" t="s">
        <v>109</v>
      </c>
      <c r="B42" s="178"/>
      <c r="C42" s="26">
        <v>70</v>
      </c>
      <c r="D42" s="26">
        <v>0</v>
      </c>
      <c r="E42" s="109" t="s">
        <v>108</v>
      </c>
      <c r="F42" s="112">
        <v>863</v>
      </c>
      <c r="G42" s="92" t="s">
        <v>17</v>
      </c>
      <c r="H42" s="92" t="s">
        <v>31</v>
      </c>
      <c r="I42" s="101" t="s">
        <v>110</v>
      </c>
      <c r="J42" s="102" t="s">
        <v>111</v>
      </c>
      <c r="K42" s="92"/>
      <c r="L42" s="99">
        <f t="shared" si="7"/>
        <v>0</v>
      </c>
      <c r="M42" s="99"/>
      <c r="N42" s="99">
        <f t="shared" si="1"/>
        <v>0</v>
      </c>
      <c r="O42" s="99">
        <f t="shared" si="7"/>
        <v>0</v>
      </c>
      <c r="P42" s="99">
        <f t="shared" si="7"/>
        <v>0</v>
      </c>
    </row>
    <row r="43" spans="1:16" ht="12.75" customHeight="1" hidden="1">
      <c r="A43" s="31"/>
      <c r="B43" s="30" t="s">
        <v>4</v>
      </c>
      <c r="C43" s="26">
        <v>70</v>
      </c>
      <c r="D43" s="26">
        <v>0</v>
      </c>
      <c r="E43" s="109" t="s">
        <v>108</v>
      </c>
      <c r="F43" s="112">
        <v>863</v>
      </c>
      <c r="G43" s="92" t="s">
        <v>17</v>
      </c>
      <c r="H43" s="92" t="s">
        <v>31</v>
      </c>
      <c r="I43" s="101" t="s">
        <v>110</v>
      </c>
      <c r="J43" s="102" t="s">
        <v>111</v>
      </c>
      <c r="K43" s="92" t="s">
        <v>5</v>
      </c>
      <c r="L43" s="99">
        <f t="shared" si="7"/>
        <v>0</v>
      </c>
      <c r="M43" s="99"/>
      <c r="N43" s="99">
        <f t="shared" si="1"/>
        <v>0</v>
      </c>
      <c r="O43" s="99">
        <f t="shared" si="7"/>
        <v>0</v>
      </c>
      <c r="P43" s="99">
        <f t="shared" si="7"/>
        <v>0</v>
      </c>
    </row>
    <row r="44" spans="1:16" ht="15.75" customHeight="1" hidden="1">
      <c r="A44" s="31"/>
      <c r="B44" s="33" t="s">
        <v>7</v>
      </c>
      <c r="C44" s="26">
        <v>70</v>
      </c>
      <c r="D44" s="26">
        <v>0</v>
      </c>
      <c r="E44" s="109" t="s">
        <v>108</v>
      </c>
      <c r="F44" s="112">
        <v>863</v>
      </c>
      <c r="G44" s="92" t="s">
        <v>17</v>
      </c>
      <c r="H44" s="92" t="s">
        <v>31</v>
      </c>
      <c r="I44" s="101" t="s">
        <v>110</v>
      </c>
      <c r="J44" s="102" t="s">
        <v>111</v>
      </c>
      <c r="K44" s="92" t="s">
        <v>8</v>
      </c>
      <c r="L44" s="99">
        <v>0</v>
      </c>
      <c r="M44" s="99"/>
      <c r="N44" s="99">
        <f t="shared" si="1"/>
        <v>0</v>
      </c>
      <c r="O44" s="99">
        <v>0</v>
      </c>
      <c r="P44" s="99">
        <v>0</v>
      </c>
    </row>
    <row r="45" spans="1:16" s="7" customFormat="1" ht="15.75" customHeight="1">
      <c r="A45" s="181" t="s">
        <v>25</v>
      </c>
      <c r="B45" s="182"/>
      <c r="C45" s="90">
        <v>63</v>
      </c>
      <c r="D45" s="90">
        <v>0</v>
      </c>
      <c r="E45" s="90">
        <v>11</v>
      </c>
      <c r="F45" s="111">
        <v>863</v>
      </c>
      <c r="G45" s="95" t="s">
        <v>17</v>
      </c>
      <c r="H45" s="95" t="s">
        <v>32</v>
      </c>
      <c r="I45" s="95"/>
      <c r="J45" s="95"/>
      <c r="K45" s="95"/>
      <c r="L45" s="97">
        <f>L49+L53+L46</f>
        <v>500</v>
      </c>
      <c r="M45" s="97">
        <f>M49+M53+M46</f>
        <v>49000</v>
      </c>
      <c r="N45" s="97">
        <f>N49+N53+N46</f>
        <v>49500</v>
      </c>
      <c r="O45" s="97">
        <f>O49+O53+O46</f>
        <v>0</v>
      </c>
      <c r="P45" s="97">
        <f>P49+P53+P46</f>
        <v>0</v>
      </c>
    </row>
    <row r="46" spans="1:16" ht="25.5" customHeight="1">
      <c r="A46" s="41"/>
      <c r="B46" s="71" t="s">
        <v>199</v>
      </c>
      <c r="C46" s="26">
        <v>63</v>
      </c>
      <c r="D46" s="26">
        <v>0</v>
      </c>
      <c r="E46" s="26">
        <v>11</v>
      </c>
      <c r="F46" s="105">
        <v>863</v>
      </c>
      <c r="G46" s="106" t="s">
        <v>17</v>
      </c>
      <c r="H46" s="106" t="s">
        <v>32</v>
      </c>
      <c r="I46" s="101" t="s">
        <v>196</v>
      </c>
      <c r="J46" s="102" t="s">
        <v>197</v>
      </c>
      <c r="K46" s="106"/>
      <c r="L46" s="99">
        <f>L47</f>
        <v>0</v>
      </c>
      <c r="M46" s="99">
        <f aca="true" t="shared" si="8" ref="M46:P47">M47</f>
        <v>49000</v>
      </c>
      <c r="N46" s="99">
        <f t="shared" si="8"/>
        <v>49000</v>
      </c>
      <c r="O46" s="99">
        <f t="shared" si="8"/>
        <v>0</v>
      </c>
      <c r="P46" s="99">
        <f t="shared" si="8"/>
        <v>0</v>
      </c>
    </row>
    <row r="47" spans="1:16" ht="26.25" customHeight="1">
      <c r="A47" s="41"/>
      <c r="B47" s="78" t="s">
        <v>94</v>
      </c>
      <c r="C47" s="26">
        <v>63</v>
      </c>
      <c r="D47" s="26">
        <v>0</v>
      </c>
      <c r="E47" s="26">
        <v>11</v>
      </c>
      <c r="F47" s="105">
        <v>863</v>
      </c>
      <c r="G47" s="106" t="s">
        <v>17</v>
      </c>
      <c r="H47" s="106" t="s">
        <v>32</v>
      </c>
      <c r="I47" s="101" t="s">
        <v>196</v>
      </c>
      <c r="J47" s="102" t="s">
        <v>197</v>
      </c>
      <c r="K47" s="106" t="s">
        <v>2</v>
      </c>
      <c r="L47" s="99">
        <f>L48</f>
        <v>0</v>
      </c>
      <c r="M47" s="99">
        <f t="shared" si="8"/>
        <v>49000</v>
      </c>
      <c r="N47" s="99">
        <f t="shared" si="8"/>
        <v>49000</v>
      </c>
      <c r="O47" s="99">
        <f t="shared" si="8"/>
        <v>0</v>
      </c>
      <c r="P47" s="99">
        <f t="shared" si="8"/>
        <v>0</v>
      </c>
    </row>
    <row r="48" spans="1:16" ht="26.25" customHeight="1">
      <c r="A48" s="41"/>
      <c r="B48" s="20" t="s">
        <v>72</v>
      </c>
      <c r="C48" s="26">
        <v>63</v>
      </c>
      <c r="D48" s="26">
        <v>0</v>
      </c>
      <c r="E48" s="26">
        <v>11</v>
      </c>
      <c r="F48" s="105">
        <v>863</v>
      </c>
      <c r="G48" s="106" t="s">
        <v>17</v>
      </c>
      <c r="H48" s="106" t="s">
        <v>32</v>
      </c>
      <c r="I48" s="101" t="s">
        <v>196</v>
      </c>
      <c r="J48" s="102" t="s">
        <v>197</v>
      </c>
      <c r="K48" s="106" t="s">
        <v>3</v>
      </c>
      <c r="L48" s="99"/>
      <c r="M48" s="99">
        <v>49000</v>
      </c>
      <c r="N48" s="99">
        <f>L48+M48</f>
        <v>49000</v>
      </c>
      <c r="O48" s="99"/>
      <c r="P48" s="99"/>
    </row>
    <row r="49" spans="1:16" ht="49.5" customHeight="1" hidden="1">
      <c r="A49" s="177" t="s">
        <v>112</v>
      </c>
      <c r="B49" s="178"/>
      <c r="C49" s="26">
        <v>63</v>
      </c>
      <c r="D49" s="26">
        <v>0</v>
      </c>
      <c r="E49" s="26">
        <v>11</v>
      </c>
      <c r="F49" s="112">
        <v>863</v>
      </c>
      <c r="G49" s="109" t="s">
        <v>17</v>
      </c>
      <c r="H49" s="109" t="s">
        <v>32</v>
      </c>
      <c r="I49" s="101" t="s">
        <v>113</v>
      </c>
      <c r="J49" s="102" t="s">
        <v>114</v>
      </c>
      <c r="K49" s="109"/>
      <c r="L49" s="99">
        <f aca="true" t="shared" si="9" ref="L49:P50">L50</f>
        <v>500</v>
      </c>
      <c r="M49" s="99">
        <f t="shared" si="9"/>
        <v>0</v>
      </c>
      <c r="N49" s="99">
        <f t="shared" si="1"/>
        <v>500</v>
      </c>
      <c r="O49" s="99">
        <f t="shared" si="9"/>
        <v>0</v>
      </c>
      <c r="P49" s="99">
        <f t="shared" si="9"/>
        <v>0</v>
      </c>
    </row>
    <row r="50" spans="1:16" ht="16.5" customHeight="1" hidden="1">
      <c r="A50" s="31"/>
      <c r="B50" s="33" t="s">
        <v>30</v>
      </c>
      <c r="C50" s="26">
        <v>63</v>
      </c>
      <c r="D50" s="26">
        <v>0</v>
      </c>
      <c r="E50" s="26">
        <v>11</v>
      </c>
      <c r="F50" s="112">
        <v>863</v>
      </c>
      <c r="G50" s="92" t="s">
        <v>17</v>
      </c>
      <c r="H50" s="109" t="s">
        <v>32</v>
      </c>
      <c r="I50" s="101" t="s">
        <v>113</v>
      </c>
      <c r="J50" s="102" t="s">
        <v>114</v>
      </c>
      <c r="K50" s="92" t="s">
        <v>19</v>
      </c>
      <c r="L50" s="99">
        <f t="shared" si="9"/>
        <v>500</v>
      </c>
      <c r="M50" s="99">
        <f t="shared" si="9"/>
        <v>0</v>
      </c>
      <c r="N50" s="99">
        <f t="shared" si="1"/>
        <v>500</v>
      </c>
      <c r="O50" s="99">
        <f t="shared" si="9"/>
        <v>0</v>
      </c>
      <c r="P50" s="99">
        <f t="shared" si="9"/>
        <v>0</v>
      </c>
    </row>
    <row r="51" spans="1:16" ht="15.75" customHeight="1" hidden="1">
      <c r="A51" s="31"/>
      <c r="B51" s="53" t="s">
        <v>41</v>
      </c>
      <c r="C51" s="26">
        <v>63</v>
      </c>
      <c r="D51" s="26">
        <v>0</v>
      </c>
      <c r="E51" s="26">
        <v>11</v>
      </c>
      <c r="F51" s="112">
        <v>863</v>
      </c>
      <c r="G51" s="92" t="s">
        <v>17</v>
      </c>
      <c r="H51" s="109" t="s">
        <v>32</v>
      </c>
      <c r="I51" s="101" t="s">
        <v>113</v>
      </c>
      <c r="J51" s="102" t="s">
        <v>114</v>
      </c>
      <c r="K51" s="106" t="s">
        <v>9</v>
      </c>
      <c r="L51" s="99">
        <v>500</v>
      </c>
      <c r="M51" s="99"/>
      <c r="N51" s="99">
        <f t="shared" si="1"/>
        <v>500</v>
      </c>
      <c r="O51" s="99">
        <v>0</v>
      </c>
      <c r="P51" s="99">
        <v>0</v>
      </c>
    </row>
    <row r="52" spans="1:16" ht="15.75" customHeight="1" hidden="1">
      <c r="A52" s="41"/>
      <c r="B52" s="71"/>
      <c r="C52" s="26"/>
      <c r="D52" s="26"/>
      <c r="E52" s="26"/>
      <c r="F52" s="112"/>
      <c r="G52" s="92"/>
      <c r="H52" s="109"/>
      <c r="I52" s="101"/>
      <c r="J52" s="102"/>
      <c r="K52" s="106"/>
      <c r="L52" s="99"/>
      <c r="M52" s="99"/>
      <c r="N52" s="99"/>
      <c r="O52" s="99"/>
      <c r="P52" s="99"/>
    </row>
    <row r="53" spans="1:16" ht="42.75" customHeight="1" hidden="1">
      <c r="A53" s="183" t="s">
        <v>115</v>
      </c>
      <c r="B53" s="184"/>
      <c r="C53" s="26">
        <v>63</v>
      </c>
      <c r="D53" s="26">
        <v>0</v>
      </c>
      <c r="E53" s="26">
        <v>16</v>
      </c>
      <c r="F53" s="100">
        <v>863</v>
      </c>
      <c r="G53" s="92" t="s">
        <v>17</v>
      </c>
      <c r="H53" s="109" t="s">
        <v>32</v>
      </c>
      <c r="I53" s="106" t="s">
        <v>116</v>
      </c>
      <c r="J53" s="102" t="s">
        <v>117</v>
      </c>
      <c r="K53" s="92"/>
      <c r="L53" s="99">
        <f aca="true" t="shared" si="10" ref="L53:P54">L54</f>
        <v>0</v>
      </c>
      <c r="M53" s="99"/>
      <c r="N53" s="99">
        <f t="shared" si="1"/>
        <v>0</v>
      </c>
      <c r="O53" s="99">
        <f t="shared" si="10"/>
        <v>0</v>
      </c>
      <c r="P53" s="99">
        <f t="shared" si="10"/>
        <v>0</v>
      </c>
    </row>
    <row r="54" spans="1:16" ht="15" customHeight="1" hidden="1">
      <c r="A54" s="68"/>
      <c r="B54" s="107" t="s">
        <v>4</v>
      </c>
      <c r="C54" s="26">
        <v>63</v>
      </c>
      <c r="D54" s="26">
        <v>0</v>
      </c>
      <c r="E54" s="26">
        <v>16</v>
      </c>
      <c r="F54" s="100">
        <v>863</v>
      </c>
      <c r="G54" s="92" t="s">
        <v>17</v>
      </c>
      <c r="H54" s="109" t="s">
        <v>32</v>
      </c>
      <c r="I54" s="106" t="s">
        <v>116</v>
      </c>
      <c r="J54" s="102" t="s">
        <v>117</v>
      </c>
      <c r="K54" s="92" t="s">
        <v>5</v>
      </c>
      <c r="L54" s="99">
        <f t="shared" si="10"/>
        <v>0</v>
      </c>
      <c r="M54" s="99"/>
      <c r="N54" s="99">
        <f t="shared" si="1"/>
        <v>0</v>
      </c>
      <c r="O54" s="99">
        <f t="shared" si="10"/>
        <v>0</v>
      </c>
      <c r="P54" s="99">
        <f t="shared" si="10"/>
        <v>0</v>
      </c>
    </row>
    <row r="55" spans="1:16" ht="15" customHeight="1" hidden="1">
      <c r="A55" s="68"/>
      <c r="B55" s="77" t="s">
        <v>90</v>
      </c>
      <c r="C55" s="26">
        <v>63</v>
      </c>
      <c r="D55" s="26">
        <v>0</v>
      </c>
      <c r="E55" s="26">
        <v>16</v>
      </c>
      <c r="F55" s="100">
        <v>863</v>
      </c>
      <c r="G55" s="92" t="s">
        <v>17</v>
      </c>
      <c r="H55" s="109" t="s">
        <v>32</v>
      </c>
      <c r="I55" s="106" t="s">
        <v>116</v>
      </c>
      <c r="J55" s="102" t="s">
        <v>117</v>
      </c>
      <c r="K55" s="92" t="s">
        <v>91</v>
      </c>
      <c r="L55" s="99">
        <v>0</v>
      </c>
      <c r="M55" s="99"/>
      <c r="N55" s="99">
        <f t="shared" si="1"/>
        <v>0</v>
      </c>
      <c r="O55" s="99">
        <v>0</v>
      </c>
      <c r="P55" s="99">
        <v>0</v>
      </c>
    </row>
    <row r="56" spans="1:16" s="6" customFormat="1" ht="14.25" customHeight="1" hidden="1">
      <c r="A56" s="113" t="s">
        <v>33</v>
      </c>
      <c r="B56" s="113" t="s">
        <v>33</v>
      </c>
      <c r="C56" s="90">
        <v>63</v>
      </c>
      <c r="D56" s="90">
        <v>0</v>
      </c>
      <c r="E56" s="90">
        <v>12</v>
      </c>
      <c r="F56" s="91">
        <v>863</v>
      </c>
      <c r="G56" s="95" t="s">
        <v>18</v>
      </c>
      <c r="H56" s="95"/>
      <c r="I56" s="95"/>
      <c r="J56" s="95"/>
      <c r="K56" s="95"/>
      <c r="L56" s="97">
        <f aca="true" t="shared" si="11" ref="L56:P57">L57</f>
        <v>79305</v>
      </c>
      <c r="M56" s="97">
        <f t="shared" si="11"/>
        <v>0</v>
      </c>
      <c r="N56" s="99">
        <f t="shared" si="1"/>
        <v>79305</v>
      </c>
      <c r="O56" s="97">
        <f t="shared" si="11"/>
        <v>0</v>
      </c>
      <c r="P56" s="97">
        <f t="shared" si="11"/>
        <v>0</v>
      </c>
    </row>
    <row r="57" spans="1:16" s="9" customFormat="1" ht="14.25" customHeight="1" hidden="1">
      <c r="A57" s="113" t="s">
        <v>34</v>
      </c>
      <c r="B57" s="113" t="s">
        <v>34</v>
      </c>
      <c r="C57" s="90">
        <v>63</v>
      </c>
      <c r="D57" s="90">
        <v>0</v>
      </c>
      <c r="E57" s="90">
        <v>12</v>
      </c>
      <c r="F57" s="91">
        <v>863</v>
      </c>
      <c r="G57" s="95" t="s">
        <v>18</v>
      </c>
      <c r="H57" s="95" t="s">
        <v>20</v>
      </c>
      <c r="I57" s="95"/>
      <c r="J57" s="95"/>
      <c r="K57" s="95"/>
      <c r="L57" s="97">
        <f t="shared" si="11"/>
        <v>79305</v>
      </c>
      <c r="M57" s="97">
        <f t="shared" si="11"/>
        <v>0</v>
      </c>
      <c r="N57" s="99">
        <f t="shared" si="1"/>
        <v>79305</v>
      </c>
      <c r="O57" s="97">
        <f t="shared" si="11"/>
        <v>0</v>
      </c>
      <c r="P57" s="97">
        <f t="shared" si="11"/>
        <v>0</v>
      </c>
    </row>
    <row r="58" spans="1:16" s="8" customFormat="1" ht="29.25" customHeight="1" hidden="1">
      <c r="A58" s="107" t="s">
        <v>75</v>
      </c>
      <c r="B58" s="107" t="s">
        <v>95</v>
      </c>
      <c r="C58" s="26">
        <v>63</v>
      </c>
      <c r="D58" s="26">
        <v>0</v>
      </c>
      <c r="E58" s="26">
        <v>12</v>
      </c>
      <c r="F58" s="114">
        <v>863</v>
      </c>
      <c r="G58" s="92" t="s">
        <v>18</v>
      </c>
      <c r="H58" s="92" t="s">
        <v>20</v>
      </c>
      <c r="I58" s="92" t="s">
        <v>118</v>
      </c>
      <c r="J58" s="102" t="s">
        <v>119</v>
      </c>
      <c r="K58" s="92"/>
      <c r="L58" s="99">
        <f>L59+L61</f>
        <v>79305</v>
      </c>
      <c r="M58" s="99">
        <f>M59+M61</f>
        <v>0</v>
      </c>
      <c r="N58" s="99">
        <f t="shared" si="1"/>
        <v>79305</v>
      </c>
      <c r="O58" s="99">
        <f>O59+O61</f>
        <v>0</v>
      </c>
      <c r="P58" s="99">
        <f>P59+P61</f>
        <v>0</v>
      </c>
    </row>
    <row r="59" spans="1:16" ht="64.5" customHeight="1" hidden="1">
      <c r="A59" s="35"/>
      <c r="B59" s="19" t="s">
        <v>67</v>
      </c>
      <c r="C59" s="26">
        <v>63</v>
      </c>
      <c r="D59" s="26">
        <v>0</v>
      </c>
      <c r="E59" s="26">
        <v>12</v>
      </c>
      <c r="F59" s="114">
        <v>863</v>
      </c>
      <c r="G59" s="92" t="s">
        <v>18</v>
      </c>
      <c r="H59" s="92" t="s">
        <v>20</v>
      </c>
      <c r="I59" s="92" t="s">
        <v>118</v>
      </c>
      <c r="J59" s="102" t="s">
        <v>119</v>
      </c>
      <c r="K59" s="92" t="s">
        <v>0</v>
      </c>
      <c r="L59" s="99">
        <f>L60</f>
        <v>74534</v>
      </c>
      <c r="M59" s="99">
        <f>M60</f>
        <v>0</v>
      </c>
      <c r="N59" s="99">
        <f t="shared" si="1"/>
        <v>74534</v>
      </c>
      <c r="O59" s="99">
        <f>O60</f>
        <v>0</v>
      </c>
      <c r="P59" s="99">
        <f>P60</f>
        <v>0</v>
      </c>
    </row>
    <row r="60" spans="1:16" ht="27" customHeight="1" hidden="1">
      <c r="A60" s="31"/>
      <c r="B60" s="19" t="s">
        <v>70</v>
      </c>
      <c r="C60" s="26">
        <v>63</v>
      </c>
      <c r="D60" s="26">
        <v>0</v>
      </c>
      <c r="E60" s="26">
        <v>12</v>
      </c>
      <c r="F60" s="114">
        <v>863</v>
      </c>
      <c r="G60" s="92" t="s">
        <v>18</v>
      </c>
      <c r="H60" s="92" t="s">
        <v>20</v>
      </c>
      <c r="I60" s="92" t="s">
        <v>118</v>
      </c>
      <c r="J60" s="102" t="s">
        <v>119</v>
      </c>
      <c r="K60" s="92" t="s">
        <v>1</v>
      </c>
      <c r="L60" s="99">
        <v>74534</v>
      </c>
      <c r="M60" s="99"/>
      <c r="N60" s="99">
        <f t="shared" si="1"/>
        <v>74534</v>
      </c>
      <c r="O60" s="99">
        <v>0</v>
      </c>
      <c r="P60" s="99">
        <v>0</v>
      </c>
    </row>
    <row r="61" spans="1:16" ht="27" customHeight="1" hidden="1">
      <c r="A61" s="31"/>
      <c r="B61" s="78" t="s">
        <v>94</v>
      </c>
      <c r="C61" s="26">
        <v>63</v>
      </c>
      <c r="D61" s="26">
        <v>0</v>
      </c>
      <c r="E61" s="26">
        <v>12</v>
      </c>
      <c r="F61" s="112">
        <v>863</v>
      </c>
      <c r="G61" s="92" t="s">
        <v>18</v>
      </c>
      <c r="H61" s="92" t="s">
        <v>20</v>
      </c>
      <c r="I61" s="92" t="s">
        <v>118</v>
      </c>
      <c r="J61" s="102" t="s">
        <v>119</v>
      </c>
      <c r="K61" s="92" t="s">
        <v>2</v>
      </c>
      <c r="L61" s="99">
        <f>L62</f>
        <v>4771</v>
      </c>
      <c r="M61" s="99">
        <f>M62</f>
        <v>0</v>
      </c>
      <c r="N61" s="99">
        <f t="shared" si="1"/>
        <v>4771</v>
      </c>
      <c r="O61" s="99">
        <f>O62</f>
        <v>0</v>
      </c>
      <c r="P61" s="99">
        <f>P62</f>
        <v>0</v>
      </c>
    </row>
    <row r="62" spans="1:16" ht="27" customHeight="1" hidden="1">
      <c r="A62" s="31"/>
      <c r="B62" s="20" t="s">
        <v>72</v>
      </c>
      <c r="C62" s="26">
        <v>63</v>
      </c>
      <c r="D62" s="26">
        <v>0</v>
      </c>
      <c r="E62" s="26">
        <v>12</v>
      </c>
      <c r="F62" s="112">
        <v>863</v>
      </c>
      <c r="G62" s="92" t="s">
        <v>18</v>
      </c>
      <c r="H62" s="92" t="s">
        <v>20</v>
      </c>
      <c r="I62" s="92" t="s">
        <v>118</v>
      </c>
      <c r="J62" s="102" t="s">
        <v>119</v>
      </c>
      <c r="K62" s="92" t="s">
        <v>3</v>
      </c>
      <c r="L62" s="99">
        <v>4771</v>
      </c>
      <c r="M62" s="99"/>
      <c r="N62" s="99">
        <f t="shared" si="1"/>
        <v>4771</v>
      </c>
      <c r="O62" s="99">
        <v>0</v>
      </c>
      <c r="P62" s="99">
        <v>0</v>
      </c>
    </row>
    <row r="63" spans="1:16" s="6" customFormat="1" ht="26.25" customHeight="1">
      <c r="A63" s="113" t="s">
        <v>26</v>
      </c>
      <c r="B63" s="115" t="s">
        <v>26</v>
      </c>
      <c r="C63" s="90">
        <v>63</v>
      </c>
      <c r="D63" s="90">
        <v>0</v>
      </c>
      <c r="E63" s="90">
        <v>13</v>
      </c>
      <c r="F63" s="91">
        <v>863</v>
      </c>
      <c r="G63" s="95" t="s">
        <v>20</v>
      </c>
      <c r="H63" s="95"/>
      <c r="I63" s="95"/>
      <c r="J63" s="95"/>
      <c r="K63" s="95"/>
      <c r="L63" s="97">
        <f aca="true" t="shared" si="12" ref="L63:P64">L64</f>
        <v>88119</v>
      </c>
      <c r="M63" s="97">
        <f t="shared" si="12"/>
        <v>104946.85</v>
      </c>
      <c r="N63" s="99">
        <f t="shared" si="1"/>
        <v>193065.85</v>
      </c>
      <c r="O63" s="97">
        <f t="shared" si="12"/>
        <v>0</v>
      </c>
      <c r="P63" s="97">
        <f t="shared" si="12"/>
        <v>0</v>
      </c>
    </row>
    <row r="64" spans="1:16" s="7" customFormat="1" ht="14.25" customHeight="1">
      <c r="A64" s="113" t="s">
        <v>38</v>
      </c>
      <c r="B64" s="115" t="s">
        <v>38</v>
      </c>
      <c r="C64" s="90">
        <v>63</v>
      </c>
      <c r="D64" s="90">
        <v>0</v>
      </c>
      <c r="E64" s="90">
        <v>13</v>
      </c>
      <c r="F64" s="116">
        <v>863</v>
      </c>
      <c r="G64" s="95" t="s">
        <v>20</v>
      </c>
      <c r="H64" s="110" t="s">
        <v>29</v>
      </c>
      <c r="I64" s="110"/>
      <c r="J64" s="109"/>
      <c r="K64" s="92"/>
      <c r="L64" s="97">
        <f t="shared" si="12"/>
        <v>88119</v>
      </c>
      <c r="M64" s="97">
        <f t="shared" si="12"/>
        <v>104946.85</v>
      </c>
      <c r="N64" s="99">
        <f t="shared" si="1"/>
        <v>193065.85</v>
      </c>
      <c r="O64" s="97">
        <f t="shared" si="12"/>
        <v>0</v>
      </c>
      <c r="P64" s="97">
        <f t="shared" si="12"/>
        <v>0</v>
      </c>
    </row>
    <row r="65" spans="1:16" ht="15" customHeight="1">
      <c r="A65" s="107" t="s">
        <v>76</v>
      </c>
      <c r="B65" s="107" t="s">
        <v>76</v>
      </c>
      <c r="C65" s="26">
        <v>63</v>
      </c>
      <c r="D65" s="26">
        <v>0</v>
      </c>
      <c r="E65" s="26">
        <v>13</v>
      </c>
      <c r="F65" s="100">
        <v>863</v>
      </c>
      <c r="G65" s="92" t="s">
        <v>20</v>
      </c>
      <c r="H65" s="92" t="s">
        <v>29</v>
      </c>
      <c r="I65" s="109" t="s">
        <v>120</v>
      </c>
      <c r="J65" s="102" t="s">
        <v>121</v>
      </c>
      <c r="K65" s="92"/>
      <c r="L65" s="99">
        <f>L68+L66</f>
        <v>88119</v>
      </c>
      <c r="M65" s="99">
        <f>M68+M66</f>
        <v>104946.85</v>
      </c>
      <c r="N65" s="99">
        <f t="shared" si="1"/>
        <v>193065.85</v>
      </c>
      <c r="O65" s="99">
        <f>O68+O66</f>
        <v>0</v>
      </c>
      <c r="P65" s="99">
        <f>P68+P66</f>
        <v>0</v>
      </c>
    </row>
    <row r="66" spans="1:16" ht="26.25" customHeight="1" hidden="1">
      <c r="A66" s="107"/>
      <c r="B66" s="19" t="s">
        <v>67</v>
      </c>
      <c r="C66" s="26"/>
      <c r="D66" s="26"/>
      <c r="E66" s="26"/>
      <c r="F66" s="100">
        <v>863</v>
      </c>
      <c r="G66" s="92" t="s">
        <v>20</v>
      </c>
      <c r="H66" s="92" t="s">
        <v>29</v>
      </c>
      <c r="I66" s="109" t="s">
        <v>120</v>
      </c>
      <c r="J66" s="102" t="s">
        <v>121</v>
      </c>
      <c r="K66" s="28" t="s">
        <v>0</v>
      </c>
      <c r="L66" s="99">
        <f>L67</f>
        <v>88119</v>
      </c>
      <c r="M66" s="99">
        <f>M67</f>
        <v>0</v>
      </c>
      <c r="N66" s="99">
        <f t="shared" si="1"/>
        <v>88119</v>
      </c>
      <c r="O66" s="99">
        <f>O67</f>
        <v>0</v>
      </c>
      <c r="P66" s="99">
        <f>P67</f>
        <v>0</v>
      </c>
    </row>
    <row r="67" spans="1:16" ht="15" customHeight="1" hidden="1">
      <c r="A67" s="107"/>
      <c r="B67" s="19" t="s">
        <v>79</v>
      </c>
      <c r="C67" s="26">
        <v>63</v>
      </c>
      <c r="D67" s="26">
        <v>0</v>
      </c>
      <c r="E67" s="26">
        <v>13</v>
      </c>
      <c r="F67" s="100">
        <v>863</v>
      </c>
      <c r="G67" s="92" t="s">
        <v>20</v>
      </c>
      <c r="H67" s="92" t="s">
        <v>29</v>
      </c>
      <c r="I67" s="109" t="s">
        <v>120</v>
      </c>
      <c r="J67" s="102" t="s">
        <v>121</v>
      </c>
      <c r="K67" s="28" t="s">
        <v>78</v>
      </c>
      <c r="L67" s="99">
        <v>88119</v>
      </c>
      <c r="M67" s="99"/>
      <c r="N67" s="99">
        <f t="shared" si="1"/>
        <v>88119</v>
      </c>
      <c r="O67" s="99">
        <v>0</v>
      </c>
      <c r="P67" s="99">
        <v>0</v>
      </c>
    </row>
    <row r="68" spans="1:16" ht="26.25" customHeight="1">
      <c r="A68" s="39"/>
      <c r="B68" s="78" t="s">
        <v>94</v>
      </c>
      <c r="C68" s="26">
        <v>63</v>
      </c>
      <c r="D68" s="26">
        <v>0</v>
      </c>
      <c r="E68" s="26">
        <v>13</v>
      </c>
      <c r="F68" s="100">
        <v>863</v>
      </c>
      <c r="G68" s="92" t="s">
        <v>20</v>
      </c>
      <c r="H68" s="109" t="s">
        <v>29</v>
      </c>
      <c r="I68" s="109" t="s">
        <v>120</v>
      </c>
      <c r="J68" s="102" t="s">
        <v>121</v>
      </c>
      <c r="K68" s="92" t="s">
        <v>2</v>
      </c>
      <c r="L68" s="99">
        <f>L69</f>
        <v>0</v>
      </c>
      <c r="M68" s="99">
        <f>M69</f>
        <v>104946.85</v>
      </c>
      <c r="N68" s="99">
        <f>N69</f>
        <v>104946.85</v>
      </c>
      <c r="O68" s="99">
        <f>O69</f>
        <v>0</v>
      </c>
      <c r="P68" s="99">
        <f>P69</f>
        <v>0</v>
      </c>
    </row>
    <row r="69" spans="1:16" ht="26.25" customHeight="1">
      <c r="A69" s="40"/>
      <c r="B69" s="51" t="s">
        <v>72</v>
      </c>
      <c r="C69" s="26">
        <v>63</v>
      </c>
      <c r="D69" s="26">
        <v>0</v>
      </c>
      <c r="E69" s="26">
        <v>13</v>
      </c>
      <c r="F69" s="100">
        <v>863</v>
      </c>
      <c r="G69" s="92" t="s">
        <v>20</v>
      </c>
      <c r="H69" s="109" t="s">
        <v>29</v>
      </c>
      <c r="I69" s="109" t="s">
        <v>120</v>
      </c>
      <c r="J69" s="102" t="s">
        <v>121</v>
      </c>
      <c r="K69" s="92" t="s">
        <v>3</v>
      </c>
      <c r="L69" s="99">
        <v>0</v>
      </c>
      <c r="M69" s="99">
        <v>104946.85</v>
      </c>
      <c r="N69" s="99">
        <f t="shared" si="1"/>
        <v>104946.85</v>
      </c>
      <c r="O69" s="99">
        <v>0</v>
      </c>
      <c r="P69" s="99">
        <v>0</v>
      </c>
    </row>
    <row r="70" spans="1:16" s="6" customFormat="1" ht="15.75" customHeight="1">
      <c r="A70" s="185" t="s">
        <v>82</v>
      </c>
      <c r="B70" s="185"/>
      <c r="C70" s="90">
        <v>63</v>
      </c>
      <c r="D70" s="90">
        <v>0</v>
      </c>
      <c r="E70" s="90">
        <v>14</v>
      </c>
      <c r="F70" s="94">
        <v>863</v>
      </c>
      <c r="G70" s="95" t="s">
        <v>22</v>
      </c>
      <c r="H70" s="96"/>
      <c r="I70" s="96"/>
      <c r="J70" s="96"/>
      <c r="K70" s="96"/>
      <c r="L70" s="97">
        <f>L75+L71</f>
        <v>1566898</v>
      </c>
      <c r="M70" s="97">
        <f>M75+M71</f>
        <v>41760</v>
      </c>
      <c r="N70" s="97">
        <f>N75+N71</f>
        <v>1608658</v>
      </c>
      <c r="O70" s="97">
        <f>O75+O71</f>
        <v>0</v>
      </c>
      <c r="P70" s="97">
        <f>P75+P71</f>
        <v>0</v>
      </c>
    </row>
    <row r="71" spans="1:16" s="6" customFormat="1" ht="15.75" customHeight="1">
      <c r="A71" s="168"/>
      <c r="B71" s="169" t="s">
        <v>188</v>
      </c>
      <c r="C71" s="90">
        <v>63</v>
      </c>
      <c r="D71" s="90">
        <v>0</v>
      </c>
      <c r="E71" s="170">
        <v>19</v>
      </c>
      <c r="F71" s="116">
        <v>863</v>
      </c>
      <c r="G71" s="171" t="s">
        <v>22</v>
      </c>
      <c r="H71" s="171" t="s">
        <v>6</v>
      </c>
      <c r="I71" s="171"/>
      <c r="J71" s="96"/>
      <c r="K71" s="96"/>
      <c r="L71" s="97">
        <f>L72</f>
        <v>0</v>
      </c>
      <c r="M71" s="97">
        <f aca="true" t="shared" si="13" ref="M71:P73">M72</f>
        <v>41760</v>
      </c>
      <c r="N71" s="97">
        <f t="shared" si="13"/>
        <v>41760</v>
      </c>
      <c r="O71" s="97">
        <f t="shared" si="13"/>
        <v>0</v>
      </c>
      <c r="P71" s="97">
        <f t="shared" si="13"/>
        <v>0</v>
      </c>
    </row>
    <row r="72" spans="1:16" s="6" customFormat="1" ht="15.75" customHeight="1">
      <c r="A72" s="168"/>
      <c r="B72" s="172" t="s">
        <v>189</v>
      </c>
      <c r="C72" s="26">
        <v>63</v>
      </c>
      <c r="D72" s="26">
        <v>0</v>
      </c>
      <c r="E72" s="173">
        <v>19</v>
      </c>
      <c r="F72" s="100">
        <v>863</v>
      </c>
      <c r="G72" s="106" t="s">
        <v>22</v>
      </c>
      <c r="H72" s="106" t="s">
        <v>6</v>
      </c>
      <c r="I72" s="139">
        <v>83300</v>
      </c>
      <c r="J72" s="106" t="s">
        <v>190</v>
      </c>
      <c r="K72" s="96"/>
      <c r="L72" s="99">
        <f>L73</f>
        <v>0</v>
      </c>
      <c r="M72" s="99">
        <f t="shared" si="13"/>
        <v>41760</v>
      </c>
      <c r="N72" s="99">
        <f t="shared" si="13"/>
        <v>41760</v>
      </c>
      <c r="O72" s="99">
        <f t="shared" si="13"/>
        <v>0</v>
      </c>
      <c r="P72" s="99">
        <f t="shared" si="13"/>
        <v>0</v>
      </c>
    </row>
    <row r="73" spans="1:16" s="6" customFormat="1" ht="15.75" customHeight="1">
      <c r="A73" s="168"/>
      <c r="B73" s="78" t="s">
        <v>94</v>
      </c>
      <c r="C73" s="26">
        <v>63</v>
      </c>
      <c r="D73" s="26">
        <v>0</v>
      </c>
      <c r="E73" s="173">
        <v>19</v>
      </c>
      <c r="F73" s="100">
        <v>863</v>
      </c>
      <c r="G73" s="106" t="s">
        <v>22</v>
      </c>
      <c r="H73" s="106" t="s">
        <v>6</v>
      </c>
      <c r="I73" s="139">
        <v>83300</v>
      </c>
      <c r="J73" s="106" t="s">
        <v>190</v>
      </c>
      <c r="K73" s="92" t="s">
        <v>2</v>
      </c>
      <c r="L73" s="99">
        <f>L74</f>
        <v>0</v>
      </c>
      <c r="M73" s="99">
        <f t="shared" si="13"/>
        <v>41760</v>
      </c>
      <c r="N73" s="99">
        <f t="shared" si="13"/>
        <v>41760</v>
      </c>
      <c r="O73" s="99">
        <f t="shared" si="13"/>
        <v>0</v>
      </c>
      <c r="P73" s="99">
        <f t="shared" si="13"/>
        <v>0</v>
      </c>
    </row>
    <row r="74" spans="1:16" s="6" customFormat="1" ht="15.75" customHeight="1">
      <c r="A74" s="168"/>
      <c r="B74" s="51" t="s">
        <v>72</v>
      </c>
      <c r="C74" s="26">
        <v>63</v>
      </c>
      <c r="D74" s="26">
        <v>0</v>
      </c>
      <c r="E74" s="173">
        <v>19</v>
      </c>
      <c r="F74" s="100">
        <v>863</v>
      </c>
      <c r="G74" s="106" t="s">
        <v>22</v>
      </c>
      <c r="H74" s="106" t="s">
        <v>6</v>
      </c>
      <c r="I74" s="139">
        <v>83300</v>
      </c>
      <c r="J74" s="106" t="s">
        <v>190</v>
      </c>
      <c r="K74" s="92" t="s">
        <v>3</v>
      </c>
      <c r="L74" s="99"/>
      <c r="M74" s="99">
        <f>41760</f>
        <v>41760</v>
      </c>
      <c r="N74" s="99">
        <f t="shared" si="1"/>
        <v>41760</v>
      </c>
      <c r="O74" s="97"/>
      <c r="P74" s="97"/>
    </row>
    <row r="75" spans="1:16" s="7" customFormat="1" ht="16.5" customHeight="1" hidden="1">
      <c r="A75" s="186" t="s">
        <v>83</v>
      </c>
      <c r="B75" s="187"/>
      <c r="C75" s="90">
        <v>63</v>
      </c>
      <c r="D75" s="90">
        <v>0</v>
      </c>
      <c r="E75" s="90">
        <v>14</v>
      </c>
      <c r="F75" s="111">
        <v>863</v>
      </c>
      <c r="G75" s="95" t="s">
        <v>22</v>
      </c>
      <c r="H75" s="95" t="s">
        <v>84</v>
      </c>
      <c r="I75" s="95"/>
      <c r="J75" s="95"/>
      <c r="K75" s="95"/>
      <c r="L75" s="97">
        <f aca="true" t="shared" si="14" ref="L75:M77">L76</f>
        <v>1566898</v>
      </c>
      <c r="M75" s="97">
        <f t="shared" si="14"/>
        <v>0</v>
      </c>
      <c r="N75" s="99">
        <f t="shared" si="1"/>
        <v>1566898</v>
      </c>
      <c r="O75" s="97">
        <f aca="true" t="shared" si="15" ref="O75:P77">O76</f>
        <v>0</v>
      </c>
      <c r="P75" s="97">
        <f t="shared" si="15"/>
        <v>0</v>
      </c>
    </row>
    <row r="76" spans="1:16" ht="184.5" customHeight="1" hidden="1">
      <c r="A76" s="183" t="s">
        <v>122</v>
      </c>
      <c r="B76" s="184"/>
      <c r="C76" s="117">
        <v>63</v>
      </c>
      <c r="D76" s="117">
        <v>0</v>
      </c>
      <c r="E76" s="117">
        <v>14</v>
      </c>
      <c r="F76" s="105">
        <v>863</v>
      </c>
      <c r="G76" s="106" t="s">
        <v>22</v>
      </c>
      <c r="H76" s="106" t="s">
        <v>84</v>
      </c>
      <c r="I76" s="106" t="s">
        <v>123</v>
      </c>
      <c r="J76" s="102" t="s">
        <v>124</v>
      </c>
      <c r="K76" s="92"/>
      <c r="L76" s="99">
        <f t="shared" si="14"/>
        <v>1566898</v>
      </c>
      <c r="M76" s="99">
        <f t="shared" si="14"/>
        <v>0</v>
      </c>
      <c r="N76" s="99">
        <f t="shared" si="1"/>
        <v>1566898</v>
      </c>
      <c r="O76" s="99">
        <f t="shared" si="15"/>
        <v>0</v>
      </c>
      <c r="P76" s="99">
        <f t="shared" si="15"/>
        <v>0</v>
      </c>
    </row>
    <row r="77" spans="1:16" ht="26.25" customHeight="1" hidden="1">
      <c r="A77" s="69"/>
      <c r="B77" s="78" t="s">
        <v>94</v>
      </c>
      <c r="C77" s="117">
        <v>63</v>
      </c>
      <c r="D77" s="117">
        <v>0</v>
      </c>
      <c r="E77" s="117">
        <v>14</v>
      </c>
      <c r="F77" s="105">
        <v>863</v>
      </c>
      <c r="G77" s="106" t="s">
        <v>22</v>
      </c>
      <c r="H77" s="106" t="s">
        <v>84</v>
      </c>
      <c r="I77" s="106" t="s">
        <v>123</v>
      </c>
      <c r="J77" s="102" t="s">
        <v>124</v>
      </c>
      <c r="K77" s="92" t="s">
        <v>2</v>
      </c>
      <c r="L77" s="99">
        <f t="shared" si="14"/>
        <v>1566898</v>
      </c>
      <c r="M77" s="99">
        <f t="shared" si="14"/>
        <v>0</v>
      </c>
      <c r="N77" s="99">
        <f t="shared" si="1"/>
        <v>1566898</v>
      </c>
      <c r="O77" s="99">
        <f t="shared" si="15"/>
        <v>0</v>
      </c>
      <c r="P77" s="99">
        <f t="shared" si="15"/>
        <v>0</v>
      </c>
    </row>
    <row r="78" spans="1:16" ht="25.5" customHeight="1" hidden="1">
      <c r="A78" s="69"/>
      <c r="B78" s="51" t="s">
        <v>72</v>
      </c>
      <c r="C78" s="117">
        <v>63</v>
      </c>
      <c r="D78" s="117">
        <v>0</v>
      </c>
      <c r="E78" s="117">
        <v>14</v>
      </c>
      <c r="F78" s="105">
        <v>863</v>
      </c>
      <c r="G78" s="106" t="s">
        <v>22</v>
      </c>
      <c r="H78" s="106" t="s">
        <v>84</v>
      </c>
      <c r="I78" s="106" t="s">
        <v>123</v>
      </c>
      <c r="J78" s="102" t="s">
        <v>124</v>
      </c>
      <c r="K78" s="92" t="s">
        <v>3</v>
      </c>
      <c r="L78" s="99">
        <v>1566898</v>
      </c>
      <c r="M78" s="99"/>
      <c r="N78" s="99">
        <f t="shared" si="1"/>
        <v>1566898</v>
      </c>
      <c r="O78" s="99">
        <v>0</v>
      </c>
      <c r="P78" s="99">
        <v>0</v>
      </c>
    </row>
    <row r="79" spans="1:16" s="21" customFormat="1" ht="15.75" customHeight="1">
      <c r="A79" s="179" t="s">
        <v>27</v>
      </c>
      <c r="B79" s="180"/>
      <c r="C79" s="90">
        <v>63</v>
      </c>
      <c r="D79" s="90">
        <v>0</v>
      </c>
      <c r="E79" s="90">
        <v>15</v>
      </c>
      <c r="F79" s="91">
        <v>863</v>
      </c>
      <c r="G79" s="98" t="s">
        <v>23</v>
      </c>
      <c r="H79" s="98"/>
      <c r="I79" s="98"/>
      <c r="J79" s="98"/>
      <c r="K79" s="98"/>
      <c r="L79" s="118">
        <f>L80+L84</f>
        <v>72350</v>
      </c>
      <c r="M79" s="118">
        <f>M80+M84</f>
        <v>236386</v>
      </c>
      <c r="N79" s="99">
        <f t="shared" si="1"/>
        <v>308736</v>
      </c>
      <c r="O79" s="118">
        <f>O80+O84</f>
        <v>0</v>
      </c>
      <c r="P79" s="118">
        <f>P80+P84</f>
        <v>0</v>
      </c>
    </row>
    <row r="80" spans="1:16" s="21" customFormat="1" ht="15" customHeight="1">
      <c r="A80" s="179" t="s">
        <v>39</v>
      </c>
      <c r="B80" s="180"/>
      <c r="C80" s="90">
        <v>63</v>
      </c>
      <c r="D80" s="90">
        <v>0</v>
      </c>
      <c r="E80" s="90">
        <v>15</v>
      </c>
      <c r="F80" s="91">
        <v>863</v>
      </c>
      <c r="G80" s="98" t="s">
        <v>23</v>
      </c>
      <c r="H80" s="98" t="s">
        <v>17</v>
      </c>
      <c r="I80" s="98"/>
      <c r="J80" s="101"/>
      <c r="K80" s="119"/>
      <c r="L80" s="118">
        <f>L81</f>
        <v>0</v>
      </c>
      <c r="M80" s="118">
        <f>M81</f>
        <v>75616</v>
      </c>
      <c r="N80" s="99">
        <f t="shared" si="1"/>
        <v>75616</v>
      </c>
      <c r="O80" s="118">
        <f>O81</f>
        <v>0</v>
      </c>
      <c r="P80" s="118">
        <f>P81</f>
        <v>0</v>
      </c>
    </row>
    <row r="81" spans="1:16" s="22" customFormat="1" ht="87.75" customHeight="1">
      <c r="A81" s="196" t="s">
        <v>125</v>
      </c>
      <c r="B81" s="197"/>
      <c r="C81" s="26">
        <v>63</v>
      </c>
      <c r="D81" s="26">
        <v>0</v>
      </c>
      <c r="E81" s="26">
        <v>15</v>
      </c>
      <c r="F81" s="100">
        <v>863</v>
      </c>
      <c r="G81" s="101" t="s">
        <v>23</v>
      </c>
      <c r="H81" s="101" t="s">
        <v>17</v>
      </c>
      <c r="I81" s="106" t="s">
        <v>126</v>
      </c>
      <c r="J81" s="102" t="s">
        <v>127</v>
      </c>
      <c r="K81" s="101"/>
      <c r="L81" s="120">
        <f aca="true" t="shared" si="16" ref="L81:P82">L82</f>
        <v>0</v>
      </c>
      <c r="M81" s="120">
        <f t="shared" si="16"/>
        <v>75616</v>
      </c>
      <c r="N81" s="99">
        <f t="shared" si="1"/>
        <v>75616</v>
      </c>
      <c r="O81" s="120">
        <f t="shared" si="16"/>
        <v>0</v>
      </c>
      <c r="P81" s="120">
        <f t="shared" si="16"/>
        <v>0</v>
      </c>
    </row>
    <row r="82" spans="1:16" s="22" customFormat="1" ht="26.25" customHeight="1">
      <c r="A82" s="19"/>
      <c r="B82" s="78" t="s">
        <v>94</v>
      </c>
      <c r="C82" s="26">
        <v>63</v>
      </c>
      <c r="D82" s="26">
        <v>0</v>
      </c>
      <c r="E82" s="26">
        <v>15</v>
      </c>
      <c r="F82" s="112">
        <v>863</v>
      </c>
      <c r="G82" s="101" t="s">
        <v>23</v>
      </c>
      <c r="H82" s="101" t="s">
        <v>17</v>
      </c>
      <c r="I82" s="106" t="s">
        <v>126</v>
      </c>
      <c r="J82" s="102" t="s">
        <v>127</v>
      </c>
      <c r="K82" s="101" t="s">
        <v>2</v>
      </c>
      <c r="L82" s="120">
        <f t="shared" si="16"/>
        <v>0</v>
      </c>
      <c r="M82" s="120">
        <f t="shared" si="16"/>
        <v>75616</v>
      </c>
      <c r="N82" s="99">
        <f t="shared" si="1"/>
        <v>75616</v>
      </c>
      <c r="O82" s="120">
        <f t="shared" si="16"/>
        <v>0</v>
      </c>
      <c r="P82" s="120">
        <f t="shared" si="16"/>
        <v>0</v>
      </c>
    </row>
    <row r="83" spans="1:16" s="165" customFormat="1" ht="26.25" customHeight="1">
      <c r="A83" s="160"/>
      <c r="B83" s="51" t="s">
        <v>72</v>
      </c>
      <c r="C83" s="117">
        <v>63</v>
      </c>
      <c r="D83" s="117">
        <v>0</v>
      </c>
      <c r="E83" s="117">
        <v>15</v>
      </c>
      <c r="F83" s="105">
        <v>863</v>
      </c>
      <c r="G83" s="161" t="s">
        <v>23</v>
      </c>
      <c r="H83" s="161" t="s">
        <v>17</v>
      </c>
      <c r="I83" s="106" t="s">
        <v>126</v>
      </c>
      <c r="J83" s="162" t="s">
        <v>127</v>
      </c>
      <c r="K83" s="161" t="s">
        <v>3</v>
      </c>
      <c r="L83" s="163">
        <f>75616-75616</f>
        <v>0</v>
      </c>
      <c r="M83" s="163">
        <f>75616</f>
        <v>75616</v>
      </c>
      <c r="N83" s="164">
        <f t="shared" si="1"/>
        <v>75616</v>
      </c>
      <c r="O83" s="163">
        <f>75616-75616</f>
        <v>0</v>
      </c>
      <c r="P83" s="163">
        <f>75616-75616</f>
        <v>0</v>
      </c>
    </row>
    <row r="84" spans="1:16" s="23" customFormat="1" ht="15" customHeight="1">
      <c r="A84" s="194" t="s">
        <v>40</v>
      </c>
      <c r="B84" s="195"/>
      <c r="C84" s="90">
        <v>63</v>
      </c>
      <c r="D84" s="90">
        <v>0</v>
      </c>
      <c r="E84" s="90">
        <v>15</v>
      </c>
      <c r="F84" s="94">
        <v>863</v>
      </c>
      <c r="G84" s="98" t="s">
        <v>23</v>
      </c>
      <c r="H84" s="98" t="s">
        <v>20</v>
      </c>
      <c r="I84" s="98"/>
      <c r="J84" s="98"/>
      <c r="K84" s="98"/>
      <c r="L84" s="118">
        <f>L85+L88+L91</f>
        <v>72350</v>
      </c>
      <c r="M84" s="118">
        <f>M85+M88+M91</f>
        <v>160770</v>
      </c>
      <c r="N84" s="118">
        <f>N85+N88+N91</f>
        <v>233120</v>
      </c>
      <c r="O84" s="118">
        <f>O85+O88+O91</f>
        <v>0</v>
      </c>
      <c r="P84" s="118">
        <f>P85+P88+P91</f>
        <v>0</v>
      </c>
    </row>
    <row r="85" spans="1:16" s="22" customFormat="1" ht="15" customHeight="1">
      <c r="A85" s="177" t="s">
        <v>128</v>
      </c>
      <c r="B85" s="178"/>
      <c r="C85" s="26">
        <v>63</v>
      </c>
      <c r="D85" s="26">
        <v>0</v>
      </c>
      <c r="E85" s="26">
        <v>15</v>
      </c>
      <c r="F85" s="100">
        <v>863</v>
      </c>
      <c r="G85" s="101" t="s">
        <v>23</v>
      </c>
      <c r="H85" s="101" t="s">
        <v>20</v>
      </c>
      <c r="I85" s="106" t="s">
        <v>129</v>
      </c>
      <c r="J85" s="102" t="s">
        <v>130</v>
      </c>
      <c r="K85" s="101"/>
      <c r="L85" s="120">
        <f aca="true" t="shared" si="17" ref="L85:P86">L86</f>
        <v>72350</v>
      </c>
      <c r="M85" s="120">
        <f t="shared" si="17"/>
        <v>23650</v>
      </c>
      <c r="N85" s="120">
        <f t="shared" si="17"/>
        <v>96000</v>
      </c>
      <c r="O85" s="120">
        <f t="shared" si="17"/>
        <v>0</v>
      </c>
      <c r="P85" s="120">
        <f t="shared" si="17"/>
        <v>0</v>
      </c>
    </row>
    <row r="86" spans="1:16" s="22" customFormat="1" ht="26.25" customHeight="1">
      <c r="A86" s="31"/>
      <c r="B86" s="78" t="s">
        <v>94</v>
      </c>
      <c r="C86" s="26">
        <v>63</v>
      </c>
      <c r="D86" s="26">
        <v>0</v>
      </c>
      <c r="E86" s="26">
        <v>15</v>
      </c>
      <c r="F86" s="100">
        <v>863</v>
      </c>
      <c r="G86" s="101" t="s">
        <v>23</v>
      </c>
      <c r="H86" s="101" t="s">
        <v>20</v>
      </c>
      <c r="I86" s="106" t="s">
        <v>129</v>
      </c>
      <c r="J86" s="102" t="s">
        <v>130</v>
      </c>
      <c r="K86" s="101" t="s">
        <v>2</v>
      </c>
      <c r="L86" s="120">
        <f t="shared" si="17"/>
        <v>72350</v>
      </c>
      <c r="M86" s="120">
        <f t="shared" si="17"/>
        <v>23650</v>
      </c>
      <c r="N86" s="120">
        <f t="shared" si="17"/>
        <v>96000</v>
      </c>
      <c r="O86" s="120">
        <f t="shared" si="17"/>
        <v>0</v>
      </c>
      <c r="P86" s="120">
        <f t="shared" si="17"/>
        <v>0</v>
      </c>
    </row>
    <row r="87" spans="1:16" s="22" customFormat="1" ht="27" customHeight="1">
      <c r="A87" s="31"/>
      <c r="B87" s="20" t="s">
        <v>72</v>
      </c>
      <c r="C87" s="26">
        <v>63</v>
      </c>
      <c r="D87" s="26">
        <v>0</v>
      </c>
      <c r="E87" s="26">
        <v>15</v>
      </c>
      <c r="F87" s="100">
        <v>863</v>
      </c>
      <c r="G87" s="101" t="s">
        <v>23</v>
      </c>
      <c r="H87" s="101" t="s">
        <v>20</v>
      </c>
      <c r="I87" s="106" t="s">
        <v>129</v>
      </c>
      <c r="J87" s="102" t="s">
        <v>130</v>
      </c>
      <c r="K87" s="101" t="s">
        <v>3</v>
      </c>
      <c r="L87" s="120">
        <v>72350</v>
      </c>
      <c r="M87" s="120">
        <v>23650</v>
      </c>
      <c r="N87" s="99">
        <f t="shared" si="1"/>
        <v>96000</v>
      </c>
      <c r="O87" s="120">
        <v>0</v>
      </c>
      <c r="P87" s="120">
        <v>0</v>
      </c>
    </row>
    <row r="88" spans="1:16" s="22" customFormat="1" ht="15" customHeight="1">
      <c r="A88" s="177" t="s">
        <v>77</v>
      </c>
      <c r="B88" s="178"/>
      <c r="C88" s="26">
        <v>63</v>
      </c>
      <c r="D88" s="26">
        <v>0</v>
      </c>
      <c r="E88" s="26">
        <v>15</v>
      </c>
      <c r="F88" s="100">
        <v>863</v>
      </c>
      <c r="G88" s="101" t="s">
        <v>23</v>
      </c>
      <c r="H88" s="101" t="s">
        <v>20</v>
      </c>
      <c r="I88" s="106" t="s">
        <v>131</v>
      </c>
      <c r="J88" s="102" t="s">
        <v>132</v>
      </c>
      <c r="K88" s="101"/>
      <c r="L88" s="120">
        <f aca="true" t="shared" si="18" ref="L88:P89">L89</f>
        <v>0</v>
      </c>
      <c r="M88" s="120">
        <f t="shared" si="18"/>
        <v>37120</v>
      </c>
      <c r="N88" s="120">
        <f t="shared" si="18"/>
        <v>37120</v>
      </c>
      <c r="O88" s="120">
        <f t="shared" si="18"/>
        <v>0</v>
      </c>
      <c r="P88" s="120">
        <f t="shared" si="18"/>
        <v>0</v>
      </c>
    </row>
    <row r="89" spans="1:16" s="22" customFormat="1" ht="26.25" customHeight="1">
      <c r="A89" s="31"/>
      <c r="B89" s="78" t="s">
        <v>94</v>
      </c>
      <c r="C89" s="26">
        <v>63</v>
      </c>
      <c r="D89" s="26">
        <v>0</v>
      </c>
      <c r="E89" s="26">
        <v>15</v>
      </c>
      <c r="F89" s="100">
        <v>863</v>
      </c>
      <c r="G89" s="101" t="s">
        <v>23</v>
      </c>
      <c r="H89" s="101" t="s">
        <v>20</v>
      </c>
      <c r="I89" s="106" t="s">
        <v>131</v>
      </c>
      <c r="J89" s="102" t="s">
        <v>132</v>
      </c>
      <c r="K89" s="101" t="s">
        <v>2</v>
      </c>
      <c r="L89" s="120">
        <f t="shared" si="18"/>
        <v>0</v>
      </c>
      <c r="M89" s="120">
        <f t="shared" si="18"/>
        <v>37120</v>
      </c>
      <c r="N89" s="120">
        <f t="shared" si="18"/>
        <v>37120</v>
      </c>
      <c r="O89" s="120">
        <f t="shared" si="18"/>
        <v>0</v>
      </c>
      <c r="P89" s="120">
        <f t="shared" si="18"/>
        <v>0</v>
      </c>
    </row>
    <row r="90" spans="1:16" ht="26.25" customHeight="1">
      <c r="A90" s="31"/>
      <c r="B90" s="20" t="s">
        <v>72</v>
      </c>
      <c r="C90" s="26">
        <v>63</v>
      </c>
      <c r="D90" s="26">
        <v>0</v>
      </c>
      <c r="E90" s="26">
        <v>15</v>
      </c>
      <c r="F90" s="100">
        <v>863</v>
      </c>
      <c r="G90" s="101" t="s">
        <v>23</v>
      </c>
      <c r="H90" s="101" t="s">
        <v>20</v>
      </c>
      <c r="I90" s="106" t="s">
        <v>131</v>
      </c>
      <c r="J90" s="102" t="s">
        <v>132</v>
      </c>
      <c r="K90" s="101" t="s">
        <v>3</v>
      </c>
      <c r="L90" s="99">
        <v>0</v>
      </c>
      <c r="M90" s="99">
        <v>37120</v>
      </c>
      <c r="N90" s="99">
        <f aca="true" t="shared" si="19" ref="N90:N107">L90+M90</f>
        <v>37120</v>
      </c>
      <c r="O90" s="99">
        <v>0</v>
      </c>
      <c r="P90" s="99">
        <v>0</v>
      </c>
    </row>
    <row r="91" spans="1:16" ht="16.5" customHeight="1">
      <c r="A91" s="41"/>
      <c r="B91" s="149" t="s">
        <v>186</v>
      </c>
      <c r="C91" s="26">
        <v>63</v>
      </c>
      <c r="D91" s="26">
        <v>0</v>
      </c>
      <c r="E91" s="26">
        <v>15</v>
      </c>
      <c r="F91" s="100">
        <v>863</v>
      </c>
      <c r="G91" s="101" t="s">
        <v>23</v>
      </c>
      <c r="H91" s="101" t="s">
        <v>20</v>
      </c>
      <c r="I91" s="106" t="s">
        <v>192</v>
      </c>
      <c r="J91" s="102" t="s">
        <v>187</v>
      </c>
      <c r="K91" s="101"/>
      <c r="L91" s="120">
        <f aca="true" t="shared" si="20" ref="L91:P92">L92</f>
        <v>0</v>
      </c>
      <c r="M91" s="120">
        <f t="shared" si="20"/>
        <v>100000</v>
      </c>
      <c r="N91" s="120">
        <f t="shared" si="20"/>
        <v>100000</v>
      </c>
      <c r="O91" s="120">
        <f t="shared" si="20"/>
        <v>0</v>
      </c>
      <c r="P91" s="120">
        <f t="shared" si="20"/>
        <v>0</v>
      </c>
    </row>
    <row r="92" spans="1:16" ht="23.25" customHeight="1">
      <c r="A92" s="41"/>
      <c r="B92" s="78" t="s">
        <v>94</v>
      </c>
      <c r="C92" s="26">
        <v>63</v>
      </c>
      <c r="D92" s="26">
        <v>0</v>
      </c>
      <c r="E92" s="26">
        <v>15</v>
      </c>
      <c r="F92" s="100">
        <v>863</v>
      </c>
      <c r="G92" s="101" t="s">
        <v>23</v>
      </c>
      <c r="H92" s="101" t="s">
        <v>20</v>
      </c>
      <c r="I92" s="106" t="s">
        <v>192</v>
      </c>
      <c r="J92" s="102" t="s">
        <v>187</v>
      </c>
      <c r="K92" s="101" t="s">
        <v>2</v>
      </c>
      <c r="L92" s="120">
        <f t="shared" si="20"/>
        <v>0</v>
      </c>
      <c r="M92" s="120">
        <f t="shared" si="20"/>
        <v>100000</v>
      </c>
      <c r="N92" s="120">
        <f t="shared" si="20"/>
        <v>100000</v>
      </c>
      <c r="O92" s="120">
        <f t="shared" si="20"/>
        <v>0</v>
      </c>
      <c r="P92" s="120">
        <f t="shared" si="20"/>
        <v>0</v>
      </c>
    </row>
    <row r="93" spans="1:16" ht="23.25" customHeight="1">
      <c r="A93" s="41"/>
      <c r="B93" s="20" t="s">
        <v>72</v>
      </c>
      <c r="C93" s="26">
        <v>63</v>
      </c>
      <c r="D93" s="26">
        <v>0</v>
      </c>
      <c r="E93" s="26">
        <v>15</v>
      </c>
      <c r="F93" s="100">
        <v>863</v>
      </c>
      <c r="G93" s="101" t="s">
        <v>23</v>
      </c>
      <c r="H93" s="101" t="s">
        <v>20</v>
      </c>
      <c r="I93" s="106" t="s">
        <v>192</v>
      </c>
      <c r="J93" s="102" t="s">
        <v>187</v>
      </c>
      <c r="K93" s="101" t="s">
        <v>3</v>
      </c>
      <c r="L93" s="99">
        <v>0</v>
      </c>
      <c r="M93" s="99">
        <v>100000</v>
      </c>
      <c r="N93" s="99">
        <f>L93+M93</f>
        <v>100000</v>
      </c>
      <c r="O93" s="99">
        <v>0</v>
      </c>
      <c r="P93" s="99">
        <v>0</v>
      </c>
    </row>
    <row r="94" spans="1:16" ht="12.75" customHeight="1" hidden="1">
      <c r="A94" s="68"/>
      <c r="B94" s="72" t="s">
        <v>88</v>
      </c>
      <c r="C94" s="90">
        <v>63</v>
      </c>
      <c r="D94" s="90">
        <v>0</v>
      </c>
      <c r="E94" s="90">
        <v>17</v>
      </c>
      <c r="F94" s="94">
        <v>863</v>
      </c>
      <c r="G94" s="95" t="s">
        <v>29</v>
      </c>
      <c r="H94" s="92"/>
      <c r="I94" s="92"/>
      <c r="J94" s="101"/>
      <c r="K94" s="106"/>
      <c r="L94" s="97">
        <f aca="true" t="shared" si="21" ref="L94:M97">L95</f>
        <v>32681</v>
      </c>
      <c r="M94" s="97">
        <f t="shared" si="21"/>
        <v>0</v>
      </c>
      <c r="N94" s="99">
        <f t="shared" si="19"/>
        <v>32681</v>
      </c>
      <c r="O94" s="97">
        <f aca="true" t="shared" si="22" ref="O94:P97">O95</f>
        <v>0</v>
      </c>
      <c r="P94" s="97">
        <f t="shared" si="22"/>
        <v>0</v>
      </c>
    </row>
    <row r="95" spans="1:16" ht="12.75" customHeight="1" hidden="1">
      <c r="A95" s="68"/>
      <c r="B95" s="72" t="s">
        <v>85</v>
      </c>
      <c r="C95" s="26">
        <v>63</v>
      </c>
      <c r="D95" s="26">
        <v>0</v>
      </c>
      <c r="E95" s="26">
        <v>17</v>
      </c>
      <c r="F95" s="94">
        <v>863</v>
      </c>
      <c r="G95" s="95" t="s">
        <v>29</v>
      </c>
      <c r="H95" s="95" t="s">
        <v>17</v>
      </c>
      <c r="I95" s="92"/>
      <c r="J95" s="101"/>
      <c r="K95" s="106"/>
      <c r="L95" s="97">
        <f t="shared" si="21"/>
        <v>32681</v>
      </c>
      <c r="M95" s="97">
        <f t="shared" si="21"/>
        <v>0</v>
      </c>
      <c r="N95" s="99">
        <f t="shared" si="19"/>
        <v>32681</v>
      </c>
      <c r="O95" s="97">
        <f t="shared" si="22"/>
        <v>0</v>
      </c>
      <c r="P95" s="97">
        <f t="shared" si="22"/>
        <v>0</v>
      </c>
    </row>
    <row r="96" spans="1:16" ht="24.75" customHeight="1" hidden="1">
      <c r="A96" s="68"/>
      <c r="B96" s="71" t="s">
        <v>133</v>
      </c>
      <c r="C96" s="26">
        <v>63</v>
      </c>
      <c r="D96" s="26">
        <v>0</v>
      </c>
      <c r="E96" s="26">
        <v>17</v>
      </c>
      <c r="F96" s="100">
        <v>863</v>
      </c>
      <c r="G96" s="92" t="s">
        <v>29</v>
      </c>
      <c r="H96" s="92" t="s">
        <v>17</v>
      </c>
      <c r="I96" s="106" t="s">
        <v>134</v>
      </c>
      <c r="J96" s="102" t="s">
        <v>135</v>
      </c>
      <c r="K96" s="106"/>
      <c r="L96" s="99">
        <f t="shared" si="21"/>
        <v>32681</v>
      </c>
      <c r="M96" s="99">
        <f t="shared" si="21"/>
        <v>0</v>
      </c>
      <c r="N96" s="99">
        <f t="shared" si="19"/>
        <v>32681</v>
      </c>
      <c r="O96" s="99">
        <f t="shared" si="22"/>
        <v>0</v>
      </c>
      <c r="P96" s="99">
        <f t="shared" si="22"/>
        <v>0</v>
      </c>
    </row>
    <row r="97" spans="1:16" ht="12.75" customHeight="1" hidden="1">
      <c r="A97" s="68"/>
      <c r="B97" s="71" t="s">
        <v>87</v>
      </c>
      <c r="C97" s="26">
        <v>63</v>
      </c>
      <c r="D97" s="26">
        <v>0</v>
      </c>
      <c r="E97" s="26">
        <v>17</v>
      </c>
      <c r="F97" s="100">
        <v>863</v>
      </c>
      <c r="G97" s="92" t="s">
        <v>29</v>
      </c>
      <c r="H97" s="92" t="s">
        <v>17</v>
      </c>
      <c r="I97" s="106" t="s">
        <v>134</v>
      </c>
      <c r="J97" s="102" t="s">
        <v>135</v>
      </c>
      <c r="K97" s="106" t="s">
        <v>86</v>
      </c>
      <c r="L97" s="99">
        <f t="shared" si="21"/>
        <v>32681</v>
      </c>
      <c r="M97" s="99">
        <f t="shared" si="21"/>
        <v>0</v>
      </c>
      <c r="N97" s="99">
        <f t="shared" si="19"/>
        <v>32681</v>
      </c>
      <c r="O97" s="99">
        <f t="shared" si="22"/>
        <v>0</v>
      </c>
      <c r="P97" s="99">
        <f t="shared" si="22"/>
        <v>0</v>
      </c>
    </row>
    <row r="98" spans="1:16" ht="28.5" customHeight="1" hidden="1">
      <c r="A98" s="68"/>
      <c r="B98" s="76" t="s">
        <v>93</v>
      </c>
      <c r="C98" s="26">
        <v>63</v>
      </c>
      <c r="D98" s="26">
        <v>0</v>
      </c>
      <c r="E98" s="26">
        <v>17</v>
      </c>
      <c r="F98" s="100">
        <v>863</v>
      </c>
      <c r="G98" s="92" t="s">
        <v>29</v>
      </c>
      <c r="H98" s="92" t="s">
        <v>17</v>
      </c>
      <c r="I98" s="106" t="s">
        <v>134</v>
      </c>
      <c r="J98" s="102" t="s">
        <v>135</v>
      </c>
      <c r="K98" s="106" t="s">
        <v>92</v>
      </c>
      <c r="L98" s="99">
        <v>32681</v>
      </c>
      <c r="M98" s="99"/>
      <c r="N98" s="99">
        <f t="shared" si="19"/>
        <v>32681</v>
      </c>
      <c r="O98" s="99">
        <v>0</v>
      </c>
      <c r="P98" s="99">
        <v>0</v>
      </c>
    </row>
    <row r="99" spans="1:16" ht="13.5" customHeight="1" hidden="1">
      <c r="A99" s="181" t="s">
        <v>28</v>
      </c>
      <c r="B99" s="182"/>
      <c r="C99" s="90">
        <v>63</v>
      </c>
      <c r="D99" s="90">
        <v>0</v>
      </c>
      <c r="E99" s="90">
        <v>18</v>
      </c>
      <c r="F99" s="94">
        <v>863</v>
      </c>
      <c r="G99" s="95" t="s">
        <v>31</v>
      </c>
      <c r="H99" s="95"/>
      <c r="I99" s="95"/>
      <c r="J99" s="95"/>
      <c r="K99" s="95"/>
      <c r="L99" s="97">
        <f aca="true" t="shared" si="23" ref="L99:P102">L100</f>
        <v>4000</v>
      </c>
      <c r="M99" s="97">
        <f t="shared" si="23"/>
        <v>0</v>
      </c>
      <c r="N99" s="99">
        <f t="shared" si="19"/>
        <v>4000</v>
      </c>
      <c r="O99" s="97">
        <f t="shared" si="23"/>
        <v>0</v>
      </c>
      <c r="P99" s="97">
        <f t="shared" si="23"/>
        <v>0</v>
      </c>
    </row>
    <row r="100" spans="1:16" ht="13.5" customHeight="1" hidden="1">
      <c r="A100" s="194" t="s">
        <v>80</v>
      </c>
      <c r="B100" s="195"/>
      <c r="C100" s="90">
        <v>63</v>
      </c>
      <c r="D100" s="90">
        <v>0</v>
      </c>
      <c r="E100" s="90">
        <v>18</v>
      </c>
      <c r="F100" s="94">
        <v>863</v>
      </c>
      <c r="G100" s="95" t="s">
        <v>31</v>
      </c>
      <c r="H100" s="95" t="s">
        <v>18</v>
      </c>
      <c r="I100" s="95"/>
      <c r="J100" s="95"/>
      <c r="K100" s="95"/>
      <c r="L100" s="97">
        <f aca="true" t="shared" si="24" ref="L100:M102">L101</f>
        <v>4000</v>
      </c>
      <c r="M100" s="97">
        <f t="shared" si="24"/>
        <v>0</v>
      </c>
      <c r="N100" s="99">
        <f t="shared" si="19"/>
        <v>4000</v>
      </c>
      <c r="O100" s="97">
        <f t="shared" si="23"/>
        <v>0</v>
      </c>
      <c r="P100" s="97">
        <f t="shared" si="23"/>
        <v>0</v>
      </c>
    </row>
    <row r="101" spans="1:16" ht="101.25" customHeight="1" hidden="1">
      <c r="A101" s="177" t="s">
        <v>136</v>
      </c>
      <c r="B101" s="178"/>
      <c r="C101" s="26">
        <v>63</v>
      </c>
      <c r="D101" s="26">
        <v>0</v>
      </c>
      <c r="E101" s="26">
        <v>18</v>
      </c>
      <c r="F101" s="100">
        <v>863</v>
      </c>
      <c r="G101" s="92" t="s">
        <v>31</v>
      </c>
      <c r="H101" s="92" t="s">
        <v>18</v>
      </c>
      <c r="I101" s="101" t="s">
        <v>137</v>
      </c>
      <c r="J101" s="102" t="s">
        <v>138</v>
      </c>
      <c r="K101" s="92"/>
      <c r="L101" s="99">
        <f t="shared" si="24"/>
        <v>4000</v>
      </c>
      <c r="M101" s="99">
        <f t="shared" si="24"/>
        <v>0</v>
      </c>
      <c r="N101" s="99">
        <f t="shared" si="19"/>
        <v>4000</v>
      </c>
      <c r="O101" s="99">
        <f t="shared" si="23"/>
        <v>0</v>
      </c>
      <c r="P101" s="99">
        <f t="shared" si="23"/>
        <v>0</v>
      </c>
    </row>
    <row r="102" spans="1:16" ht="17.25" customHeight="1" hidden="1">
      <c r="A102" s="31"/>
      <c r="B102" s="33" t="s">
        <v>30</v>
      </c>
      <c r="C102" s="26">
        <v>63</v>
      </c>
      <c r="D102" s="26">
        <v>0</v>
      </c>
      <c r="E102" s="26">
        <v>18</v>
      </c>
      <c r="F102" s="100">
        <v>863</v>
      </c>
      <c r="G102" s="92" t="s">
        <v>31</v>
      </c>
      <c r="H102" s="92" t="s">
        <v>18</v>
      </c>
      <c r="I102" s="101" t="s">
        <v>137</v>
      </c>
      <c r="J102" s="102" t="s">
        <v>138</v>
      </c>
      <c r="K102" s="92" t="s">
        <v>19</v>
      </c>
      <c r="L102" s="99">
        <f t="shared" si="24"/>
        <v>4000</v>
      </c>
      <c r="M102" s="99">
        <f t="shared" si="24"/>
        <v>0</v>
      </c>
      <c r="N102" s="99">
        <f t="shared" si="19"/>
        <v>4000</v>
      </c>
      <c r="O102" s="99">
        <f t="shared" si="23"/>
        <v>0</v>
      </c>
      <c r="P102" s="104">
        <f t="shared" si="23"/>
        <v>0</v>
      </c>
    </row>
    <row r="103" spans="1:16" ht="13.5" customHeight="1" hidden="1">
      <c r="A103" s="31"/>
      <c r="B103" s="53" t="s">
        <v>41</v>
      </c>
      <c r="C103" s="26">
        <v>63</v>
      </c>
      <c r="D103" s="26">
        <v>0</v>
      </c>
      <c r="E103" s="26">
        <v>18</v>
      </c>
      <c r="F103" s="100">
        <v>863</v>
      </c>
      <c r="G103" s="92" t="s">
        <v>31</v>
      </c>
      <c r="H103" s="92" t="s">
        <v>18</v>
      </c>
      <c r="I103" s="101" t="s">
        <v>137</v>
      </c>
      <c r="J103" s="102" t="s">
        <v>138</v>
      </c>
      <c r="K103" s="106" t="s">
        <v>9</v>
      </c>
      <c r="L103" s="99">
        <v>4000</v>
      </c>
      <c r="M103" s="99"/>
      <c r="N103" s="99">
        <f t="shared" si="19"/>
        <v>4000</v>
      </c>
      <c r="O103" s="99">
        <v>0</v>
      </c>
      <c r="P103" s="104">
        <v>0</v>
      </c>
    </row>
    <row r="104" spans="1:16" ht="13.5" customHeight="1" hidden="1">
      <c r="A104" s="31"/>
      <c r="B104" s="155" t="s">
        <v>174</v>
      </c>
      <c r="C104" s="126">
        <v>70</v>
      </c>
      <c r="D104" s="141">
        <v>0</v>
      </c>
      <c r="E104" s="141" t="s">
        <v>108</v>
      </c>
      <c r="F104" s="94">
        <v>863</v>
      </c>
      <c r="G104" s="135" t="s">
        <v>175</v>
      </c>
      <c r="H104" s="135"/>
      <c r="I104" s="135"/>
      <c r="J104" s="135"/>
      <c r="K104" s="106"/>
      <c r="L104" s="97">
        <f aca="true" t="shared" si="25" ref="L104:M106">L105</f>
        <v>0</v>
      </c>
      <c r="M104" s="97">
        <f t="shared" si="25"/>
        <v>0</v>
      </c>
      <c r="N104" s="99">
        <f t="shared" si="19"/>
        <v>0</v>
      </c>
      <c r="O104" s="97">
        <f aca="true" t="shared" si="26" ref="O104:P106">O105</f>
        <v>0</v>
      </c>
      <c r="P104" s="97">
        <f t="shared" si="26"/>
        <v>0</v>
      </c>
    </row>
    <row r="105" spans="1:16" ht="13.5" customHeight="1" hidden="1">
      <c r="A105" s="31"/>
      <c r="B105" s="156" t="s">
        <v>174</v>
      </c>
      <c r="C105" s="29">
        <v>70</v>
      </c>
      <c r="D105" s="29">
        <v>0</v>
      </c>
      <c r="E105" s="109" t="s">
        <v>108</v>
      </c>
      <c r="F105" s="100">
        <v>863</v>
      </c>
      <c r="G105" s="140" t="s">
        <v>175</v>
      </c>
      <c r="H105" s="140" t="s">
        <v>175</v>
      </c>
      <c r="I105" s="140"/>
      <c r="J105" s="140"/>
      <c r="K105" s="106"/>
      <c r="L105" s="99">
        <f t="shared" si="25"/>
        <v>0</v>
      </c>
      <c r="M105" s="99">
        <f t="shared" si="25"/>
        <v>0</v>
      </c>
      <c r="N105" s="99">
        <f t="shared" si="19"/>
        <v>0</v>
      </c>
      <c r="O105" s="99">
        <f t="shared" si="26"/>
        <v>0</v>
      </c>
      <c r="P105" s="99">
        <f t="shared" si="26"/>
        <v>0</v>
      </c>
    </row>
    <row r="106" spans="1:16" ht="13.5" customHeight="1" hidden="1">
      <c r="A106" s="31"/>
      <c r="B106" s="156" t="s">
        <v>174</v>
      </c>
      <c r="C106" s="29">
        <v>70</v>
      </c>
      <c r="D106" s="29">
        <v>0</v>
      </c>
      <c r="E106" s="109" t="s">
        <v>108</v>
      </c>
      <c r="F106" s="100">
        <v>863</v>
      </c>
      <c r="G106" s="140" t="s">
        <v>175</v>
      </c>
      <c r="H106" s="140" t="s">
        <v>175</v>
      </c>
      <c r="I106" s="140" t="s">
        <v>176</v>
      </c>
      <c r="J106" s="140" t="s">
        <v>177</v>
      </c>
      <c r="K106" s="106"/>
      <c r="L106" s="99">
        <f t="shared" si="25"/>
        <v>0</v>
      </c>
      <c r="M106" s="99">
        <f t="shared" si="25"/>
        <v>0</v>
      </c>
      <c r="N106" s="99">
        <f t="shared" si="19"/>
        <v>0</v>
      </c>
      <c r="O106" s="99">
        <f t="shared" si="26"/>
        <v>0</v>
      </c>
      <c r="P106" s="99">
        <f t="shared" si="26"/>
        <v>0</v>
      </c>
    </row>
    <row r="107" spans="1:16" ht="13.5" customHeight="1" hidden="1">
      <c r="A107" s="31"/>
      <c r="B107" s="156" t="s">
        <v>174</v>
      </c>
      <c r="C107" s="29">
        <v>70</v>
      </c>
      <c r="D107" s="29">
        <v>0</v>
      </c>
      <c r="E107" s="109" t="s">
        <v>108</v>
      </c>
      <c r="F107" s="100">
        <v>863</v>
      </c>
      <c r="G107" s="140" t="s">
        <v>175</v>
      </c>
      <c r="H107" s="140" t="s">
        <v>175</v>
      </c>
      <c r="I107" s="140" t="s">
        <v>176</v>
      </c>
      <c r="J107" s="140" t="s">
        <v>177</v>
      </c>
      <c r="K107" s="140" t="s">
        <v>178</v>
      </c>
      <c r="L107" s="99">
        <v>0</v>
      </c>
      <c r="M107" s="99">
        <v>0</v>
      </c>
      <c r="N107" s="99">
        <f t="shared" si="19"/>
        <v>0</v>
      </c>
      <c r="O107" s="99">
        <v>0</v>
      </c>
      <c r="P107" s="99">
        <v>0</v>
      </c>
    </row>
    <row r="108" spans="1:16" ht="14.25" customHeight="1">
      <c r="A108" s="42"/>
      <c r="B108" s="43" t="s">
        <v>10</v>
      </c>
      <c r="C108" s="43"/>
      <c r="D108" s="43"/>
      <c r="E108" s="43"/>
      <c r="F108" s="100"/>
      <c r="G108" s="95"/>
      <c r="H108" s="95"/>
      <c r="I108" s="95"/>
      <c r="J108" s="102"/>
      <c r="K108" s="95"/>
      <c r="L108" s="97">
        <f>L11+L56+L63+L99+L79+L70+L94</f>
        <v>3161219</v>
      </c>
      <c r="M108" s="97">
        <f>M11+M56+M63+M99+M79+M70+M94</f>
        <v>655193.55</v>
      </c>
      <c r="N108" s="97">
        <f>N11+N56+N63+N99+N79+N70+N94+N104</f>
        <v>3816412.55</v>
      </c>
      <c r="O108" s="97">
        <f>O11+O56+O63+O99+O79+O70+O94+O104</f>
        <v>0</v>
      </c>
      <c r="P108" s="97">
        <f>P11+P56+P63+P99+P79+P70+P94+P104</f>
        <v>0</v>
      </c>
    </row>
    <row r="109" ht="14.25"/>
    <row r="110" ht="14.25" hidden="1">
      <c r="M110" s="10" t="s">
        <v>159</v>
      </c>
    </row>
    <row r="111" spans="12:16" ht="14.25" hidden="1">
      <c r="L111" s="122" t="e">
        <f>'[1]1. Дох.'!C39-'Вед.19'!#REF!</f>
        <v>#REF!</v>
      </c>
      <c r="M111" s="122" t="e">
        <f>M110-#REF!</f>
        <v>#REF!</v>
      </c>
      <c r="N111" s="122"/>
      <c r="O111" s="122" t="e">
        <f>'[1]1. Дох.'!D39-'Вед.19'!#REF!</f>
        <v>#REF!</v>
      </c>
      <c r="P111" s="122" t="e">
        <f>'[1]1. Дох.'!E39-'Вед.19'!#REF!</f>
        <v>#REF!</v>
      </c>
    </row>
    <row r="112" ht="14.25" hidden="1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</sheetData>
  <sheetProtection/>
  <mergeCells count="26">
    <mergeCell ref="A100:B100"/>
    <mergeCell ref="A81:B81"/>
    <mergeCell ref="A85:B85"/>
    <mergeCell ref="A99:B99"/>
    <mergeCell ref="A84:B84"/>
    <mergeCell ref="A11:B11"/>
    <mergeCell ref="A12:B12"/>
    <mergeCell ref="A16:B16"/>
    <mergeCell ref="A17:B17"/>
    <mergeCell ref="A41:B41"/>
    <mergeCell ref="A80:B80"/>
    <mergeCell ref="F2:P2"/>
    <mergeCell ref="F3:L3"/>
    <mergeCell ref="F4:P4"/>
    <mergeCell ref="A6:P6"/>
    <mergeCell ref="A8:B8"/>
    <mergeCell ref="A88:B88"/>
    <mergeCell ref="A101:B101"/>
    <mergeCell ref="A42:B42"/>
    <mergeCell ref="A79:B79"/>
    <mergeCell ref="A45:B45"/>
    <mergeCell ref="A49:B49"/>
    <mergeCell ref="A53:B53"/>
    <mergeCell ref="A70:B70"/>
    <mergeCell ref="A75:B75"/>
    <mergeCell ref="A76:B76"/>
  </mergeCells>
  <printOptions/>
  <pageMargins left="0.5511811023622047" right="0.4330708661417323" top="0.5118110236220472" bottom="0.72" header="1.15" footer="0.88"/>
  <pageSetup horizontalDpi="600" verticalDpi="6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111"/>
  <sheetViews>
    <sheetView zoomScalePageLayoutView="0" workbookViewId="0" topLeftCell="B71">
      <selection activeCell="M11" sqref="M11:P11"/>
    </sheetView>
  </sheetViews>
  <sheetFormatPr defaultColWidth="9.140625" defaultRowHeight="12.75"/>
  <cols>
    <col min="1" max="1" width="2.421875" style="3" hidden="1" customWidth="1"/>
    <col min="2" max="2" width="46.57421875" style="4" customWidth="1"/>
    <col min="3" max="3" width="4.8515625" style="4" hidden="1" customWidth="1"/>
    <col min="4" max="5" width="6.28125" style="4" hidden="1" customWidth="1"/>
    <col min="6" max="6" width="4.7109375" style="83" hidden="1" customWidth="1"/>
    <col min="7" max="7" width="3.57421875" style="121" customWidth="1"/>
    <col min="8" max="8" width="3.7109375" style="121" customWidth="1"/>
    <col min="9" max="9" width="6.57421875" style="121" hidden="1" customWidth="1"/>
    <col min="10" max="10" width="12.7109375" style="121" customWidth="1"/>
    <col min="11" max="11" width="4.421875" style="10" customWidth="1"/>
    <col min="12" max="12" width="12.140625" style="10" hidden="1" customWidth="1"/>
    <col min="13" max="13" width="12.140625" style="3" customWidth="1"/>
    <col min="14" max="14" width="12.140625" style="3" hidden="1" customWidth="1"/>
    <col min="15" max="16" width="12.57421875" style="3" customWidth="1"/>
    <col min="17" max="17" width="1.421875" style="3" customWidth="1"/>
    <col min="18" max="19" width="14.57421875" style="3" customWidth="1"/>
    <col min="20" max="16384" width="9.140625" style="3" customWidth="1"/>
  </cols>
  <sheetData>
    <row r="1" spans="6:12" ht="12.75" hidden="1">
      <c r="F1" s="151" t="s">
        <v>96</v>
      </c>
      <c r="G1" s="22"/>
      <c r="H1" s="22"/>
      <c r="I1" s="22"/>
      <c r="J1" s="22"/>
      <c r="K1" s="22"/>
      <c r="L1" s="22"/>
    </row>
    <row r="2" spans="6:14" ht="55.5" customHeight="1" hidden="1">
      <c r="F2" s="201" t="s">
        <v>166</v>
      </c>
      <c r="G2" s="201"/>
      <c r="H2" s="201"/>
      <c r="I2" s="201"/>
      <c r="J2" s="201"/>
      <c r="K2" s="201"/>
      <c r="L2" s="201"/>
      <c r="M2" s="201"/>
      <c r="N2" s="201"/>
    </row>
    <row r="3" spans="6:14" ht="13.5" customHeight="1">
      <c r="F3" s="189" t="s">
        <v>193</v>
      </c>
      <c r="G3" s="189"/>
      <c r="H3" s="189"/>
      <c r="I3" s="189"/>
      <c r="J3" s="189"/>
      <c r="K3" s="189"/>
      <c r="L3" s="189"/>
      <c r="M3" s="13"/>
      <c r="N3" s="13"/>
    </row>
    <row r="4" spans="6:16" ht="45.75" customHeight="1">
      <c r="F4" s="200" t="s">
        <v>164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6:14" ht="10.5" customHeight="1">
      <c r="F5" s="150"/>
      <c r="G5" s="150"/>
      <c r="H5" s="150"/>
      <c r="I5" s="150"/>
      <c r="J5" s="150"/>
      <c r="K5" s="150"/>
      <c r="L5" s="150"/>
      <c r="M5" s="150"/>
      <c r="N5" s="150"/>
    </row>
    <row r="6" spans="6:14" ht="13.5" customHeight="1">
      <c r="F6" s="189" t="s">
        <v>180</v>
      </c>
      <c r="G6" s="189"/>
      <c r="H6" s="189"/>
      <c r="I6" s="189"/>
      <c r="J6" s="189"/>
      <c r="K6" s="189"/>
      <c r="L6" s="189"/>
      <c r="M6" s="13"/>
      <c r="N6" s="13"/>
    </row>
    <row r="7" spans="6:16" ht="34.5" customHeight="1">
      <c r="F7" s="190" t="s">
        <v>163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6:14" ht="9" customHeight="1">
      <c r="F8" s="82"/>
      <c r="G8" s="14"/>
      <c r="H8" s="14"/>
      <c r="I8" s="14"/>
      <c r="J8" s="14"/>
      <c r="K8" s="14"/>
      <c r="L8" s="14"/>
      <c r="M8" s="14"/>
      <c r="N8" s="14"/>
    </row>
    <row r="9" spans="1:16" ht="40.5" customHeight="1">
      <c r="A9" s="191" t="s">
        <v>182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1:16" ht="15" customHeight="1">
      <c r="A10" s="5"/>
      <c r="B10" s="5"/>
      <c r="C10" s="8"/>
      <c r="D10" s="8"/>
      <c r="E10" s="8"/>
      <c r="G10" s="5"/>
      <c r="H10" s="5"/>
      <c r="I10" s="5"/>
      <c r="J10" s="5"/>
      <c r="K10" s="5"/>
      <c r="M10" s="5"/>
      <c r="N10" s="152" t="s">
        <v>97</v>
      </c>
      <c r="P10" s="176" t="s">
        <v>201</v>
      </c>
    </row>
    <row r="11" spans="1:16" s="16" customFormat="1" ht="24" customHeight="1">
      <c r="A11" s="192" t="s">
        <v>11</v>
      </c>
      <c r="B11" s="193"/>
      <c r="C11" s="15" t="s">
        <v>61</v>
      </c>
      <c r="D11" s="15" t="s">
        <v>62</v>
      </c>
      <c r="E11" s="15" t="s">
        <v>98</v>
      </c>
      <c r="F11" s="84" t="s">
        <v>63</v>
      </c>
      <c r="G11" s="85" t="s">
        <v>12</v>
      </c>
      <c r="H11" s="85" t="s">
        <v>13</v>
      </c>
      <c r="I11" s="85" t="s">
        <v>64</v>
      </c>
      <c r="J11" s="85" t="s">
        <v>14</v>
      </c>
      <c r="K11" s="85" t="s">
        <v>15</v>
      </c>
      <c r="L11" s="81" t="s">
        <v>89</v>
      </c>
      <c r="M11" s="2">
        <v>2019</v>
      </c>
      <c r="N11" s="2" t="s">
        <v>200</v>
      </c>
      <c r="O11" s="175">
        <v>2020</v>
      </c>
      <c r="P11" s="175">
        <v>2021</v>
      </c>
    </row>
    <row r="12" spans="1:16" s="16" customFormat="1" ht="19.5" customHeight="1" hidden="1">
      <c r="A12" s="15"/>
      <c r="B12" s="87" t="s">
        <v>65</v>
      </c>
      <c r="C12" s="88">
        <v>63</v>
      </c>
      <c r="D12" s="15"/>
      <c r="E12" s="15"/>
      <c r="F12" s="89"/>
      <c r="G12" s="86"/>
      <c r="H12" s="86"/>
      <c r="I12" s="86"/>
      <c r="J12" s="86"/>
      <c r="K12" s="86"/>
      <c r="L12" s="18">
        <f>L13</f>
        <v>3161219</v>
      </c>
      <c r="M12" s="18">
        <f>M13</f>
        <v>655193.55</v>
      </c>
      <c r="N12" s="18">
        <f>N13</f>
        <v>3816412.55</v>
      </c>
      <c r="O12" s="18">
        <f>O13</f>
        <v>0</v>
      </c>
      <c r="P12" s="18">
        <f>P13</f>
        <v>0</v>
      </c>
    </row>
    <row r="13" spans="1:16" s="16" customFormat="1" ht="17.25" customHeight="1">
      <c r="A13" s="26"/>
      <c r="B13" s="27" t="s">
        <v>66</v>
      </c>
      <c r="C13" s="90">
        <v>63</v>
      </c>
      <c r="D13" s="90">
        <v>0</v>
      </c>
      <c r="E13" s="90">
        <v>11</v>
      </c>
      <c r="F13" s="91">
        <v>863</v>
      </c>
      <c r="G13" s="92"/>
      <c r="H13" s="92"/>
      <c r="I13" s="92"/>
      <c r="J13" s="92"/>
      <c r="K13" s="92"/>
      <c r="L13" s="93">
        <f>L111</f>
        <v>3161219</v>
      </c>
      <c r="M13" s="93">
        <f>M111</f>
        <v>655193.55</v>
      </c>
      <c r="N13" s="93">
        <f>N111</f>
        <v>3816412.55</v>
      </c>
      <c r="O13" s="93">
        <f>O111</f>
        <v>0</v>
      </c>
      <c r="P13" s="93">
        <f>P111</f>
        <v>0</v>
      </c>
    </row>
    <row r="14" spans="1:16" s="6" customFormat="1" ht="15.75" customHeight="1">
      <c r="A14" s="181" t="s">
        <v>16</v>
      </c>
      <c r="B14" s="182"/>
      <c r="C14" s="90">
        <v>63</v>
      </c>
      <c r="D14" s="90">
        <v>0</v>
      </c>
      <c r="E14" s="90">
        <v>11</v>
      </c>
      <c r="F14" s="94">
        <v>863</v>
      </c>
      <c r="G14" s="95" t="s">
        <v>17</v>
      </c>
      <c r="H14" s="96"/>
      <c r="I14" s="96"/>
      <c r="J14" s="96"/>
      <c r="K14" s="96"/>
      <c r="L14" s="97">
        <f>L19+L44+L48+L15+L33+L40</f>
        <v>1317866</v>
      </c>
      <c r="M14" s="97">
        <f>M19+M44+M48+M15+M33+M40</f>
        <v>272100.7</v>
      </c>
      <c r="N14" s="97">
        <f>N19+N44+N48+N15+N33+N40</f>
        <v>1589966.7</v>
      </c>
      <c r="O14" s="97">
        <f>O19+O44+O48+O15+O33+O40</f>
        <v>0</v>
      </c>
      <c r="P14" s="97">
        <f>P19+P44+P48+P15+P33+P40</f>
        <v>0</v>
      </c>
    </row>
    <row r="15" spans="1:16" ht="40.5" customHeight="1" hidden="1">
      <c r="A15" s="194" t="s">
        <v>35</v>
      </c>
      <c r="B15" s="195"/>
      <c r="C15" s="90">
        <v>63</v>
      </c>
      <c r="D15" s="90">
        <v>0</v>
      </c>
      <c r="E15" s="90">
        <v>11</v>
      </c>
      <c r="F15" s="94">
        <v>863</v>
      </c>
      <c r="G15" s="98" t="s">
        <v>17</v>
      </c>
      <c r="H15" s="98" t="s">
        <v>18</v>
      </c>
      <c r="I15" s="98"/>
      <c r="J15" s="98"/>
      <c r="K15" s="92"/>
      <c r="L15" s="99">
        <f>L16</f>
        <v>406489</v>
      </c>
      <c r="M15" s="99">
        <f>M16</f>
        <v>0</v>
      </c>
      <c r="N15" s="99">
        <f>N16</f>
        <v>406489</v>
      </c>
      <c r="O15" s="99">
        <f>O16</f>
        <v>0</v>
      </c>
      <c r="P15" s="99">
        <f>P16</f>
        <v>0</v>
      </c>
    </row>
    <row r="16" spans="1:16" ht="25.5" customHeight="1" hidden="1">
      <c r="A16" s="44" t="s">
        <v>68</v>
      </c>
      <c r="B16" s="35" t="s">
        <v>99</v>
      </c>
      <c r="C16" s="26">
        <v>63</v>
      </c>
      <c r="D16" s="26">
        <v>0</v>
      </c>
      <c r="E16" s="26">
        <v>11</v>
      </c>
      <c r="F16" s="100">
        <v>863</v>
      </c>
      <c r="G16" s="101" t="s">
        <v>17</v>
      </c>
      <c r="H16" s="101" t="s">
        <v>18</v>
      </c>
      <c r="I16" s="101" t="s">
        <v>144</v>
      </c>
      <c r="J16" s="102" t="s">
        <v>100</v>
      </c>
      <c r="K16" s="103" t="s">
        <v>69</v>
      </c>
      <c r="L16" s="99">
        <f aca="true" t="shared" si="0" ref="L16:P17">L17</f>
        <v>406489</v>
      </c>
      <c r="M16" s="99">
        <f t="shared" si="0"/>
        <v>0</v>
      </c>
      <c r="N16" s="99">
        <f t="shared" si="0"/>
        <v>406489</v>
      </c>
      <c r="O16" s="99">
        <f t="shared" si="0"/>
        <v>0</v>
      </c>
      <c r="P16" s="99">
        <f t="shared" si="0"/>
        <v>0</v>
      </c>
    </row>
    <row r="17" spans="1:16" ht="63" customHeight="1" hidden="1">
      <c r="A17" s="19" t="s">
        <v>67</v>
      </c>
      <c r="B17" s="19" t="s">
        <v>67</v>
      </c>
      <c r="C17" s="26">
        <v>63</v>
      </c>
      <c r="D17" s="26">
        <v>0</v>
      </c>
      <c r="E17" s="26">
        <v>11</v>
      </c>
      <c r="F17" s="100">
        <v>863</v>
      </c>
      <c r="G17" s="101" t="s">
        <v>17</v>
      </c>
      <c r="H17" s="101" t="s">
        <v>18</v>
      </c>
      <c r="I17" s="101" t="s">
        <v>144</v>
      </c>
      <c r="J17" s="102" t="s">
        <v>100</v>
      </c>
      <c r="K17" s="102" t="s">
        <v>0</v>
      </c>
      <c r="L17" s="99">
        <f t="shared" si="0"/>
        <v>406489</v>
      </c>
      <c r="M17" s="99">
        <f t="shared" si="0"/>
        <v>0</v>
      </c>
      <c r="N17" s="99">
        <f t="shared" si="0"/>
        <v>406489</v>
      </c>
      <c r="O17" s="99">
        <f t="shared" si="0"/>
        <v>0</v>
      </c>
      <c r="P17" s="99">
        <f t="shared" si="0"/>
        <v>0</v>
      </c>
    </row>
    <row r="18" spans="1:16" ht="24.75" customHeight="1" hidden="1">
      <c r="A18" s="19" t="s">
        <v>70</v>
      </c>
      <c r="B18" s="19" t="s">
        <v>70</v>
      </c>
      <c r="C18" s="26">
        <v>63</v>
      </c>
      <c r="D18" s="26">
        <v>0</v>
      </c>
      <c r="E18" s="26">
        <v>11</v>
      </c>
      <c r="F18" s="100">
        <v>863</v>
      </c>
      <c r="G18" s="92" t="s">
        <v>17</v>
      </c>
      <c r="H18" s="92" t="s">
        <v>18</v>
      </c>
      <c r="I18" s="101" t="s">
        <v>144</v>
      </c>
      <c r="J18" s="102" t="s">
        <v>100</v>
      </c>
      <c r="K18" s="102" t="s">
        <v>1</v>
      </c>
      <c r="L18" s="99">
        <v>406489</v>
      </c>
      <c r="M18" s="99"/>
      <c r="N18" s="99">
        <f>L18+M18</f>
        <v>406489</v>
      </c>
      <c r="O18" s="99">
        <v>0</v>
      </c>
      <c r="P18" s="99">
        <v>0</v>
      </c>
    </row>
    <row r="19" spans="1:16" s="7" customFormat="1" ht="50.25" customHeight="1">
      <c r="A19" s="181" t="s">
        <v>21</v>
      </c>
      <c r="B19" s="182"/>
      <c r="C19" s="90">
        <v>63</v>
      </c>
      <c r="D19" s="90">
        <v>0</v>
      </c>
      <c r="E19" s="90">
        <v>11</v>
      </c>
      <c r="F19" s="94">
        <v>863</v>
      </c>
      <c r="G19" s="95" t="s">
        <v>17</v>
      </c>
      <c r="H19" s="95" t="s">
        <v>22</v>
      </c>
      <c r="I19" s="95"/>
      <c r="J19" s="95"/>
      <c r="K19" s="95"/>
      <c r="L19" s="97">
        <f>L20+L27+L30</f>
        <v>901177</v>
      </c>
      <c r="M19" s="97">
        <f>M20+M27+M30</f>
        <v>223100.7</v>
      </c>
      <c r="N19" s="99">
        <f aca="true" t="shared" si="1" ref="N19:N90">L19+M19</f>
        <v>1124277.7</v>
      </c>
      <c r="O19" s="97">
        <f>O20+O27+O30</f>
        <v>0</v>
      </c>
      <c r="P19" s="97">
        <f>P20+P27+P30</f>
        <v>0</v>
      </c>
    </row>
    <row r="20" spans="1:16" ht="24.75" customHeight="1">
      <c r="A20" s="198" t="s">
        <v>71</v>
      </c>
      <c r="B20" s="199"/>
      <c r="C20" s="26">
        <v>63</v>
      </c>
      <c r="D20" s="26">
        <v>0</v>
      </c>
      <c r="E20" s="26">
        <v>11</v>
      </c>
      <c r="F20" s="100">
        <v>863</v>
      </c>
      <c r="G20" s="92" t="s">
        <v>17</v>
      </c>
      <c r="H20" s="92" t="s">
        <v>22</v>
      </c>
      <c r="I20" s="101" t="s">
        <v>101</v>
      </c>
      <c r="J20" s="102" t="s">
        <v>102</v>
      </c>
      <c r="K20" s="92"/>
      <c r="L20" s="99">
        <f>L21+L23+L25</f>
        <v>896177</v>
      </c>
      <c r="M20" s="99">
        <f>M21+M23+M25</f>
        <v>213100.7</v>
      </c>
      <c r="N20" s="99">
        <f t="shared" si="1"/>
        <v>1109277.7</v>
      </c>
      <c r="O20" s="99">
        <f>O21+O23+O25</f>
        <v>0</v>
      </c>
      <c r="P20" s="99">
        <f>P21+P23+P25</f>
        <v>0</v>
      </c>
    </row>
    <row r="21" spans="1:16" ht="62.25" customHeight="1" hidden="1">
      <c r="A21" s="35"/>
      <c r="B21" s="19" t="s">
        <v>67</v>
      </c>
      <c r="C21" s="26">
        <v>63</v>
      </c>
      <c r="D21" s="26">
        <v>0</v>
      </c>
      <c r="E21" s="26">
        <v>11</v>
      </c>
      <c r="F21" s="100">
        <v>863</v>
      </c>
      <c r="G21" s="101" t="s">
        <v>17</v>
      </c>
      <c r="H21" s="101" t="s">
        <v>22</v>
      </c>
      <c r="I21" s="101" t="s">
        <v>101</v>
      </c>
      <c r="J21" s="102" t="s">
        <v>102</v>
      </c>
      <c r="K21" s="92" t="s">
        <v>0</v>
      </c>
      <c r="L21" s="99">
        <f>L22</f>
        <v>794277</v>
      </c>
      <c r="M21" s="99">
        <f>M22</f>
        <v>0</v>
      </c>
      <c r="N21" s="99">
        <f t="shared" si="1"/>
        <v>794277</v>
      </c>
      <c r="O21" s="99">
        <f>O22</f>
        <v>0</v>
      </c>
      <c r="P21" s="99">
        <f>P22</f>
        <v>0</v>
      </c>
    </row>
    <row r="22" spans="1:16" ht="24.75" customHeight="1" hidden="1">
      <c r="A22" s="31"/>
      <c r="B22" s="19" t="s">
        <v>70</v>
      </c>
      <c r="C22" s="26">
        <v>63</v>
      </c>
      <c r="D22" s="26">
        <v>0</v>
      </c>
      <c r="E22" s="26">
        <v>11</v>
      </c>
      <c r="F22" s="100">
        <v>863</v>
      </c>
      <c r="G22" s="92" t="s">
        <v>17</v>
      </c>
      <c r="H22" s="92" t="s">
        <v>22</v>
      </c>
      <c r="I22" s="101" t="s">
        <v>101</v>
      </c>
      <c r="J22" s="102" t="s">
        <v>102</v>
      </c>
      <c r="K22" s="92" t="s">
        <v>1</v>
      </c>
      <c r="L22" s="99">
        <f>794255-50896+50918</f>
        <v>794277</v>
      </c>
      <c r="M22" s="99"/>
      <c r="N22" s="99">
        <f t="shared" si="1"/>
        <v>794277</v>
      </c>
      <c r="O22" s="99">
        <v>0</v>
      </c>
      <c r="P22" s="99">
        <v>0</v>
      </c>
    </row>
    <row r="23" spans="1:16" ht="24.75" customHeight="1">
      <c r="A23" s="31"/>
      <c r="B23" s="78" t="s">
        <v>94</v>
      </c>
      <c r="C23" s="26">
        <v>63</v>
      </c>
      <c r="D23" s="26">
        <v>0</v>
      </c>
      <c r="E23" s="26">
        <v>11</v>
      </c>
      <c r="F23" s="105">
        <v>863</v>
      </c>
      <c r="G23" s="106" t="s">
        <v>17</v>
      </c>
      <c r="H23" s="106" t="s">
        <v>22</v>
      </c>
      <c r="I23" s="101" t="s">
        <v>101</v>
      </c>
      <c r="J23" s="102" t="s">
        <v>102</v>
      </c>
      <c r="K23" s="106" t="s">
        <v>2</v>
      </c>
      <c r="L23" s="99">
        <f>L24</f>
        <v>94829</v>
      </c>
      <c r="M23" s="99">
        <f>M24</f>
        <v>213100.7</v>
      </c>
      <c r="N23" s="99">
        <f t="shared" si="1"/>
        <v>307929.7</v>
      </c>
      <c r="O23" s="99">
        <f>O24</f>
        <v>0</v>
      </c>
      <c r="P23" s="99">
        <f>P24</f>
        <v>0</v>
      </c>
    </row>
    <row r="24" spans="1:16" ht="28.5" customHeight="1">
      <c r="A24" s="31"/>
      <c r="B24" s="20" t="s">
        <v>72</v>
      </c>
      <c r="C24" s="26">
        <v>63</v>
      </c>
      <c r="D24" s="26">
        <v>0</v>
      </c>
      <c r="E24" s="26">
        <v>11</v>
      </c>
      <c r="F24" s="105">
        <v>863</v>
      </c>
      <c r="G24" s="106" t="s">
        <v>17</v>
      </c>
      <c r="H24" s="106" t="s">
        <v>22</v>
      </c>
      <c r="I24" s="101" t="s">
        <v>101</v>
      </c>
      <c r="J24" s="102" t="s">
        <v>102</v>
      </c>
      <c r="K24" s="106" t="s">
        <v>3</v>
      </c>
      <c r="L24" s="99">
        <v>94829</v>
      </c>
      <c r="M24" s="99">
        <f>212871+229.7</f>
        <v>213100.7</v>
      </c>
      <c r="N24" s="99">
        <f t="shared" si="1"/>
        <v>307929.7</v>
      </c>
      <c r="O24" s="99">
        <v>0</v>
      </c>
      <c r="P24" s="99">
        <v>0</v>
      </c>
    </row>
    <row r="25" spans="1:16" ht="15.75" customHeight="1" hidden="1">
      <c r="A25" s="31"/>
      <c r="B25" s="107" t="s">
        <v>4</v>
      </c>
      <c r="C25" s="26">
        <v>63</v>
      </c>
      <c r="D25" s="26">
        <v>0</v>
      </c>
      <c r="E25" s="26">
        <v>11</v>
      </c>
      <c r="F25" s="100">
        <v>863</v>
      </c>
      <c r="G25" s="92" t="s">
        <v>17</v>
      </c>
      <c r="H25" s="92" t="s">
        <v>22</v>
      </c>
      <c r="I25" s="101" t="s">
        <v>101</v>
      </c>
      <c r="J25" s="102" t="s">
        <v>102</v>
      </c>
      <c r="K25" s="92" t="s">
        <v>5</v>
      </c>
      <c r="L25" s="99">
        <f>L26</f>
        <v>7071</v>
      </c>
      <c r="M25" s="99">
        <f>M26</f>
        <v>0</v>
      </c>
      <c r="N25" s="99">
        <f t="shared" si="1"/>
        <v>7071</v>
      </c>
      <c r="O25" s="99">
        <f>O26</f>
        <v>0</v>
      </c>
      <c r="P25" s="99">
        <f>P26</f>
        <v>0</v>
      </c>
    </row>
    <row r="26" spans="1:16" ht="15.75" customHeight="1" hidden="1">
      <c r="A26" s="31"/>
      <c r="B26" s="77" t="s">
        <v>90</v>
      </c>
      <c r="C26" s="26">
        <v>63</v>
      </c>
      <c r="D26" s="26">
        <v>0</v>
      </c>
      <c r="E26" s="26">
        <v>11</v>
      </c>
      <c r="F26" s="100">
        <v>863</v>
      </c>
      <c r="G26" s="92" t="s">
        <v>17</v>
      </c>
      <c r="H26" s="92" t="s">
        <v>22</v>
      </c>
      <c r="I26" s="101" t="s">
        <v>101</v>
      </c>
      <c r="J26" s="102" t="s">
        <v>102</v>
      </c>
      <c r="K26" s="92" t="s">
        <v>91</v>
      </c>
      <c r="L26" s="99">
        <f>7071</f>
        <v>7071</v>
      </c>
      <c r="M26" s="99"/>
      <c r="N26" s="99">
        <f t="shared" si="1"/>
        <v>7071</v>
      </c>
      <c r="O26" s="99">
        <v>0</v>
      </c>
      <c r="P26" s="99">
        <v>0</v>
      </c>
    </row>
    <row r="27" spans="1:16" ht="25.5" customHeight="1">
      <c r="A27" s="31"/>
      <c r="B27" s="53" t="s">
        <v>157</v>
      </c>
      <c r="C27" s="26">
        <v>63</v>
      </c>
      <c r="D27" s="26">
        <v>0</v>
      </c>
      <c r="E27" s="26">
        <v>11</v>
      </c>
      <c r="F27" s="105">
        <v>863</v>
      </c>
      <c r="G27" s="106" t="s">
        <v>17</v>
      </c>
      <c r="H27" s="106" t="s">
        <v>22</v>
      </c>
      <c r="I27" s="101" t="s">
        <v>158</v>
      </c>
      <c r="J27" s="102" t="s">
        <v>156</v>
      </c>
      <c r="K27" s="92"/>
      <c r="L27" s="99">
        <f aca="true" t="shared" si="2" ref="L27:P28">L28</f>
        <v>0</v>
      </c>
      <c r="M27" s="99">
        <f t="shared" si="2"/>
        <v>10000</v>
      </c>
      <c r="N27" s="99">
        <f t="shared" si="2"/>
        <v>10000</v>
      </c>
      <c r="O27" s="99">
        <f t="shared" si="2"/>
        <v>0</v>
      </c>
      <c r="P27" s="99">
        <f t="shared" si="2"/>
        <v>0</v>
      </c>
    </row>
    <row r="28" spans="1:16" ht="24.75" customHeight="1">
      <c r="A28" s="31"/>
      <c r="B28" s="78" t="s">
        <v>94</v>
      </c>
      <c r="C28" s="26">
        <v>63</v>
      </c>
      <c r="D28" s="26">
        <v>0</v>
      </c>
      <c r="E28" s="26">
        <v>11</v>
      </c>
      <c r="F28" s="105">
        <v>863</v>
      </c>
      <c r="G28" s="106" t="s">
        <v>17</v>
      </c>
      <c r="H28" s="106" t="s">
        <v>22</v>
      </c>
      <c r="I28" s="101" t="s">
        <v>158</v>
      </c>
      <c r="J28" s="102" t="s">
        <v>156</v>
      </c>
      <c r="K28" s="106" t="s">
        <v>2</v>
      </c>
      <c r="L28" s="99">
        <f t="shared" si="2"/>
        <v>0</v>
      </c>
      <c r="M28" s="99">
        <f t="shared" si="2"/>
        <v>10000</v>
      </c>
      <c r="N28" s="99">
        <f t="shared" si="2"/>
        <v>10000</v>
      </c>
      <c r="O28" s="99">
        <f t="shared" si="2"/>
        <v>0</v>
      </c>
      <c r="P28" s="99">
        <f t="shared" si="2"/>
        <v>0</v>
      </c>
    </row>
    <row r="29" spans="1:16" s="167" customFormat="1" ht="24.75" customHeight="1">
      <c r="A29" s="166"/>
      <c r="B29" s="51" t="s">
        <v>72</v>
      </c>
      <c r="C29" s="117">
        <v>63</v>
      </c>
      <c r="D29" s="117">
        <v>0</v>
      </c>
      <c r="E29" s="117">
        <v>11</v>
      </c>
      <c r="F29" s="105">
        <v>863</v>
      </c>
      <c r="G29" s="106" t="s">
        <v>17</v>
      </c>
      <c r="H29" s="106" t="s">
        <v>22</v>
      </c>
      <c r="I29" s="161" t="s">
        <v>158</v>
      </c>
      <c r="J29" s="162" t="s">
        <v>156</v>
      </c>
      <c r="K29" s="106" t="s">
        <v>3</v>
      </c>
      <c r="L29" s="164">
        <f>10000-10000</f>
        <v>0</v>
      </c>
      <c r="M29" s="164">
        <v>10000</v>
      </c>
      <c r="N29" s="164">
        <f t="shared" si="1"/>
        <v>10000</v>
      </c>
      <c r="O29" s="164">
        <f>10000-10000</f>
        <v>0</v>
      </c>
      <c r="P29" s="164">
        <f>10000-10000</f>
        <v>0</v>
      </c>
    </row>
    <row r="30" spans="1:16" ht="15.75" customHeight="1" hidden="1">
      <c r="A30" s="31"/>
      <c r="B30" s="107" t="s">
        <v>103</v>
      </c>
      <c r="C30" s="26">
        <v>63</v>
      </c>
      <c r="D30" s="26">
        <v>0</v>
      </c>
      <c r="E30" s="26">
        <v>11</v>
      </c>
      <c r="F30" s="100">
        <v>863</v>
      </c>
      <c r="G30" s="92" t="s">
        <v>17</v>
      </c>
      <c r="H30" s="92" t="s">
        <v>22</v>
      </c>
      <c r="I30" s="101" t="s">
        <v>145</v>
      </c>
      <c r="J30" s="102" t="s">
        <v>104</v>
      </c>
      <c r="K30" s="92"/>
      <c r="L30" s="99">
        <f aca="true" t="shared" si="3" ref="L30:P31">L31</f>
        <v>5000</v>
      </c>
      <c r="M30" s="99">
        <f t="shared" si="3"/>
        <v>0</v>
      </c>
      <c r="N30" s="99">
        <f t="shared" si="1"/>
        <v>5000</v>
      </c>
      <c r="O30" s="99">
        <f t="shared" si="3"/>
        <v>0</v>
      </c>
      <c r="P30" s="99">
        <f t="shared" si="3"/>
        <v>0</v>
      </c>
    </row>
    <row r="31" spans="1:16" ht="15.75" customHeight="1" hidden="1">
      <c r="A31" s="31"/>
      <c r="B31" s="107" t="s">
        <v>4</v>
      </c>
      <c r="C31" s="26">
        <v>63</v>
      </c>
      <c r="D31" s="26">
        <v>0</v>
      </c>
      <c r="E31" s="26">
        <v>11</v>
      </c>
      <c r="F31" s="100">
        <v>863</v>
      </c>
      <c r="G31" s="92" t="s">
        <v>17</v>
      </c>
      <c r="H31" s="92" t="s">
        <v>22</v>
      </c>
      <c r="I31" s="101" t="s">
        <v>145</v>
      </c>
      <c r="J31" s="102" t="s">
        <v>104</v>
      </c>
      <c r="K31" s="92" t="s">
        <v>5</v>
      </c>
      <c r="L31" s="99">
        <f t="shared" si="3"/>
        <v>5000</v>
      </c>
      <c r="M31" s="99">
        <f t="shared" si="3"/>
        <v>0</v>
      </c>
      <c r="N31" s="99">
        <f t="shared" si="1"/>
        <v>5000</v>
      </c>
      <c r="O31" s="99">
        <f t="shared" si="3"/>
        <v>0</v>
      </c>
      <c r="P31" s="99">
        <f t="shared" si="3"/>
        <v>0</v>
      </c>
    </row>
    <row r="32" spans="1:16" ht="15.75" customHeight="1" hidden="1">
      <c r="A32" s="31"/>
      <c r="B32" s="77" t="s">
        <v>90</v>
      </c>
      <c r="C32" s="26">
        <v>63</v>
      </c>
      <c r="D32" s="26">
        <v>0</v>
      </c>
      <c r="E32" s="26">
        <v>11</v>
      </c>
      <c r="F32" s="100">
        <v>863</v>
      </c>
      <c r="G32" s="92" t="s">
        <v>17</v>
      </c>
      <c r="H32" s="92" t="s">
        <v>22</v>
      </c>
      <c r="I32" s="101" t="s">
        <v>145</v>
      </c>
      <c r="J32" s="102" t="s">
        <v>104</v>
      </c>
      <c r="K32" s="92" t="s">
        <v>91</v>
      </c>
      <c r="L32" s="99">
        <v>5000</v>
      </c>
      <c r="M32" s="99"/>
      <c r="N32" s="99">
        <f t="shared" si="1"/>
        <v>5000</v>
      </c>
      <c r="O32" s="99">
        <v>0</v>
      </c>
      <c r="P32" s="99">
        <v>0</v>
      </c>
    </row>
    <row r="33" spans="1:16" s="7" customFormat="1" ht="39" customHeight="1" hidden="1">
      <c r="A33" s="108" t="s">
        <v>73</v>
      </c>
      <c r="B33" s="108" t="s">
        <v>73</v>
      </c>
      <c r="C33" s="90">
        <v>63</v>
      </c>
      <c r="D33" s="90">
        <v>0</v>
      </c>
      <c r="E33" s="90">
        <v>11</v>
      </c>
      <c r="F33" s="94">
        <v>863</v>
      </c>
      <c r="G33" s="95" t="s">
        <v>17</v>
      </c>
      <c r="H33" s="95" t="s">
        <v>6</v>
      </c>
      <c r="I33" s="95"/>
      <c r="J33" s="95"/>
      <c r="K33" s="95"/>
      <c r="L33" s="97">
        <f>L34+L37</f>
        <v>3300</v>
      </c>
      <c r="M33" s="97">
        <f>M34+M37</f>
        <v>0</v>
      </c>
      <c r="N33" s="99">
        <f t="shared" si="1"/>
        <v>3300</v>
      </c>
      <c r="O33" s="97">
        <f>O34+O37</f>
        <v>0</v>
      </c>
      <c r="P33" s="97">
        <f>P34+P37</f>
        <v>0</v>
      </c>
    </row>
    <row r="34" spans="1:16" s="7" customFormat="1" ht="60" customHeight="1" hidden="1">
      <c r="A34" s="44" t="s">
        <v>74</v>
      </c>
      <c r="B34" s="52" t="s">
        <v>105</v>
      </c>
      <c r="C34" s="26">
        <v>63</v>
      </c>
      <c r="D34" s="26">
        <v>0</v>
      </c>
      <c r="E34" s="26">
        <v>11</v>
      </c>
      <c r="F34" s="100">
        <v>863</v>
      </c>
      <c r="G34" s="92" t="s">
        <v>17</v>
      </c>
      <c r="H34" s="92" t="s">
        <v>6</v>
      </c>
      <c r="I34" s="101" t="s">
        <v>106</v>
      </c>
      <c r="J34" s="102" t="s">
        <v>107</v>
      </c>
      <c r="K34" s="92"/>
      <c r="L34" s="99">
        <f aca="true" t="shared" si="4" ref="L34:P38">L35</f>
        <v>3000</v>
      </c>
      <c r="M34" s="99">
        <f t="shared" si="4"/>
        <v>0</v>
      </c>
      <c r="N34" s="99">
        <f t="shared" si="1"/>
        <v>3000</v>
      </c>
      <c r="O34" s="99">
        <f t="shared" si="4"/>
        <v>0</v>
      </c>
      <c r="P34" s="99">
        <f t="shared" si="4"/>
        <v>0</v>
      </c>
    </row>
    <row r="35" spans="1:16" ht="14.25" customHeight="1" hidden="1">
      <c r="A35" s="31"/>
      <c r="B35" s="33" t="s">
        <v>30</v>
      </c>
      <c r="C35" s="26">
        <v>63</v>
      </c>
      <c r="D35" s="26">
        <v>0</v>
      </c>
      <c r="E35" s="26">
        <v>11</v>
      </c>
      <c r="F35" s="100">
        <v>863</v>
      </c>
      <c r="G35" s="92" t="s">
        <v>17</v>
      </c>
      <c r="H35" s="109" t="s">
        <v>6</v>
      </c>
      <c r="I35" s="101" t="s">
        <v>106</v>
      </c>
      <c r="J35" s="102" t="s">
        <v>107</v>
      </c>
      <c r="K35" s="92" t="s">
        <v>19</v>
      </c>
      <c r="L35" s="99">
        <f t="shared" si="4"/>
        <v>3000</v>
      </c>
      <c r="M35" s="99">
        <f t="shared" si="4"/>
        <v>0</v>
      </c>
      <c r="N35" s="99">
        <f t="shared" si="1"/>
        <v>3000</v>
      </c>
      <c r="O35" s="99">
        <f t="shared" si="4"/>
        <v>0</v>
      </c>
      <c r="P35" s="99">
        <f t="shared" si="4"/>
        <v>0</v>
      </c>
    </row>
    <row r="36" spans="1:16" ht="16.5" customHeight="1" hidden="1">
      <c r="A36" s="31"/>
      <c r="B36" s="53" t="s">
        <v>41</v>
      </c>
      <c r="C36" s="26">
        <v>63</v>
      </c>
      <c r="D36" s="26">
        <v>0</v>
      </c>
      <c r="E36" s="26">
        <v>11</v>
      </c>
      <c r="F36" s="100">
        <v>863</v>
      </c>
      <c r="G36" s="92" t="s">
        <v>17</v>
      </c>
      <c r="H36" s="109" t="s">
        <v>6</v>
      </c>
      <c r="I36" s="101" t="s">
        <v>106</v>
      </c>
      <c r="J36" s="102" t="s">
        <v>107</v>
      </c>
      <c r="K36" s="106" t="s">
        <v>9</v>
      </c>
      <c r="L36" s="99">
        <v>3000</v>
      </c>
      <c r="M36" s="99"/>
      <c r="N36" s="99">
        <f t="shared" si="1"/>
        <v>3000</v>
      </c>
      <c r="O36" s="99">
        <v>0</v>
      </c>
      <c r="P36" s="99">
        <v>0</v>
      </c>
    </row>
    <row r="37" spans="1:16" s="7" customFormat="1" ht="63" customHeight="1" hidden="1">
      <c r="A37" s="44" t="s">
        <v>74</v>
      </c>
      <c r="B37" s="52" t="s">
        <v>160</v>
      </c>
      <c r="C37" s="26">
        <v>63</v>
      </c>
      <c r="D37" s="26">
        <v>0</v>
      </c>
      <c r="E37" s="26">
        <v>11</v>
      </c>
      <c r="F37" s="100">
        <v>863</v>
      </c>
      <c r="G37" s="92" t="s">
        <v>17</v>
      </c>
      <c r="H37" s="92" t="s">
        <v>6</v>
      </c>
      <c r="I37" s="101" t="s">
        <v>161</v>
      </c>
      <c r="J37" s="102" t="s">
        <v>162</v>
      </c>
      <c r="K37" s="92"/>
      <c r="L37" s="99">
        <f t="shared" si="4"/>
        <v>300</v>
      </c>
      <c r="M37" s="99">
        <f t="shared" si="4"/>
        <v>0</v>
      </c>
      <c r="N37" s="99">
        <f t="shared" si="1"/>
        <v>300</v>
      </c>
      <c r="O37" s="99">
        <f t="shared" si="4"/>
        <v>0</v>
      </c>
      <c r="P37" s="99">
        <f t="shared" si="4"/>
        <v>0</v>
      </c>
    </row>
    <row r="38" spans="1:16" ht="14.25" customHeight="1" hidden="1">
      <c r="A38" s="31"/>
      <c r="B38" s="33" t="s">
        <v>30</v>
      </c>
      <c r="C38" s="26">
        <v>63</v>
      </c>
      <c r="D38" s="26">
        <v>0</v>
      </c>
      <c r="E38" s="26">
        <v>11</v>
      </c>
      <c r="F38" s="100">
        <v>863</v>
      </c>
      <c r="G38" s="92" t="s">
        <v>17</v>
      </c>
      <c r="H38" s="109" t="s">
        <v>6</v>
      </c>
      <c r="I38" s="101" t="s">
        <v>161</v>
      </c>
      <c r="J38" s="102" t="s">
        <v>162</v>
      </c>
      <c r="K38" s="92" t="s">
        <v>19</v>
      </c>
      <c r="L38" s="99">
        <f t="shared" si="4"/>
        <v>300</v>
      </c>
      <c r="M38" s="99">
        <f t="shared" si="4"/>
        <v>0</v>
      </c>
      <c r="N38" s="99">
        <f t="shared" si="1"/>
        <v>300</v>
      </c>
      <c r="O38" s="99">
        <f t="shared" si="4"/>
        <v>0</v>
      </c>
      <c r="P38" s="99">
        <f t="shared" si="4"/>
        <v>0</v>
      </c>
    </row>
    <row r="39" spans="1:16" ht="16.5" customHeight="1" hidden="1">
      <c r="A39" s="31"/>
      <c r="B39" s="53" t="s">
        <v>41</v>
      </c>
      <c r="C39" s="26">
        <v>63</v>
      </c>
      <c r="D39" s="26">
        <v>0</v>
      </c>
      <c r="E39" s="26">
        <v>11</v>
      </c>
      <c r="F39" s="100">
        <v>863</v>
      </c>
      <c r="G39" s="92" t="s">
        <v>17</v>
      </c>
      <c r="H39" s="109" t="s">
        <v>6</v>
      </c>
      <c r="I39" s="101" t="s">
        <v>161</v>
      </c>
      <c r="J39" s="102" t="s">
        <v>162</v>
      </c>
      <c r="K39" s="106" t="s">
        <v>9</v>
      </c>
      <c r="L39" s="99">
        <v>300</v>
      </c>
      <c r="M39" s="99"/>
      <c r="N39" s="99">
        <f t="shared" si="1"/>
        <v>300</v>
      </c>
      <c r="O39" s="99">
        <v>0</v>
      </c>
      <c r="P39" s="99">
        <v>0</v>
      </c>
    </row>
    <row r="40" spans="1:16" ht="15.75" customHeight="1" hidden="1">
      <c r="A40" s="41"/>
      <c r="B40" s="153" t="s">
        <v>167</v>
      </c>
      <c r="C40" s="126">
        <v>70</v>
      </c>
      <c r="D40" s="141">
        <v>0</v>
      </c>
      <c r="E40" s="141" t="s">
        <v>108</v>
      </c>
      <c r="F40" s="111">
        <v>863</v>
      </c>
      <c r="G40" s="135" t="s">
        <v>17</v>
      </c>
      <c r="H40" s="135" t="s">
        <v>168</v>
      </c>
      <c r="I40" s="135"/>
      <c r="J40" s="135"/>
      <c r="K40" s="106"/>
      <c r="L40" s="97">
        <f aca="true" t="shared" si="5" ref="L40:M42">L41</f>
        <v>6400</v>
      </c>
      <c r="M40" s="97">
        <f t="shared" si="5"/>
        <v>0</v>
      </c>
      <c r="N40" s="99">
        <f t="shared" si="1"/>
        <v>6400</v>
      </c>
      <c r="O40" s="97">
        <f aca="true" t="shared" si="6" ref="O40:P42">O41</f>
        <v>0</v>
      </c>
      <c r="P40" s="97">
        <f t="shared" si="6"/>
        <v>0</v>
      </c>
    </row>
    <row r="41" spans="1:16" ht="16.5" customHeight="1" hidden="1">
      <c r="A41" s="41"/>
      <c r="B41" s="154" t="s">
        <v>169</v>
      </c>
      <c r="C41" s="29">
        <v>70</v>
      </c>
      <c r="D41" s="29">
        <v>0</v>
      </c>
      <c r="E41" s="109" t="s">
        <v>108</v>
      </c>
      <c r="F41" s="112">
        <v>863</v>
      </c>
      <c r="G41" s="140" t="s">
        <v>17</v>
      </c>
      <c r="H41" s="140" t="s">
        <v>168</v>
      </c>
      <c r="I41" s="140" t="s">
        <v>170</v>
      </c>
      <c r="J41" s="140" t="s">
        <v>171</v>
      </c>
      <c r="K41" s="106"/>
      <c r="L41" s="99">
        <f t="shared" si="5"/>
        <v>6400</v>
      </c>
      <c r="M41" s="99">
        <f t="shared" si="5"/>
        <v>0</v>
      </c>
      <c r="N41" s="99">
        <f t="shared" si="1"/>
        <v>6400</v>
      </c>
      <c r="O41" s="99">
        <f t="shared" si="6"/>
        <v>0</v>
      </c>
      <c r="P41" s="99">
        <f t="shared" si="6"/>
        <v>0</v>
      </c>
    </row>
    <row r="42" spans="1:16" ht="16.5" customHeight="1" hidden="1">
      <c r="A42" s="41"/>
      <c r="B42" s="154" t="s">
        <v>4</v>
      </c>
      <c r="C42" s="29">
        <v>70</v>
      </c>
      <c r="D42" s="29">
        <v>0</v>
      </c>
      <c r="E42" s="109" t="s">
        <v>108</v>
      </c>
      <c r="F42" s="112">
        <v>863</v>
      </c>
      <c r="G42" s="140" t="s">
        <v>17</v>
      </c>
      <c r="H42" s="140" t="s">
        <v>168</v>
      </c>
      <c r="I42" s="140" t="s">
        <v>170</v>
      </c>
      <c r="J42" s="140" t="s">
        <v>171</v>
      </c>
      <c r="K42" s="140" t="s">
        <v>5</v>
      </c>
      <c r="L42" s="99">
        <f t="shared" si="5"/>
        <v>6400</v>
      </c>
      <c r="M42" s="99">
        <f t="shared" si="5"/>
        <v>0</v>
      </c>
      <c r="N42" s="99">
        <f t="shared" si="1"/>
        <v>6400</v>
      </c>
      <c r="O42" s="99">
        <f t="shared" si="6"/>
        <v>0</v>
      </c>
      <c r="P42" s="99">
        <f t="shared" si="6"/>
        <v>0</v>
      </c>
    </row>
    <row r="43" spans="1:16" ht="16.5" customHeight="1" hidden="1">
      <c r="A43" s="41"/>
      <c r="B43" s="154" t="s">
        <v>172</v>
      </c>
      <c r="C43" s="29">
        <v>70</v>
      </c>
      <c r="D43" s="29">
        <v>0</v>
      </c>
      <c r="E43" s="109" t="s">
        <v>108</v>
      </c>
      <c r="F43" s="112">
        <v>863</v>
      </c>
      <c r="G43" s="140" t="s">
        <v>17</v>
      </c>
      <c r="H43" s="140" t="s">
        <v>168</v>
      </c>
      <c r="I43" s="140" t="s">
        <v>170</v>
      </c>
      <c r="J43" s="140" t="s">
        <v>171</v>
      </c>
      <c r="K43" s="140" t="s">
        <v>173</v>
      </c>
      <c r="L43" s="99">
        <v>6400</v>
      </c>
      <c r="M43" s="99"/>
      <c r="N43" s="99">
        <f t="shared" si="1"/>
        <v>6400</v>
      </c>
      <c r="O43" s="99">
        <v>0</v>
      </c>
      <c r="P43" s="99">
        <v>0</v>
      </c>
    </row>
    <row r="44" spans="1:16" s="7" customFormat="1" ht="15.75" customHeight="1" hidden="1">
      <c r="A44" s="181" t="s">
        <v>24</v>
      </c>
      <c r="B44" s="182"/>
      <c r="C44" s="90">
        <v>70</v>
      </c>
      <c r="D44" s="90">
        <v>0</v>
      </c>
      <c r="E44" s="110" t="s">
        <v>108</v>
      </c>
      <c r="F44" s="111">
        <v>863</v>
      </c>
      <c r="G44" s="95" t="s">
        <v>17</v>
      </c>
      <c r="H44" s="95" t="s">
        <v>31</v>
      </c>
      <c r="I44" s="95"/>
      <c r="J44" s="95"/>
      <c r="K44" s="95"/>
      <c r="L44" s="97">
        <f aca="true" t="shared" si="7" ref="L44:P46">L45</f>
        <v>0</v>
      </c>
      <c r="M44" s="97"/>
      <c r="N44" s="99">
        <f t="shared" si="1"/>
        <v>0</v>
      </c>
      <c r="O44" s="97">
        <f t="shared" si="7"/>
        <v>0</v>
      </c>
      <c r="P44" s="97">
        <f t="shared" si="7"/>
        <v>0</v>
      </c>
    </row>
    <row r="45" spans="1:16" ht="15.75" customHeight="1" hidden="1">
      <c r="A45" s="177" t="s">
        <v>109</v>
      </c>
      <c r="B45" s="178"/>
      <c r="C45" s="26">
        <v>70</v>
      </c>
      <c r="D45" s="26">
        <v>0</v>
      </c>
      <c r="E45" s="109" t="s">
        <v>108</v>
      </c>
      <c r="F45" s="112">
        <v>863</v>
      </c>
      <c r="G45" s="92" t="s">
        <v>17</v>
      </c>
      <c r="H45" s="92" t="s">
        <v>31</v>
      </c>
      <c r="I45" s="101" t="s">
        <v>110</v>
      </c>
      <c r="J45" s="102" t="s">
        <v>111</v>
      </c>
      <c r="K45" s="92"/>
      <c r="L45" s="99">
        <f t="shared" si="7"/>
        <v>0</v>
      </c>
      <c r="M45" s="99"/>
      <c r="N45" s="99">
        <f t="shared" si="1"/>
        <v>0</v>
      </c>
      <c r="O45" s="99">
        <f t="shared" si="7"/>
        <v>0</v>
      </c>
      <c r="P45" s="99">
        <f t="shared" si="7"/>
        <v>0</v>
      </c>
    </row>
    <row r="46" spans="1:16" ht="12.75" customHeight="1" hidden="1">
      <c r="A46" s="31"/>
      <c r="B46" s="30" t="s">
        <v>4</v>
      </c>
      <c r="C46" s="26">
        <v>70</v>
      </c>
      <c r="D46" s="26">
        <v>0</v>
      </c>
      <c r="E46" s="109" t="s">
        <v>108</v>
      </c>
      <c r="F46" s="112">
        <v>863</v>
      </c>
      <c r="G46" s="92" t="s">
        <v>17</v>
      </c>
      <c r="H46" s="92" t="s">
        <v>31</v>
      </c>
      <c r="I46" s="101" t="s">
        <v>110</v>
      </c>
      <c r="J46" s="102" t="s">
        <v>111</v>
      </c>
      <c r="K46" s="92" t="s">
        <v>5</v>
      </c>
      <c r="L46" s="99">
        <f t="shared" si="7"/>
        <v>0</v>
      </c>
      <c r="M46" s="99"/>
      <c r="N46" s="99">
        <f t="shared" si="1"/>
        <v>0</v>
      </c>
      <c r="O46" s="99">
        <f t="shared" si="7"/>
        <v>0</v>
      </c>
      <c r="P46" s="99">
        <f t="shared" si="7"/>
        <v>0</v>
      </c>
    </row>
    <row r="47" spans="1:16" ht="15.75" customHeight="1" hidden="1">
      <c r="A47" s="31"/>
      <c r="B47" s="33" t="s">
        <v>7</v>
      </c>
      <c r="C47" s="26">
        <v>70</v>
      </c>
      <c r="D47" s="26">
        <v>0</v>
      </c>
      <c r="E47" s="109" t="s">
        <v>108</v>
      </c>
      <c r="F47" s="112">
        <v>863</v>
      </c>
      <c r="G47" s="92" t="s">
        <v>17</v>
      </c>
      <c r="H47" s="92" t="s">
        <v>31</v>
      </c>
      <c r="I47" s="101" t="s">
        <v>110</v>
      </c>
      <c r="J47" s="102" t="s">
        <v>111</v>
      </c>
      <c r="K47" s="92" t="s">
        <v>8</v>
      </c>
      <c r="L47" s="99">
        <v>0</v>
      </c>
      <c r="M47" s="99"/>
      <c r="N47" s="99">
        <f t="shared" si="1"/>
        <v>0</v>
      </c>
      <c r="O47" s="99">
        <v>0</v>
      </c>
      <c r="P47" s="99">
        <v>0</v>
      </c>
    </row>
    <row r="48" spans="1:16" s="7" customFormat="1" ht="15.75" customHeight="1">
      <c r="A48" s="181" t="s">
        <v>25</v>
      </c>
      <c r="B48" s="182"/>
      <c r="C48" s="90">
        <v>63</v>
      </c>
      <c r="D48" s="90">
        <v>0</v>
      </c>
      <c r="E48" s="90">
        <v>11</v>
      </c>
      <c r="F48" s="111">
        <v>863</v>
      </c>
      <c r="G48" s="95" t="s">
        <v>17</v>
      </c>
      <c r="H48" s="95" t="s">
        <v>32</v>
      </c>
      <c r="I48" s="95"/>
      <c r="J48" s="95"/>
      <c r="K48" s="95"/>
      <c r="L48" s="97">
        <f>L52+L56+L49</f>
        <v>500</v>
      </c>
      <c r="M48" s="97">
        <f>M52+M56+M49</f>
        <v>49000</v>
      </c>
      <c r="N48" s="97">
        <f>N52+N56+N49</f>
        <v>49500</v>
      </c>
      <c r="O48" s="97">
        <f>O52+O56+O49</f>
        <v>0</v>
      </c>
      <c r="P48" s="97">
        <f>P52+P56+P49</f>
        <v>0</v>
      </c>
    </row>
    <row r="49" spans="1:16" ht="25.5" customHeight="1">
      <c r="A49" s="41"/>
      <c r="B49" s="71" t="s">
        <v>199</v>
      </c>
      <c r="C49" s="26">
        <v>63</v>
      </c>
      <c r="D49" s="26">
        <v>0</v>
      </c>
      <c r="E49" s="26">
        <v>11</v>
      </c>
      <c r="F49" s="105">
        <v>863</v>
      </c>
      <c r="G49" s="106" t="s">
        <v>17</v>
      </c>
      <c r="H49" s="106" t="s">
        <v>32</v>
      </c>
      <c r="I49" s="101" t="s">
        <v>196</v>
      </c>
      <c r="J49" s="102" t="s">
        <v>197</v>
      </c>
      <c r="K49" s="106"/>
      <c r="L49" s="99">
        <f>L50</f>
        <v>0</v>
      </c>
      <c r="M49" s="99">
        <f aca="true" t="shared" si="8" ref="M49:P50">M50</f>
        <v>49000</v>
      </c>
      <c r="N49" s="99">
        <f t="shared" si="8"/>
        <v>49000</v>
      </c>
      <c r="O49" s="99">
        <f t="shared" si="8"/>
        <v>0</v>
      </c>
      <c r="P49" s="99">
        <f t="shared" si="8"/>
        <v>0</v>
      </c>
    </row>
    <row r="50" spans="1:16" ht="26.25" customHeight="1">
      <c r="A50" s="41"/>
      <c r="B50" s="78" t="s">
        <v>94</v>
      </c>
      <c r="C50" s="26">
        <v>63</v>
      </c>
      <c r="D50" s="26">
        <v>0</v>
      </c>
      <c r="E50" s="26">
        <v>11</v>
      </c>
      <c r="F50" s="105">
        <v>863</v>
      </c>
      <c r="G50" s="106" t="s">
        <v>17</v>
      </c>
      <c r="H50" s="106" t="s">
        <v>32</v>
      </c>
      <c r="I50" s="101" t="s">
        <v>196</v>
      </c>
      <c r="J50" s="102" t="s">
        <v>197</v>
      </c>
      <c r="K50" s="106" t="s">
        <v>2</v>
      </c>
      <c r="L50" s="99">
        <f>L51</f>
        <v>0</v>
      </c>
      <c r="M50" s="99">
        <f t="shared" si="8"/>
        <v>49000</v>
      </c>
      <c r="N50" s="99">
        <f t="shared" si="8"/>
        <v>49000</v>
      </c>
      <c r="O50" s="99">
        <f t="shared" si="8"/>
        <v>0</v>
      </c>
      <c r="P50" s="99">
        <f t="shared" si="8"/>
        <v>0</v>
      </c>
    </row>
    <row r="51" spans="1:16" ht="26.25" customHeight="1">
      <c r="A51" s="41"/>
      <c r="B51" s="20" t="s">
        <v>72</v>
      </c>
      <c r="C51" s="26">
        <v>63</v>
      </c>
      <c r="D51" s="26">
        <v>0</v>
      </c>
      <c r="E51" s="26">
        <v>11</v>
      </c>
      <c r="F51" s="105">
        <v>863</v>
      </c>
      <c r="G51" s="106" t="s">
        <v>17</v>
      </c>
      <c r="H51" s="106" t="s">
        <v>32</v>
      </c>
      <c r="I51" s="101" t="s">
        <v>196</v>
      </c>
      <c r="J51" s="102" t="s">
        <v>197</v>
      </c>
      <c r="K51" s="106" t="s">
        <v>3</v>
      </c>
      <c r="L51" s="99"/>
      <c r="M51" s="99">
        <v>49000</v>
      </c>
      <c r="N51" s="99">
        <f>L51+M51</f>
        <v>49000</v>
      </c>
      <c r="O51" s="99"/>
      <c r="P51" s="99"/>
    </row>
    <row r="52" spans="1:16" ht="49.5" customHeight="1" hidden="1">
      <c r="A52" s="177" t="s">
        <v>112</v>
      </c>
      <c r="B52" s="178"/>
      <c r="C52" s="26">
        <v>63</v>
      </c>
      <c r="D52" s="26">
        <v>0</v>
      </c>
      <c r="E52" s="26">
        <v>11</v>
      </c>
      <c r="F52" s="112">
        <v>863</v>
      </c>
      <c r="G52" s="109" t="s">
        <v>17</v>
      </c>
      <c r="H52" s="109" t="s">
        <v>32</v>
      </c>
      <c r="I52" s="101" t="s">
        <v>113</v>
      </c>
      <c r="J52" s="102" t="s">
        <v>114</v>
      </c>
      <c r="K52" s="109"/>
      <c r="L52" s="99">
        <f aca="true" t="shared" si="9" ref="L52:P53">L53</f>
        <v>500</v>
      </c>
      <c r="M52" s="99">
        <f t="shared" si="9"/>
        <v>0</v>
      </c>
      <c r="N52" s="99">
        <f t="shared" si="1"/>
        <v>500</v>
      </c>
      <c r="O52" s="99">
        <f t="shared" si="9"/>
        <v>0</v>
      </c>
      <c r="P52" s="99">
        <f t="shared" si="9"/>
        <v>0</v>
      </c>
    </row>
    <row r="53" spans="1:16" ht="16.5" customHeight="1" hidden="1">
      <c r="A53" s="31"/>
      <c r="B53" s="33" t="s">
        <v>30</v>
      </c>
      <c r="C53" s="26">
        <v>63</v>
      </c>
      <c r="D53" s="26">
        <v>0</v>
      </c>
      <c r="E53" s="26">
        <v>11</v>
      </c>
      <c r="F53" s="112">
        <v>863</v>
      </c>
      <c r="G53" s="92" t="s">
        <v>17</v>
      </c>
      <c r="H53" s="109" t="s">
        <v>32</v>
      </c>
      <c r="I53" s="101" t="s">
        <v>113</v>
      </c>
      <c r="J53" s="102" t="s">
        <v>114</v>
      </c>
      <c r="K53" s="92" t="s">
        <v>19</v>
      </c>
      <c r="L53" s="99">
        <f t="shared" si="9"/>
        <v>500</v>
      </c>
      <c r="M53" s="99">
        <f t="shared" si="9"/>
        <v>0</v>
      </c>
      <c r="N53" s="99">
        <f t="shared" si="1"/>
        <v>500</v>
      </c>
      <c r="O53" s="99">
        <f t="shared" si="9"/>
        <v>0</v>
      </c>
      <c r="P53" s="99">
        <f t="shared" si="9"/>
        <v>0</v>
      </c>
    </row>
    <row r="54" spans="1:16" ht="15.75" customHeight="1" hidden="1">
      <c r="A54" s="31"/>
      <c r="B54" s="53" t="s">
        <v>41</v>
      </c>
      <c r="C54" s="26">
        <v>63</v>
      </c>
      <c r="D54" s="26">
        <v>0</v>
      </c>
      <c r="E54" s="26">
        <v>11</v>
      </c>
      <c r="F54" s="112">
        <v>863</v>
      </c>
      <c r="G54" s="92" t="s">
        <v>17</v>
      </c>
      <c r="H54" s="109" t="s">
        <v>32</v>
      </c>
      <c r="I54" s="101" t="s">
        <v>113</v>
      </c>
      <c r="J54" s="102" t="s">
        <v>114</v>
      </c>
      <c r="K54" s="106" t="s">
        <v>9</v>
      </c>
      <c r="L54" s="99">
        <v>500</v>
      </c>
      <c r="M54" s="99"/>
      <c r="N54" s="99">
        <f t="shared" si="1"/>
        <v>500</v>
      </c>
      <c r="O54" s="99">
        <v>0</v>
      </c>
      <c r="P54" s="99">
        <v>0</v>
      </c>
    </row>
    <row r="55" spans="1:16" ht="15.75" customHeight="1" hidden="1">
      <c r="A55" s="41"/>
      <c r="B55" s="71"/>
      <c r="C55" s="26"/>
      <c r="D55" s="26"/>
      <c r="E55" s="26"/>
      <c r="F55" s="112"/>
      <c r="G55" s="92"/>
      <c r="H55" s="109"/>
      <c r="I55" s="101"/>
      <c r="J55" s="102"/>
      <c r="K55" s="106"/>
      <c r="L55" s="99"/>
      <c r="M55" s="99"/>
      <c r="N55" s="99"/>
      <c r="O55" s="99"/>
      <c r="P55" s="99"/>
    </row>
    <row r="56" spans="1:16" ht="42.75" customHeight="1" hidden="1">
      <c r="A56" s="183" t="s">
        <v>115</v>
      </c>
      <c r="B56" s="184"/>
      <c r="C56" s="26">
        <v>63</v>
      </c>
      <c r="D56" s="26">
        <v>0</v>
      </c>
      <c r="E56" s="26">
        <v>16</v>
      </c>
      <c r="F56" s="100">
        <v>863</v>
      </c>
      <c r="G56" s="92" t="s">
        <v>17</v>
      </c>
      <c r="H56" s="109" t="s">
        <v>32</v>
      </c>
      <c r="I56" s="106" t="s">
        <v>116</v>
      </c>
      <c r="J56" s="102" t="s">
        <v>117</v>
      </c>
      <c r="K56" s="92"/>
      <c r="L56" s="99">
        <f aca="true" t="shared" si="10" ref="L56:P57">L57</f>
        <v>0</v>
      </c>
      <c r="M56" s="99"/>
      <c r="N56" s="99">
        <f t="shared" si="1"/>
        <v>0</v>
      </c>
      <c r="O56" s="99">
        <f t="shared" si="10"/>
        <v>0</v>
      </c>
      <c r="P56" s="99">
        <f t="shared" si="10"/>
        <v>0</v>
      </c>
    </row>
    <row r="57" spans="1:16" ht="15" customHeight="1" hidden="1">
      <c r="A57" s="68"/>
      <c r="B57" s="107" t="s">
        <v>4</v>
      </c>
      <c r="C57" s="26">
        <v>63</v>
      </c>
      <c r="D57" s="26">
        <v>0</v>
      </c>
      <c r="E57" s="26">
        <v>16</v>
      </c>
      <c r="F57" s="100">
        <v>863</v>
      </c>
      <c r="G57" s="92" t="s">
        <v>17</v>
      </c>
      <c r="H57" s="109" t="s">
        <v>32</v>
      </c>
      <c r="I57" s="106" t="s">
        <v>116</v>
      </c>
      <c r="J57" s="102" t="s">
        <v>117</v>
      </c>
      <c r="K57" s="92" t="s">
        <v>5</v>
      </c>
      <c r="L57" s="99">
        <f t="shared" si="10"/>
        <v>0</v>
      </c>
      <c r="M57" s="99"/>
      <c r="N57" s="99">
        <f t="shared" si="1"/>
        <v>0</v>
      </c>
      <c r="O57" s="99">
        <f t="shared" si="10"/>
        <v>0</v>
      </c>
      <c r="P57" s="99">
        <f t="shared" si="10"/>
        <v>0</v>
      </c>
    </row>
    <row r="58" spans="1:16" ht="15" customHeight="1" hidden="1">
      <c r="A58" s="68"/>
      <c r="B58" s="77" t="s">
        <v>90</v>
      </c>
      <c r="C58" s="26">
        <v>63</v>
      </c>
      <c r="D58" s="26">
        <v>0</v>
      </c>
      <c r="E58" s="26">
        <v>16</v>
      </c>
      <c r="F58" s="100">
        <v>863</v>
      </c>
      <c r="G58" s="92" t="s">
        <v>17</v>
      </c>
      <c r="H58" s="109" t="s">
        <v>32</v>
      </c>
      <c r="I58" s="106" t="s">
        <v>116</v>
      </c>
      <c r="J58" s="102" t="s">
        <v>117</v>
      </c>
      <c r="K58" s="92" t="s">
        <v>91</v>
      </c>
      <c r="L58" s="99">
        <v>0</v>
      </c>
      <c r="M58" s="99"/>
      <c r="N58" s="99">
        <f t="shared" si="1"/>
        <v>0</v>
      </c>
      <c r="O58" s="99">
        <v>0</v>
      </c>
      <c r="P58" s="99">
        <v>0</v>
      </c>
    </row>
    <row r="59" spans="1:16" s="6" customFormat="1" ht="14.25" customHeight="1" hidden="1">
      <c r="A59" s="113" t="s">
        <v>33</v>
      </c>
      <c r="B59" s="113" t="s">
        <v>33</v>
      </c>
      <c r="C59" s="90">
        <v>63</v>
      </c>
      <c r="D59" s="90">
        <v>0</v>
      </c>
      <c r="E59" s="90">
        <v>12</v>
      </c>
      <c r="F59" s="91">
        <v>863</v>
      </c>
      <c r="G59" s="95" t="s">
        <v>18</v>
      </c>
      <c r="H59" s="95"/>
      <c r="I59" s="95"/>
      <c r="J59" s="95"/>
      <c r="K59" s="95"/>
      <c r="L59" s="97">
        <f aca="true" t="shared" si="11" ref="L59:P60">L60</f>
        <v>79305</v>
      </c>
      <c r="M59" s="97">
        <f t="shared" si="11"/>
        <v>0</v>
      </c>
      <c r="N59" s="99">
        <f t="shared" si="1"/>
        <v>79305</v>
      </c>
      <c r="O59" s="97">
        <f t="shared" si="11"/>
        <v>0</v>
      </c>
      <c r="P59" s="97">
        <f t="shared" si="11"/>
        <v>0</v>
      </c>
    </row>
    <row r="60" spans="1:16" s="9" customFormat="1" ht="14.25" customHeight="1" hidden="1">
      <c r="A60" s="113" t="s">
        <v>34</v>
      </c>
      <c r="B60" s="113" t="s">
        <v>34</v>
      </c>
      <c r="C60" s="90">
        <v>63</v>
      </c>
      <c r="D60" s="90">
        <v>0</v>
      </c>
      <c r="E60" s="90">
        <v>12</v>
      </c>
      <c r="F60" s="91">
        <v>863</v>
      </c>
      <c r="G60" s="95" t="s">
        <v>18</v>
      </c>
      <c r="H60" s="95" t="s">
        <v>20</v>
      </c>
      <c r="I60" s="95"/>
      <c r="J60" s="95"/>
      <c r="K60" s="95"/>
      <c r="L60" s="97">
        <f t="shared" si="11"/>
        <v>79305</v>
      </c>
      <c r="M60" s="97">
        <f t="shared" si="11"/>
        <v>0</v>
      </c>
      <c r="N60" s="99">
        <f t="shared" si="1"/>
        <v>79305</v>
      </c>
      <c r="O60" s="97">
        <f t="shared" si="11"/>
        <v>0</v>
      </c>
      <c r="P60" s="97">
        <f t="shared" si="11"/>
        <v>0</v>
      </c>
    </row>
    <row r="61" spans="1:16" s="8" customFormat="1" ht="29.25" customHeight="1" hidden="1">
      <c r="A61" s="107" t="s">
        <v>75</v>
      </c>
      <c r="B61" s="107" t="s">
        <v>95</v>
      </c>
      <c r="C61" s="26">
        <v>63</v>
      </c>
      <c r="D61" s="26">
        <v>0</v>
      </c>
      <c r="E61" s="26">
        <v>12</v>
      </c>
      <c r="F61" s="114">
        <v>863</v>
      </c>
      <c r="G61" s="92" t="s">
        <v>18</v>
      </c>
      <c r="H61" s="92" t="s">
        <v>20</v>
      </c>
      <c r="I61" s="92" t="s">
        <v>118</v>
      </c>
      <c r="J61" s="102" t="s">
        <v>119</v>
      </c>
      <c r="K61" s="92"/>
      <c r="L61" s="99">
        <f>L62+L64</f>
        <v>79305</v>
      </c>
      <c r="M61" s="99">
        <f>M62+M64</f>
        <v>0</v>
      </c>
      <c r="N61" s="99">
        <f t="shared" si="1"/>
        <v>79305</v>
      </c>
      <c r="O61" s="99">
        <f>O62+O64</f>
        <v>0</v>
      </c>
      <c r="P61" s="99">
        <f>P62+P64</f>
        <v>0</v>
      </c>
    </row>
    <row r="62" spans="1:16" ht="64.5" customHeight="1" hidden="1">
      <c r="A62" s="35"/>
      <c r="B62" s="19" t="s">
        <v>67</v>
      </c>
      <c r="C62" s="26">
        <v>63</v>
      </c>
      <c r="D62" s="26">
        <v>0</v>
      </c>
      <c r="E62" s="26">
        <v>12</v>
      </c>
      <c r="F62" s="114">
        <v>863</v>
      </c>
      <c r="G62" s="92" t="s">
        <v>18</v>
      </c>
      <c r="H62" s="92" t="s">
        <v>20</v>
      </c>
      <c r="I62" s="92" t="s">
        <v>118</v>
      </c>
      <c r="J62" s="102" t="s">
        <v>119</v>
      </c>
      <c r="K62" s="92" t="s">
        <v>0</v>
      </c>
      <c r="L62" s="99">
        <f>L63</f>
        <v>74534</v>
      </c>
      <c r="M62" s="99">
        <f>M63</f>
        <v>0</v>
      </c>
      <c r="N62" s="99">
        <f t="shared" si="1"/>
        <v>74534</v>
      </c>
      <c r="O62" s="99">
        <f>O63</f>
        <v>0</v>
      </c>
      <c r="P62" s="99">
        <f>P63</f>
        <v>0</v>
      </c>
    </row>
    <row r="63" spans="1:16" ht="27" customHeight="1" hidden="1">
      <c r="A63" s="31"/>
      <c r="B63" s="19" t="s">
        <v>70</v>
      </c>
      <c r="C63" s="26">
        <v>63</v>
      </c>
      <c r="D63" s="26">
        <v>0</v>
      </c>
      <c r="E63" s="26">
        <v>12</v>
      </c>
      <c r="F63" s="114">
        <v>863</v>
      </c>
      <c r="G63" s="92" t="s">
        <v>18</v>
      </c>
      <c r="H63" s="92" t="s">
        <v>20</v>
      </c>
      <c r="I63" s="92" t="s">
        <v>118</v>
      </c>
      <c r="J63" s="102" t="s">
        <v>119</v>
      </c>
      <c r="K63" s="92" t="s">
        <v>1</v>
      </c>
      <c r="L63" s="99">
        <v>74534</v>
      </c>
      <c r="M63" s="99"/>
      <c r="N63" s="99">
        <f t="shared" si="1"/>
        <v>74534</v>
      </c>
      <c r="O63" s="99">
        <v>0</v>
      </c>
      <c r="P63" s="99">
        <v>0</v>
      </c>
    </row>
    <row r="64" spans="1:16" ht="27" customHeight="1" hidden="1">
      <c r="A64" s="31"/>
      <c r="B64" s="78" t="s">
        <v>94</v>
      </c>
      <c r="C64" s="26">
        <v>63</v>
      </c>
      <c r="D64" s="26">
        <v>0</v>
      </c>
      <c r="E64" s="26">
        <v>12</v>
      </c>
      <c r="F64" s="112">
        <v>863</v>
      </c>
      <c r="G64" s="92" t="s">
        <v>18</v>
      </c>
      <c r="H64" s="92" t="s">
        <v>20</v>
      </c>
      <c r="I64" s="92" t="s">
        <v>118</v>
      </c>
      <c r="J64" s="102" t="s">
        <v>119</v>
      </c>
      <c r="K64" s="92" t="s">
        <v>2</v>
      </c>
      <c r="L64" s="99">
        <f>L65</f>
        <v>4771</v>
      </c>
      <c r="M64" s="99">
        <f>M65</f>
        <v>0</v>
      </c>
      <c r="N64" s="99">
        <f t="shared" si="1"/>
        <v>4771</v>
      </c>
      <c r="O64" s="99">
        <f>O65</f>
        <v>0</v>
      </c>
      <c r="P64" s="99">
        <f>P65</f>
        <v>0</v>
      </c>
    </row>
    <row r="65" spans="1:16" ht="27" customHeight="1" hidden="1">
      <c r="A65" s="31"/>
      <c r="B65" s="20" t="s">
        <v>72</v>
      </c>
      <c r="C65" s="26">
        <v>63</v>
      </c>
      <c r="D65" s="26">
        <v>0</v>
      </c>
      <c r="E65" s="26">
        <v>12</v>
      </c>
      <c r="F65" s="112">
        <v>863</v>
      </c>
      <c r="G65" s="92" t="s">
        <v>18</v>
      </c>
      <c r="H65" s="92" t="s">
        <v>20</v>
      </c>
      <c r="I65" s="92" t="s">
        <v>118</v>
      </c>
      <c r="J65" s="102" t="s">
        <v>119</v>
      </c>
      <c r="K65" s="92" t="s">
        <v>3</v>
      </c>
      <c r="L65" s="99">
        <v>4771</v>
      </c>
      <c r="M65" s="99"/>
      <c r="N65" s="99">
        <f t="shared" si="1"/>
        <v>4771</v>
      </c>
      <c r="O65" s="99">
        <v>0</v>
      </c>
      <c r="P65" s="99">
        <v>0</v>
      </c>
    </row>
    <row r="66" spans="1:16" s="6" customFormat="1" ht="26.25" customHeight="1">
      <c r="A66" s="113" t="s">
        <v>26</v>
      </c>
      <c r="B66" s="115" t="s">
        <v>26</v>
      </c>
      <c r="C66" s="90">
        <v>63</v>
      </c>
      <c r="D66" s="90">
        <v>0</v>
      </c>
      <c r="E66" s="90">
        <v>13</v>
      </c>
      <c r="F66" s="91">
        <v>863</v>
      </c>
      <c r="G66" s="95" t="s">
        <v>20</v>
      </c>
      <c r="H66" s="95"/>
      <c r="I66" s="95"/>
      <c r="J66" s="95"/>
      <c r="K66" s="95"/>
      <c r="L66" s="97">
        <f aca="true" t="shared" si="12" ref="L66:P67">L67</f>
        <v>88119</v>
      </c>
      <c r="M66" s="97">
        <f t="shared" si="12"/>
        <v>104946.85</v>
      </c>
      <c r="N66" s="99">
        <f t="shared" si="1"/>
        <v>193065.85</v>
      </c>
      <c r="O66" s="97">
        <f t="shared" si="12"/>
        <v>0</v>
      </c>
      <c r="P66" s="97">
        <f t="shared" si="12"/>
        <v>0</v>
      </c>
    </row>
    <row r="67" spans="1:16" s="7" customFormat="1" ht="14.25" customHeight="1">
      <c r="A67" s="113" t="s">
        <v>38</v>
      </c>
      <c r="B67" s="115" t="s">
        <v>38</v>
      </c>
      <c r="C67" s="90">
        <v>63</v>
      </c>
      <c r="D67" s="90">
        <v>0</v>
      </c>
      <c r="E67" s="90">
        <v>13</v>
      </c>
      <c r="F67" s="116">
        <v>863</v>
      </c>
      <c r="G67" s="95" t="s">
        <v>20</v>
      </c>
      <c r="H67" s="110" t="s">
        <v>29</v>
      </c>
      <c r="I67" s="110"/>
      <c r="J67" s="109"/>
      <c r="K67" s="92"/>
      <c r="L67" s="97">
        <f t="shared" si="12"/>
        <v>88119</v>
      </c>
      <c r="M67" s="97">
        <f t="shared" si="12"/>
        <v>104946.85</v>
      </c>
      <c r="N67" s="99">
        <f t="shared" si="1"/>
        <v>193065.85</v>
      </c>
      <c r="O67" s="97">
        <f t="shared" si="12"/>
        <v>0</v>
      </c>
      <c r="P67" s="97">
        <f t="shared" si="12"/>
        <v>0</v>
      </c>
    </row>
    <row r="68" spans="1:16" ht="15" customHeight="1">
      <c r="A68" s="107" t="s">
        <v>76</v>
      </c>
      <c r="B68" s="107" t="s">
        <v>76</v>
      </c>
      <c r="C68" s="26">
        <v>63</v>
      </c>
      <c r="D68" s="26">
        <v>0</v>
      </c>
      <c r="E68" s="26">
        <v>13</v>
      </c>
      <c r="F68" s="100">
        <v>863</v>
      </c>
      <c r="G68" s="92" t="s">
        <v>20</v>
      </c>
      <c r="H68" s="92" t="s">
        <v>29</v>
      </c>
      <c r="I68" s="109" t="s">
        <v>120</v>
      </c>
      <c r="J68" s="102" t="s">
        <v>121</v>
      </c>
      <c r="K68" s="92"/>
      <c r="L68" s="99">
        <f>L71+L69</f>
        <v>88119</v>
      </c>
      <c r="M68" s="99">
        <f>M71+M69</f>
        <v>104946.85</v>
      </c>
      <c r="N68" s="99">
        <f t="shared" si="1"/>
        <v>193065.85</v>
      </c>
      <c r="O68" s="99">
        <f>O71+O69</f>
        <v>0</v>
      </c>
      <c r="P68" s="99">
        <f>P71+P69</f>
        <v>0</v>
      </c>
    </row>
    <row r="69" spans="1:16" ht="26.25" customHeight="1" hidden="1">
      <c r="A69" s="107"/>
      <c r="B69" s="19" t="s">
        <v>67</v>
      </c>
      <c r="C69" s="26"/>
      <c r="D69" s="26"/>
      <c r="E69" s="26"/>
      <c r="F69" s="100">
        <v>863</v>
      </c>
      <c r="G69" s="92" t="s">
        <v>20</v>
      </c>
      <c r="H69" s="92" t="s">
        <v>29</v>
      </c>
      <c r="I69" s="109" t="s">
        <v>120</v>
      </c>
      <c r="J69" s="102" t="s">
        <v>121</v>
      </c>
      <c r="K69" s="28" t="s">
        <v>0</v>
      </c>
      <c r="L69" s="99">
        <f>L70</f>
        <v>88119</v>
      </c>
      <c r="M69" s="99">
        <f>M70</f>
        <v>0</v>
      </c>
      <c r="N69" s="99">
        <f t="shared" si="1"/>
        <v>88119</v>
      </c>
      <c r="O69" s="99">
        <f>O70</f>
        <v>0</v>
      </c>
      <c r="P69" s="99">
        <f>P70</f>
        <v>0</v>
      </c>
    </row>
    <row r="70" spans="1:16" ht="15" customHeight="1" hidden="1">
      <c r="A70" s="107"/>
      <c r="B70" s="19" t="s">
        <v>79</v>
      </c>
      <c r="C70" s="26">
        <v>63</v>
      </c>
      <c r="D70" s="26">
        <v>0</v>
      </c>
      <c r="E70" s="26">
        <v>13</v>
      </c>
      <c r="F70" s="100">
        <v>863</v>
      </c>
      <c r="G70" s="92" t="s">
        <v>20</v>
      </c>
      <c r="H70" s="92" t="s">
        <v>29</v>
      </c>
      <c r="I70" s="109" t="s">
        <v>120</v>
      </c>
      <c r="J70" s="102" t="s">
        <v>121</v>
      </c>
      <c r="K70" s="28" t="s">
        <v>78</v>
      </c>
      <c r="L70" s="99">
        <v>88119</v>
      </c>
      <c r="M70" s="99"/>
      <c r="N70" s="99">
        <f t="shared" si="1"/>
        <v>88119</v>
      </c>
      <c r="O70" s="99">
        <v>0</v>
      </c>
      <c r="P70" s="99">
        <v>0</v>
      </c>
    </row>
    <row r="71" spans="1:16" ht="26.25" customHeight="1">
      <c r="A71" s="39"/>
      <c r="B71" s="78" t="s">
        <v>94</v>
      </c>
      <c r="C71" s="26">
        <v>63</v>
      </c>
      <c r="D71" s="26">
        <v>0</v>
      </c>
      <c r="E71" s="26">
        <v>13</v>
      </c>
      <c r="F71" s="100">
        <v>863</v>
      </c>
      <c r="G71" s="92" t="s">
        <v>20</v>
      </c>
      <c r="H71" s="109" t="s">
        <v>29</v>
      </c>
      <c r="I71" s="109" t="s">
        <v>120</v>
      </c>
      <c r="J71" s="102" t="s">
        <v>121</v>
      </c>
      <c r="K71" s="92" t="s">
        <v>2</v>
      </c>
      <c r="L71" s="99">
        <f>L72</f>
        <v>0</v>
      </c>
      <c r="M71" s="99">
        <f>M72</f>
        <v>104946.85</v>
      </c>
      <c r="N71" s="99">
        <f>N72</f>
        <v>104946.85</v>
      </c>
      <c r="O71" s="99">
        <f>O72</f>
        <v>0</v>
      </c>
      <c r="P71" s="99">
        <f>P72</f>
        <v>0</v>
      </c>
    </row>
    <row r="72" spans="1:16" ht="26.25" customHeight="1">
      <c r="A72" s="40"/>
      <c r="B72" s="51" t="s">
        <v>72</v>
      </c>
      <c r="C72" s="26">
        <v>63</v>
      </c>
      <c r="D72" s="26">
        <v>0</v>
      </c>
      <c r="E72" s="26">
        <v>13</v>
      </c>
      <c r="F72" s="100">
        <v>863</v>
      </c>
      <c r="G72" s="92" t="s">
        <v>20</v>
      </c>
      <c r="H72" s="109" t="s">
        <v>29</v>
      </c>
      <c r="I72" s="109" t="s">
        <v>120</v>
      </c>
      <c r="J72" s="102" t="s">
        <v>121</v>
      </c>
      <c r="K72" s="92" t="s">
        <v>3</v>
      </c>
      <c r="L72" s="99">
        <v>0</v>
      </c>
      <c r="M72" s="99">
        <v>104946.85</v>
      </c>
      <c r="N72" s="99">
        <f t="shared" si="1"/>
        <v>104946.85</v>
      </c>
      <c r="O72" s="99">
        <v>0</v>
      </c>
      <c r="P72" s="99">
        <v>0</v>
      </c>
    </row>
    <row r="73" spans="1:16" s="6" customFormat="1" ht="15.75" customHeight="1">
      <c r="A73" s="185" t="s">
        <v>82</v>
      </c>
      <c r="B73" s="185"/>
      <c r="C73" s="90">
        <v>63</v>
      </c>
      <c r="D73" s="90">
        <v>0</v>
      </c>
      <c r="E73" s="90">
        <v>14</v>
      </c>
      <c r="F73" s="94">
        <v>863</v>
      </c>
      <c r="G73" s="95" t="s">
        <v>22</v>
      </c>
      <c r="H73" s="96"/>
      <c r="I73" s="96"/>
      <c r="J73" s="96"/>
      <c r="K73" s="96"/>
      <c r="L73" s="97">
        <f>L78+L74</f>
        <v>1566898</v>
      </c>
      <c r="M73" s="97">
        <f>M78+M74</f>
        <v>41760</v>
      </c>
      <c r="N73" s="97">
        <f>N78+N74</f>
        <v>1608658</v>
      </c>
      <c r="O73" s="97">
        <f>O78+O74</f>
        <v>0</v>
      </c>
      <c r="P73" s="97">
        <f>P78+P74</f>
        <v>0</v>
      </c>
    </row>
    <row r="74" spans="1:16" s="6" customFormat="1" ht="15.75" customHeight="1">
      <c r="A74" s="168"/>
      <c r="B74" s="169" t="s">
        <v>188</v>
      </c>
      <c r="C74" s="90">
        <v>63</v>
      </c>
      <c r="D74" s="90">
        <v>0</v>
      </c>
      <c r="E74" s="170">
        <v>19</v>
      </c>
      <c r="F74" s="116">
        <v>863</v>
      </c>
      <c r="G74" s="171" t="s">
        <v>22</v>
      </c>
      <c r="H74" s="171" t="s">
        <v>6</v>
      </c>
      <c r="I74" s="171"/>
      <c r="J74" s="96"/>
      <c r="K74" s="96"/>
      <c r="L74" s="97">
        <f>L75</f>
        <v>0</v>
      </c>
      <c r="M74" s="97">
        <f aca="true" t="shared" si="13" ref="M74:P76">M75</f>
        <v>41760</v>
      </c>
      <c r="N74" s="97">
        <f t="shared" si="13"/>
        <v>41760</v>
      </c>
      <c r="O74" s="97">
        <f t="shared" si="13"/>
        <v>0</v>
      </c>
      <c r="P74" s="97">
        <f t="shared" si="13"/>
        <v>0</v>
      </c>
    </row>
    <row r="75" spans="1:16" s="6" customFormat="1" ht="15.75" customHeight="1">
      <c r="A75" s="168"/>
      <c r="B75" s="172" t="s">
        <v>189</v>
      </c>
      <c r="C75" s="26">
        <v>63</v>
      </c>
      <c r="D75" s="26">
        <v>0</v>
      </c>
      <c r="E75" s="173">
        <v>19</v>
      </c>
      <c r="F75" s="100">
        <v>863</v>
      </c>
      <c r="G75" s="106" t="s">
        <v>22</v>
      </c>
      <c r="H75" s="106" t="s">
        <v>6</v>
      </c>
      <c r="I75" s="139">
        <v>83300</v>
      </c>
      <c r="J75" s="106" t="s">
        <v>190</v>
      </c>
      <c r="K75" s="96"/>
      <c r="L75" s="99">
        <f>L76</f>
        <v>0</v>
      </c>
      <c r="M75" s="99">
        <f t="shared" si="13"/>
        <v>41760</v>
      </c>
      <c r="N75" s="99">
        <f t="shared" si="13"/>
        <v>41760</v>
      </c>
      <c r="O75" s="99">
        <f t="shared" si="13"/>
        <v>0</v>
      </c>
      <c r="P75" s="99">
        <f t="shared" si="13"/>
        <v>0</v>
      </c>
    </row>
    <row r="76" spans="1:16" s="6" customFormat="1" ht="15.75" customHeight="1">
      <c r="A76" s="168"/>
      <c r="B76" s="78" t="s">
        <v>94</v>
      </c>
      <c r="C76" s="26">
        <v>63</v>
      </c>
      <c r="D76" s="26">
        <v>0</v>
      </c>
      <c r="E76" s="173">
        <v>19</v>
      </c>
      <c r="F76" s="100">
        <v>863</v>
      </c>
      <c r="G76" s="106" t="s">
        <v>22</v>
      </c>
      <c r="H76" s="106" t="s">
        <v>6</v>
      </c>
      <c r="I76" s="139">
        <v>83300</v>
      </c>
      <c r="J76" s="106" t="s">
        <v>190</v>
      </c>
      <c r="K76" s="92" t="s">
        <v>2</v>
      </c>
      <c r="L76" s="99">
        <f>L77</f>
        <v>0</v>
      </c>
      <c r="M76" s="99">
        <f t="shared" si="13"/>
        <v>41760</v>
      </c>
      <c r="N76" s="99">
        <f t="shared" si="13"/>
        <v>41760</v>
      </c>
      <c r="O76" s="99">
        <f t="shared" si="13"/>
        <v>0</v>
      </c>
      <c r="P76" s="99">
        <f t="shared" si="13"/>
        <v>0</v>
      </c>
    </row>
    <row r="77" spans="1:16" s="6" customFormat="1" ht="15.75" customHeight="1">
      <c r="A77" s="168"/>
      <c r="B77" s="51" t="s">
        <v>72</v>
      </c>
      <c r="C77" s="26">
        <v>63</v>
      </c>
      <c r="D77" s="26">
        <v>0</v>
      </c>
      <c r="E77" s="173">
        <v>19</v>
      </c>
      <c r="F77" s="100">
        <v>863</v>
      </c>
      <c r="G77" s="106" t="s">
        <v>22</v>
      </c>
      <c r="H77" s="106" t="s">
        <v>6</v>
      </c>
      <c r="I77" s="139">
        <v>83300</v>
      </c>
      <c r="J77" s="106" t="s">
        <v>190</v>
      </c>
      <c r="K77" s="92" t="s">
        <v>3</v>
      </c>
      <c r="L77" s="99"/>
      <c r="M77" s="99">
        <f>41760</f>
        <v>41760</v>
      </c>
      <c r="N77" s="99">
        <f t="shared" si="1"/>
        <v>41760</v>
      </c>
      <c r="O77" s="97"/>
      <c r="P77" s="97"/>
    </row>
    <row r="78" spans="1:16" s="7" customFormat="1" ht="16.5" customHeight="1" hidden="1">
      <c r="A78" s="186" t="s">
        <v>83</v>
      </c>
      <c r="B78" s="187"/>
      <c r="C78" s="90">
        <v>63</v>
      </c>
      <c r="D78" s="90">
        <v>0</v>
      </c>
      <c r="E78" s="90">
        <v>14</v>
      </c>
      <c r="F78" s="111">
        <v>863</v>
      </c>
      <c r="G78" s="95" t="s">
        <v>22</v>
      </c>
      <c r="H78" s="95" t="s">
        <v>84</v>
      </c>
      <c r="I78" s="95"/>
      <c r="J78" s="95"/>
      <c r="K78" s="95"/>
      <c r="L78" s="97">
        <f aca="true" t="shared" si="14" ref="L78:M80">L79</f>
        <v>1566898</v>
      </c>
      <c r="M78" s="97">
        <f t="shared" si="14"/>
        <v>0</v>
      </c>
      <c r="N78" s="99">
        <f t="shared" si="1"/>
        <v>1566898</v>
      </c>
      <c r="O78" s="97">
        <f aca="true" t="shared" si="15" ref="O78:P80">O79</f>
        <v>0</v>
      </c>
      <c r="P78" s="97">
        <f t="shared" si="15"/>
        <v>0</v>
      </c>
    </row>
    <row r="79" spans="1:16" ht="184.5" customHeight="1" hidden="1">
      <c r="A79" s="183" t="s">
        <v>122</v>
      </c>
      <c r="B79" s="184"/>
      <c r="C79" s="117">
        <v>63</v>
      </c>
      <c r="D79" s="117">
        <v>0</v>
      </c>
      <c r="E79" s="117">
        <v>14</v>
      </c>
      <c r="F79" s="105">
        <v>863</v>
      </c>
      <c r="G79" s="106" t="s">
        <v>22</v>
      </c>
      <c r="H79" s="106" t="s">
        <v>84</v>
      </c>
      <c r="I79" s="106" t="s">
        <v>123</v>
      </c>
      <c r="J79" s="102" t="s">
        <v>124</v>
      </c>
      <c r="K79" s="92"/>
      <c r="L79" s="99">
        <f t="shared" si="14"/>
        <v>1566898</v>
      </c>
      <c r="M79" s="99">
        <f t="shared" si="14"/>
        <v>0</v>
      </c>
      <c r="N79" s="99">
        <f t="shared" si="1"/>
        <v>1566898</v>
      </c>
      <c r="O79" s="99">
        <f t="shared" si="15"/>
        <v>0</v>
      </c>
      <c r="P79" s="99">
        <f t="shared" si="15"/>
        <v>0</v>
      </c>
    </row>
    <row r="80" spans="1:16" ht="26.25" customHeight="1" hidden="1">
      <c r="A80" s="69"/>
      <c r="B80" s="78" t="s">
        <v>94</v>
      </c>
      <c r="C80" s="117">
        <v>63</v>
      </c>
      <c r="D80" s="117">
        <v>0</v>
      </c>
      <c r="E80" s="117">
        <v>14</v>
      </c>
      <c r="F80" s="105">
        <v>863</v>
      </c>
      <c r="G80" s="106" t="s">
        <v>22</v>
      </c>
      <c r="H80" s="106" t="s">
        <v>84</v>
      </c>
      <c r="I80" s="106" t="s">
        <v>123</v>
      </c>
      <c r="J80" s="102" t="s">
        <v>124</v>
      </c>
      <c r="K80" s="92" t="s">
        <v>2</v>
      </c>
      <c r="L80" s="99">
        <f t="shared" si="14"/>
        <v>1566898</v>
      </c>
      <c r="M80" s="99">
        <f t="shared" si="14"/>
        <v>0</v>
      </c>
      <c r="N80" s="99">
        <f t="shared" si="1"/>
        <v>1566898</v>
      </c>
      <c r="O80" s="99">
        <f t="shared" si="15"/>
        <v>0</v>
      </c>
      <c r="P80" s="99">
        <f t="shared" si="15"/>
        <v>0</v>
      </c>
    </row>
    <row r="81" spans="1:16" ht="25.5" customHeight="1" hidden="1">
      <c r="A81" s="69"/>
      <c r="B81" s="51" t="s">
        <v>72</v>
      </c>
      <c r="C81" s="117">
        <v>63</v>
      </c>
      <c r="D81" s="117">
        <v>0</v>
      </c>
      <c r="E81" s="117">
        <v>14</v>
      </c>
      <c r="F81" s="105">
        <v>863</v>
      </c>
      <c r="G81" s="106" t="s">
        <v>22</v>
      </c>
      <c r="H81" s="106" t="s">
        <v>84</v>
      </c>
      <c r="I81" s="106" t="s">
        <v>123</v>
      </c>
      <c r="J81" s="102" t="s">
        <v>124</v>
      </c>
      <c r="K81" s="92" t="s">
        <v>3</v>
      </c>
      <c r="L81" s="99">
        <v>1566898</v>
      </c>
      <c r="M81" s="99"/>
      <c r="N81" s="99">
        <f t="shared" si="1"/>
        <v>1566898</v>
      </c>
      <c r="O81" s="99">
        <v>0</v>
      </c>
      <c r="P81" s="99">
        <v>0</v>
      </c>
    </row>
    <row r="82" spans="1:16" s="21" customFormat="1" ht="15.75" customHeight="1">
      <c r="A82" s="179" t="s">
        <v>27</v>
      </c>
      <c r="B82" s="180"/>
      <c r="C82" s="90">
        <v>63</v>
      </c>
      <c r="D82" s="90">
        <v>0</v>
      </c>
      <c r="E82" s="90">
        <v>15</v>
      </c>
      <c r="F82" s="91">
        <v>863</v>
      </c>
      <c r="G82" s="98" t="s">
        <v>23</v>
      </c>
      <c r="H82" s="98"/>
      <c r="I82" s="98"/>
      <c r="J82" s="98"/>
      <c r="K82" s="98"/>
      <c r="L82" s="118">
        <f>L83+L87</f>
        <v>72350</v>
      </c>
      <c r="M82" s="118">
        <f>M83+M87</f>
        <v>236386</v>
      </c>
      <c r="N82" s="99">
        <f t="shared" si="1"/>
        <v>308736</v>
      </c>
      <c r="O82" s="118">
        <f>O83+O87</f>
        <v>0</v>
      </c>
      <c r="P82" s="118">
        <f>P83+P87</f>
        <v>0</v>
      </c>
    </row>
    <row r="83" spans="1:16" s="21" customFormat="1" ht="15" customHeight="1">
      <c r="A83" s="179" t="s">
        <v>39</v>
      </c>
      <c r="B83" s="180"/>
      <c r="C83" s="90">
        <v>63</v>
      </c>
      <c r="D83" s="90">
        <v>0</v>
      </c>
      <c r="E83" s="90">
        <v>15</v>
      </c>
      <c r="F83" s="91">
        <v>863</v>
      </c>
      <c r="G83" s="98" t="s">
        <v>23</v>
      </c>
      <c r="H83" s="98" t="s">
        <v>17</v>
      </c>
      <c r="I83" s="98"/>
      <c r="J83" s="101"/>
      <c r="K83" s="119"/>
      <c r="L83" s="118">
        <f>L84</f>
        <v>0</v>
      </c>
      <c r="M83" s="118">
        <f>M84</f>
        <v>75616</v>
      </c>
      <c r="N83" s="99">
        <f t="shared" si="1"/>
        <v>75616</v>
      </c>
      <c r="O83" s="118">
        <f>O84</f>
        <v>0</v>
      </c>
      <c r="P83" s="118">
        <f>P84</f>
        <v>0</v>
      </c>
    </row>
    <row r="84" spans="1:16" s="22" customFormat="1" ht="84" customHeight="1">
      <c r="A84" s="196" t="s">
        <v>125</v>
      </c>
      <c r="B84" s="197"/>
      <c r="C84" s="26">
        <v>63</v>
      </c>
      <c r="D84" s="26">
        <v>0</v>
      </c>
      <c r="E84" s="26">
        <v>15</v>
      </c>
      <c r="F84" s="100">
        <v>863</v>
      </c>
      <c r="G84" s="101" t="s">
        <v>23</v>
      </c>
      <c r="H84" s="101" t="s">
        <v>17</v>
      </c>
      <c r="I84" s="106" t="s">
        <v>126</v>
      </c>
      <c r="J84" s="102" t="s">
        <v>127</v>
      </c>
      <c r="K84" s="101"/>
      <c r="L84" s="120">
        <f aca="true" t="shared" si="16" ref="L84:P85">L85</f>
        <v>0</v>
      </c>
      <c r="M84" s="120">
        <f t="shared" si="16"/>
        <v>75616</v>
      </c>
      <c r="N84" s="99">
        <f t="shared" si="1"/>
        <v>75616</v>
      </c>
      <c r="O84" s="120">
        <f t="shared" si="16"/>
        <v>0</v>
      </c>
      <c r="P84" s="120">
        <f t="shared" si="16"/>
        <v>0</v>
      </c>
    </row>
    <row r="85" spans="1:16" s="22" customFormat="1" ht="26.25" customHeight="1">
      <c r="A85" s="19"/>
      <c r="B85" s="78" t="s">
        <v>94</v>
      </c>
      <c r="C85" s="26">
        <v>63</v>
      </c>
      <c r="D85" s="26">
        <v>0</v>
      </c>
      <c r="E85" s="26">
        <v>15</v>
      </c>
      <c r="F85" s="112">
        <v>863</v>
      </c>
      <c r="G85" s="101" t="s">
        <v>23</v>
      </c>
      <c r="H85" s="101" t="s">
        <v>17</v>
      </c>
      <c r="I85" s="106" t="s">
        <v>126</v>
      </c>
      <c r="J85" s="102" t="s">
        <v>127</v>
      </c>
      <c r="K85" s="101" t="s">
        <v>2</v>
      </c>
      <c r="L85" s="120">
        <f t="shared" si="16"/>
        <v>0</v>
      </c>
      <c r="M85" s="120">
        <f t="shared" si="16"/>
        <v>75616</v>
      </c>
      <c r="N85" s="99">
        <f t="shared" si="1"/>
        <v>75616</v>
      </c>
      <c r="O85" s="120">
        <f t="shared" si="16"/>
        <v>0</v>
      </c>
      <c r="P85" s="120">
        <f t="shared" si="16"/>
        <v>0</v>
      </c>
    </row>
    <row r="86" spans="1:16" s="165" customFormat="1" ht="26.25" customHeight="1">
      <c r="A86" s="160"/>
      <c r="B86" s="51" t="s">
        <v>72</v>
      </c>
      <c r="C86" s="117">
        <v>63</v>
      </c>
      <c r="D86" s="117">
        <v>0</v>
      </c>
      <c r="E86" s="117">
        <v>15</v>
      </c>
      <c r="F86" s="105">
        <v>863</v>
      </c>
      <c r="G86" s="161" t="s">
        <v>23</v>
      </c>
      <c r="H86" s="161" t="s">
        <v>17</v>
      </c>
      <c r="I86" s="106" t="s">
        <v>126</v>
      </c>
      <c r="J86" s="162" t="s">
        <v>127</v>
      </c>
      <c r="K86" s="161" t="s">
        <v>3</v>
      </c>
      <c r="L86" s="163">
        <f>75616-75616</f>
        <v>0</v>
      </c>
      <c r="M86" s="163">
        <f>75616</f>
        <v>75616</v>
      </c>
      <c r="N86" s="164">
        <f t="shared" si="1"/>
        <v>75616</v>
      </c>
      <c r="O86" s="163">
        <f>75616-75616</f>
        <v>0</v>
      </c>
      <c r="P86" s="163">
        <f>75616-75616</f>
        <v>0</v>
      </c>
    </row>
    <row r="87" spans="1:16" s="23" customFormat="1" ht="15" customHeight="1">
      <c r="A87" s="194" t="s">
        <v>40</v>
      </c>
      <c r="B87" s="195"/>
      <c r="C87" s="90">
        <v>63</v>
      </c>
      <c r="D87" s="90">
        <v>0</v>
      </c>
      <c r="E87" s="90">
        <v>15</v>
      </c>
      <c r="F87" s="94">
        <v>863</v>
      </c>
      <c r="G87" s="98" t="s">
        <v>23</v>
      </c>
      <c r="H87" s="98" t="s">
        <v>20</v>
      </c>
      <c r="I87" s="98"/>
      <c r="J87" s="98"/>
      <c r="K87" s="98"/>
      <c r="L87" s="118">
        <f>L88+L91+L94</f>
        <v>72350</v>
      </c>
      <c r="M87" s="118">
        <f>M88+M91+M94</f>
        <v>160770</v>
      </c>
      <c r="N87" s="118">
        <f>N88+N91+N94</f>
        <v>233120</v>
      </c>
      <c r="O87" s="118">
        <f>O88+O91+O94</f>
        <v>0</v>
      </c>
      <c r="P87" s="118">
        <f>P88+P91+P94</f>
        <v>0</v>
      </c>
    </row>
    <row r="88" spans="1:16" s="22" customFormat="1" ht="15" customHeight="1">
      <c r="A88" s="177" t="s">
        <v>128</v>
      </c>
      <c r="B88" s="178"/>
      <c r="C88" s="26">
        <v>63</v>
      </c>
      <c r="D88" s="26">
        <v>0</v>
      </c>
      <c r="E88" s="26">
        <v>15</v>
      </c>
      <c r="F88" s="100">
        <v>863</v>
      </c>
      <c r="G88" s="101" t="s">
        <v>23</v>
      </c>
      <c r="H88" s="101" t="s">
        <v>20</v>
      </c>
      <c r="I88" s="106" t="s">
        <v>129</v>
      </c>
      <c r="J88" s="102" t="s">
        <v>130</v>
      </c>
      <c r="K88" s="101"/>
      <c r="L88" s="120">
        <f aca="true" t="shared" si="17" ref="L88:P89">L89</f>
        <v>72350</v>
      </c>
      <c r="M88" s="120">
        <f t="shared" si="17"/>
        <v>23650</v>
      </c>
      <c r="N88" s="120">
        <f t="shared" si="17"/>
        <v>96000</v>
      </c>
      <c r="O88" s="120">
        <f t="shared" si="17"/>
        <v>0</v>
      </c>
      <c r="P88" s="120">
        <f t="shared" si="17"/>
        <v>0</v>
      </c>
    </row>
    <row r="89" spans="1:16" s="22" customFormat="1" ht="26.25" customHeight="1">
      <c r="A89" s="31"/>
      <c r="B89" s="78" t="s">
        <v>94</v>
      </c>
      <c r="C89" s="26">
        <v>63</v>
      </c>
      <c r="D89" s="26">
        <v>0</v>
      </c>
      <c r="E89" s="26">
        <v>15</v>
      </c>
      <c r="F89" s="100">
        <v>863</v>
      </c>
      <c r="G89" s="101" t="s">
        <v>23</v>
      </c>
      <c r="H89" s="101" t="s">
        <v>20</v>
      </c>
      <c r="I89" s="106" t="s">
        <v>129</v>
      </c>
      <c r="J89" s="102" t="s">
        <v>130</v>
      </c>
      <c r="K89" s="101" t="s">
        <v>2</v>
      </c>
      <c r="L89" s="120">
        <f t="shared" si="17"/>
        <v>72350</v>
      </c>
      <c r="M89" s="120">
        <f t="shared" si="17"/>
        <v>23650</v>
      </c>
      <c r="N89" s="120">
        <f t="shared" si="17"/>
        <v>96000</v>
      </c>
      <c r="O89" s="120">
        <f t="shared" si="17"/>
        <v>0</v>
      </c>
      <c r="P89" s="120">
        <f t="shared" si="17"/>
        <v>0</v>
      </c>
    </row>
    <row r="90" spans="1:16" s="22" customFormat="1" ht="27" customHeight="1">
      <c r="A90" s="31"/>
      <c r="B90" s="20" t="s">
        <v>72</v>
      </c>
      <c r="C90" s="26">
        <v>63</v>
      </c>
      <c r="D90" s="26">
        <v>0</v>
      </c>
      <c r="E90" s="26">
        <v>15</v>
      </c>
      <c r="F90" s="100">
        <v>863</v>
      </c>
      <c r="G90" s="101" t="s">
        <v>23</v>
      </c>
      <c r="H90" s="101" t="s">
        <v>20</v>
      </c>
      <c r="I90" s="106" t="s">
        <v>129</v>
      </c>
      <c r="J90" s="102" t="s">
        <v>130</v>
      </c>
      <c r="K90" s="101" t="s">
        <v>3</v>
      </c>
      <c r="L90" s="120">
        <v>72350</v>
      </c>
      <c r="M90" s="120">
        <v>23650</v>
      </c>
      <c r="N90" s="99">
        <f t="shared" si="1"/>
        <v>96000</v>
      </c>
      <c r="O90" s="120">
        <v>0</v>
      </c>
      <c r="P90" s="120">
        <v>0</v>
      </c>
    </row>
    <row r="91" spans="1:16" s="22" customFormat="1" ht="15" customHeight="1">
      <c r="A91" s="177" t="s">
        <v>77</v>
      </c>
      <c r="B91" s="178"/>
      <c r="C91" s="26">
        <v>63</v>
      </c>
      <c r="D91" s="26">
        <v>0</v>
      </c>
      <c r="E91" s="26">
        <v>15</v>
      </c>
      <c r="F91" s="100">
        <v>863</v>
      </c>
      <c r="G91" s="101" t="s">
        <v>23</v>
      </c>
      <c r="H91" s="101" t="s">
        <v>20</v>
      </c>
      <c r="I91" s="106" t="s">
        <v>131</v>
      </c>
      <c r="J91" s="102" t="s">
        <v>132</v>
      </c>
      <c r="K91" s="101"/>
      <c r="L91" s="120">
        <f aca="true" t="shared" si="18" ref="L91:P92">L92</f>
        <v>0</v>
      </c>
      <c r="M91" s="120">
        <f t="shared" si="18"/>
        <v>37120</v>
      </c>
      <c r="N91" s="120">
        <f t="shared" si="18"/>
        <v>37120</v>
      </c>
      <c r="O91" s="120">
        <f t="shared" si="18"/>
        <v>0</v>
      </c>
      <c r="P91" s="120">
        <f t="shared" si="18"/>
        <v>0</v>
      </c>
    </row>
    <row r="92" spans="1:16" s="22" customFormat="1" ht="26.25" customHeight="1">
      <c r="A92" s="31"/>
      <c r="B92" s="78" t="s">
        <v>94</v>
      </c>
      <c r="C92" s="26">
        <v>63</v>
      </c>
      <c r="D92" s="26">
        <v>0</v>
      </c>
      <c r="E92" s="26">
        <v>15</v>
      </c>
      <c r="F92" s="100">
        <v>863</v>
      </c>
      <c r="G92" s="101" t="s">
        <v>23</v>
      </c>
      <c r="H92" s="101" t="s">
        <v>20</v>
      </c>
      <c r="I92" s="106" t="s">
        <v>131</v>
      </c>
      <c r="J92" s="102" t="s">
        <v>132</v>
      </c>
      <c r="K92" s="101" t="s">
        <v>2</v>
      </c>
      <c r="L92" s="120">
        <f t="shared" si="18"/>
        <v>0</v>
      </c>
      <c r="M92" s="120">
        <f t="shared" si="18"/>
        <v>37120</v>
      </c>
      <c r="N92" s="120">
        <f t="shared" si="18"/>
        <v>37120</v>
      </c>
      <c r="O92" s="120">
        <f t="shared" si="18"/>
        <v>0</v>
      </c>
      <c r="P92" s="120">
        <f t="shared" si="18"/>
        <v>0</v>
      </c>
    </row>
    <row r="93" spans="1:16" ht="26.25" customHeight="1">
      <c r="A93" s="31"/>
      <c r="B93" s="20" t="s">
        <v>72</v>
      </c>
      <c r="C93" s="26">
        <v>63</v>
      </c>
      <c r="D93" s="26">
        <v>0</v>
      </c>
      <c r="E93" s="26">
        <v>15</v>
      </c>
      <c r="F93" s="100">
        <v>863</v>
      </c>
      <c r="G93" s="101" t="s">
        <v>23</v>
      </c>
      <c r="H93" s="101" t="s">
        <v>20</v>
      </c>
      <c r="I93" s="106" t="s">
        <v>131</v>
      </c>
      <c r="J93" s="102" t="s">
        <v>132</v>
      </c>
      <c r="K93" s="101" t="s">
        <v>3</v>
      </c>
      <c r="L93" s="99">
        <v>0</v>
      </c>
      <c r="M93" s="99">
        <v>37120</v>
      </c>
      <c r="N93" s="99">
        <f aca="true" t="shared" si="19" ref="N93:N110">L93+M93</f>
        <v>37120</v>
      </c>
      <c r="O93" s="99">
        <v>0</v>
      </c>
      <c r="P93" s="99">
        <v>0</v>
      </c>
    </row>
    <row r="94" spans="1:16" ht="16.5" customHeight="1">
      <c r="A94" s="41"/>
      <c r="B94" s="149" t="s">
        <v>186</v>
      </c>
      <c r="C94" s="26">
        <v>63</v>
      </c>
      <c r="D94" s="26">
        <v>0</v>
      </c>
      <c r="E94" s="26">
        <v>15</v>
      </c>
      <c r="F94" s="100">
        <v>863</v>
      </c>
      <c r="G94" s="101" t="s">
        <v>23</v>
      </c>
      <c r="H94" s="101" t="s">
        <v>20</v>
      </c>
      <c r="I94" s="106" t="s">
        <v>192</v>
      </c>
      <c r="J94" s="102" t="s">
        <v>187</v>
      </c>
      <c r="K94" s="101"/>
      <c r="L94" s="120">
        <f aca="true" t="shared" si="20" ref="L94:P95">L95</f>
        <v>0</v>
      </c>
      <c r="M94" s="120">
        <f t="shared" si="20"/>
        <v>100000</v>
      </c>
      <c r="N94" s="120">
        <f t="shared" si="20"/>
        <v>100000</v>
      </c>
      <c r="O94" s="120">
        <f t="shared" si="20"/>
        <v>0</v>
      </c>
      <c r="P94" s="120">
        <f t="shared" si="20"/>
        <v>0</v>
      </c>
    </row>
    <row r="95" spans="1:16" ht="23.25" customHeight="1">
      <c r="A95" s="41"/>
      <c r="B95" s="78" t="s">
        <v>94</v>
      </c>
      <c r="C95" s="26">
        <v>63</v>
      </c>
      <c r="D95" s="26">
        <v>0</v>
      </c>
      <c r="E95" s="26">
        <v>15</v>
      </c>
      <c r="F95" s="100">
        <v>863</v>
      </c>
      <c r="G95" s="101" t="s">
        <v>23</v>
      </c>
      <c r="H95" s="101" t="s">
        <v>20</v>
      </c>
      <c r="I95" s="106" t="s">
        <v>192</v>
      </c>
      <c r="J95" s="102" t="s">
        <v>187</v>
      </c>
      <c r="K95" s="101" t="s">
        <v>2</v>
      </c>
      <c r="L95" s="120">
        <f t="shared" si="20"/>
        <v>0</v>
      </c>
      <c r="M95" s="120">
        <f t="shared" si="20"/>
        <v>100000</v>
      </c>
      <c r="N95" s="120">
        <f t="shared" si="20"/>
        <v>100000</v>
      </c>
      <c r="O95" s="120">
        <f t="shared" si="20"/>
        <v>0</v>
      </c>
      <c r="P95" s="120">
        <f t="shared" si="20"/>
        <v>0</v>
      </c>
    </row>
    <row r="96" spans="1:16" ht="23.25" customHeight="1">
      <c r="A96" s="41"/>
      <c r="B96" s="20" t="s">
        <v>72</v>
      </c>
      <c r="C96" s="26">
        <v>63</v>
      </c>
      <c r="D96" s="26">
        <v>0</v>
      </c>
      <c r="E96" s="26">
        <v>15</v>
      </c>
      <c r="F96" s="100">
        <v>863</v>
      </c>
      <c r="G96" s="101" t="s">
        <v>23</v>
      </c>
      <c r="H96" s="101" t="s">
        <v>20</v>
      </c>
      <c r="I96" s="106" t="s">
        <v>192</v>
      </c>
      <c r="J96" s="102" t="s">
        <v>187</v>
      </c>
      <c r="K96" s="101" t="s">
        <v>3</v>
      </c>
      <c r="L96" s="99">
        <v>0</v>
      </c>
      <c r="M96" s="99">
        <v>100000</v>
      </c>
      <c r="N96" s="99">
        <f>L96+M96</f>
        <v>100000</v>
      </c>
      <c r="O96" s="99">
        <v>0</v>
      </c>
      <c r="P96" s="99">
        <v>0</v>
      </c>
    </row>
    <row r="97" spans="1:16" ht="12.75" customHeight="1" hidden="1">
      <c r="A97" s="68"/>
      <c r="B97" s="72" t="s">
        <v>88</v>
      </c>
      <c r="C97" s="90">
        <v>63</v>
      </c>
      <c r="D97" s="90">
        <v>0</v>
      </c>
      <c r="E97" s="90">
        <v>17</v>
      </c>
      <c r="F97" s="94">
        <v>863</v>
      </c>
      <c r="G97" s="95" t="s">
        <v>29</v>
      </c>
      <c r="H97" s="92"/>
      <c r="I97" s="92"/>
      <c r="J97" s="101"/>
      <c r="K97" s="106"/>
      <c r="L97" s="97">
        <f aca="true" t="shared" si="21" ref="L97:M100">L98</f>
        <v>32681</v>
      </c>
      <c r="M97" s="97">
        <f t="shared" si="21"/>
        <v>0</v>
      </c>
      <c r="N97" s="99">
        <f t="shared" si="19"/>
        <v>32681</v>
      </c>
      <c r="O97" s="97">
        <f aca="true" t="shared" si="22" ref="O97:P100">O98</f>
        <v>0</v>
      </c>
      <c r="P97" s="97">
        <f t="shared" si="22"/>
        <v>0</v>
      </c>
    </row>
    <row r="98" spans="1:16" ht="12.75" customHeight="1" hidden="1">
      <c r="A98" s="68"/>
      <c r="B98" s="72" t="s">
        <v>85</v>
      </c>
      <c r="C98" s="26">
        <v>63</v>
      </c>
      <c r="D98" s="26">
        <v>0</v>
      </c>
      <c r="E98" s="26">
        <v>17</v>
      </c>
      <c r="F98" s="94">
        <v>863</v>
      </c>
      <c r="G98" s="95" t="s">
        <v>29</v>
      </c>
      <c r="H98" s="95" t="s">
        <v>17</v>
      </c>
      <c r="I98" s="92"/>
      <c r="J98" s="101"/>
      <c r="K98" s="106"/>
      <c r="L98" s="97">
        <f t="shared" si="21"/>
        <v>32681</v>
      </c>
      <c r="M98" s="97">
        <f t="shared" si="21"/>
        <v>0</v>
      </c>
      <c r="N98" s="99">
        <f t="shared" si="19"/>
        <v>32681</v>
      </c>
      <c r="O98" s="97">
        <f t="shared" si="22"/>
        <v>0</v>
      </c>
      <c r="P98" s="97">
        <f t="shared" si="22"/>
        <v>0</v>
      </c>
    </row>
    <row r="99" spans="1:16" ht="24.75" customHeight="1" hidden="1">
      <c r="A99" s="68"/>
      <c r="B99" s="71" t="s">
        <v>133</v>
      </c>
      <c r="C99" s="26">
        <v>63</v>
      </c>
      <c r="D99" s="26">
        <v>0</v>
      </c>
      <c r="E99" s="26">
        <v>17</v>
      </c>
      <c r="F99" s="100">
        <v>863</v>
      </c>
      <c r="G99" s="92" t="s">
        <v>29</v>
      </c>
      <c r="H99" s="92" t="s">
        <v>17</v>
      </c>
      <c r="I99" s="106" t="s">
        <v>134</v>
      </c>
      <c r="J99" s="102" t="s">
        <v>135</v>
      </c>
      <c r="K99" s="106"/>
      <c r="L99" s="99">
        <f t="shared" si="21"/>
        <v>32681</v>
      </c>
      <c r="M99" s="99">
        <f t="shared" si="21"/>
        <v>0</v>
      </c>
      <c r="N99" s="99">
        <f t="shared" si="19"/>
        <v>32681</v>
      </c>
      <c r="O99" s="99">
        <f t="shared" si="22"/>
        <v>0</v>
      </c>
      <c r="P99" s="99">
        <f t="shared" si="22"/>
        <v>0</v>
      </c>
    </row>
    <row r="100" spans="1:16" ht="12.75" customHeight="1" hidden="1">
      <c r="A100" s="68"/>
      <c r="B100" s="71" t="s">
        <v>87</v>
      </c>
      <c r="C100" s="26">
        <v>63</v>
      </c>
      <c r="D100" s="26">
        <v>0</v>
      </c>
      <c r="E100" s="26">
        <v>17</v>
      </c>
      <c r="F100" s="100">
        <v>863</v>
      </c>
      <c r="G100" s="92" t="s">
        <v>29</v>
      </c>
      <c r="H100" s="92" t="s">
        <v>17</v>
      </c>
      <c r="I100" s="106" t="s">
        <v>134</v>
      </c>
      <c r="J100" s="102" t="s">
        <v>135</v>
      </c>
      <c r="K100" s="106" t="s">
        <v>86</v>
      </c>
      <c r="L100" s="99">
        <f t="shared" si="21"/>
        <v>32681</v>
      </c>
      <c r="M100" s="99">
        <f t="shared" si="21"/>
        <v>0</v>
      </c>
      <c r="N100" s="99">
        <f t="shared" si="19"/>
        <v>32681</v>
      </c>
      <c r="O100" s="99">
        <f t="shared" si="22"/>
        <v>0</v>
      </c>
      <c r="P100" s="99">
        <f t="shared" si="22"/>
        <v>0</v>
      </c>
    </row>
    <row r="101" spans="1:16" ht="28.5" customHeight="1" hidden="1">
      <c r="A101" s="68"/>
      <c r="B101" s="76" t="s">
        <v>93</v>
      </c>
      <c r="C101" s="26">
        <v>63</v>
      </c>
      <c r="D101" s="26">
        <v>0</v>
      </c>
      <c r="E101" s="26">
        <v>17</v>
      </c>
      <c r="F101" s="100">
        <v>863</v>
      </c>
      <c r="G101" s="92" t="s">
        <v>29</v>
      </c>
      <c r="H101" s="92" t="s">
        <v>17</v>
      </c>
      <c r="I101" s="106" t="s">
        <v>134</v>
      </c>
      <c r="J101" s="102" t="s">
        <v>135</v>
      </c>
      <c r="K101" s="106" t="s">
        <v>92</v>
      </c>
      <c r="L101" s="99">
        <v>32681</v>
      </c>
      <c r="M101" s="99"/>
      <c r="N101" s="99">
        <f t="shared" si="19"/>
        <v>32681</v>
      </c>
      <c r="O101" s="99">
        <v>0</v>
      </c>
      <c r="P101" s="99">
        <v>0</v>
      </c>
    </row>
    <row r="102" spans="1:16" ht="13.5" customHeight="1" hidden="1">
      <c r="A102" s="181" t="s">
        <v>28</v>
      </c>
      <c r="B102" s="182"/>
      <c r="C102" s="90">
        <v>63</v>
      </c>
      <c r="D102" s="90">
        <v>0</v>
      </c>
      <c r="E102" s="90">
        <v>18</v>
      </c>
      <c r="F102" s="94">
        <v>863</v>
      </c>
      <c r="G102" s="95" t="s">
        <v>31</v>
      </c>
      <c r="H102" s="95"/>
      <c r="I102" s="95"/>
      <c r="J102" s="95"/>
      <c r="K102" s="95"/>
      <c r="L102" s="97">
        <f aca="true" t="shared" si="23" ref="L102:P105">L103</f>
        <v>4000</v>
      </c>
      <c r="M102" s="97">
        <f t="shared" si="23"/>
        <v>0</v>
      </c>
      <c r="N102" s="99">
        <f t="shared" si="19"/>
        <v>4000</v>
      </c>
      <c r="O102" s="97">
        <f t="shared" si="23"/>
        <v>0</v>
      </c>
      <c r="P102" s="97">
        <f t="shared" si="23"/>
        <v>0</v>
      </c>
    </row>
    <row r="103" spans="1:16" ht="13.5" customHeight="1" hidden="1">
      <c r="A103" s="194" t="s">
        <v>80</v>
      </c>
      <c r="B103" s="195"/>
      <c r="C103" s="90">
        <v>63</v>
      </c>
      <c r="D103" s="90">
        <v>0</v>
      </c>
      <c r="E103" s="90">
        <v>18</v>
      </c>
      <c r="F103" s="94">
        <v>863</v>
      </c>
      <c r="G103" s="95" t="s">
        <v>31</v>
      </c>
      <c r="H103" s="95" t="s">
        <v>18</v>
      </c>
      <c r="I103" s="95"/>
      <c r="J103" s="95"/>
      <c r="K103" s="95"/>
      <c r="L103" s="97">
        <f t="shared" si="23"/>
        <v>4000</v>
      </c>
      <c r="M103" s="97">
        <f t="shared" si="23"/>
        <v>0</v>
      </c>
      <c r="N103" s="99">
        <f t="shared" si="19"/>
        <v>4000</v>
      </c>
      <c r="O103" s="97">
        <f t="shared" si="23"/>
        <v>0</v>
      </c>
      <c r="P103" s="97">
        <f t="shared" si="23"/>
        <v>0</v>
      </c>
    </row>
    <row r="104" spans="1:16" ht="101.25" customHeight="1" hidden="1">
      <c r="A104" s="177" t="s">
        <v>136</v>
      </c>
      <c r="B104" s="178"/>
      <c r="C104" s="26">
        <v>63</v>
      </c>
      <c r="D104" s="26">
        <v>0</v>
      </c>
      <c r="E104" s="26">
        <v>18</v>
      </c>
      <c r="F104" s="100">
        <v>863</v>
      </c>
      <c r="G104" s="92" t="s">
        <v>31</v>
      </c>
      <c r="H104" s="92" t="s">
        <v>18</v>
      </c>
      <c r="I104" s="101" t="s">
        <v>137</v>
      </c>
      <c r="J104" s="102" t="s">
        <v>138</v>
      </c>
      <c r="K104" s="92"/>
      <c r="L104" s="99">
        <f t="shared" si="23"/>
        <v>4000</v>
      </c>
      <c r="M104" s="99">
        <f t="shared" si="23"/>
        <v>0</v>
      </c>
      <c r="N104" s="99">
        <f t="shared" si="19"/>
        <v>4000</v>
      </c>
      <c r="O104" s="99">
        <f t="shared" si="23"/>
        <v>0</v>
      </c>
      <c r="P104" s="99">
        <f t="shared" si="23"/>
        <v>0</v>
      </c>
    </row>
    <row r="105" spans="1:16" ht="17.25" customHeight="1" hidden="1">
      <c r="A105" s="31"/>
      <c r="B105" s="33" t="s">
        <v>30</v>
      </c>
      <c r="C105" s="26">
        <v>63</v>
      </c>
      <c r="D105" s="26">
        <v>0</v>
      </c>
      <c r="E105" s="26">
        <v>18</v>
      </c>
      <c r="F105" s="100">
        <v>863</v>
      </c>
      <c r="G105" s="92" t="s">
        <v>31</v>
      </c>
      <c r="H105" s="92" t="s">
        <v>18</v>
      </c>
      <c r="I105" s="101" t="s">
        <v>137</v>
      </c>
      <c r="J105" s="102" t="s">
        <v>138</v>
      </c>
      <c r="K105" s="92" t="s">
        <v>19</v>
      </c>
      <c r="L105" s="99">
        <f t="shared" si="23"/>
        <v>4000</v>
      </c>
      <c r="M105" s="99">
        <f t="shared" si="23"/>
        <v>0</v>
      </c>
      <c r="N105" s="99">
        <f t="shared" si="19"/>
        <v>4000</v>
      </c>
      <c r="O105" s="99">
        <f t="shared" si="23"/>
        <v>0</v>
      </c>
      <c r="P105" s="104">
        <f t="shared" si="23"/>
        <v>0</v>
      </c>
    </row>
    <row r="106" spans="1:16" ht="13.5" customHeight="1" hidden="1">
      <c r="A106" s="31"/>
      <c r="B106" s="53" t="s">
        <v>41</v>
      </c>
      <c r="C106" s="26">
        <v>63</v>
      </c>
      <c r="D106" s="26">
        <v>0</v>
      </c>
      <c r="E106" s="26">
        <v>18</v>
      </c>
      <c r="F106" s="100">
        <v>863</v>
      </c>
      <c r="G106" s="92" t="s">
        <v>31</v>
      </c>
      <c r="H106" s="92" t="s">
        <v>18</v>
      </c>
      <c r="I106" s="101" t="s">
        <v>137</v>
      </c>
      <c r="J106" s="102" t="s">
        <v>138</v>
      </c>
      <c r="K106" s="106" t="s">
        <v>9</v>
      </c>
      <c r="L106" s="99">
        <v>4000</v>
      </c>
      <c r="M106" s="99"/>
      <c r="N106" s="99">
        <f t="shared" si="19"/>
        <v>4000</v>
      </c>
      <c r="O106" s="99">
        <v>0</v>
      </c>
      <c r="P106" s="104">
        <v>0</v>
      </c>
    </row>
    <row r="107" spans="1:16" ht="13.5" customHeight="1" hidden="1">
      <c r="A107" s="31"/>
      <c r="B107" s="155" t="s">
        <v>174</v>
      </c>
      <c r="C107" s="126">
        <v>70</v>
      </c>
      <c r="D107" s="141">
        <v>0</v>
      </c>
      <c r="E107" s="141" t="s">
        <v>108</v>
      </c>
      <c r="F107" s="94">
        <v>863</v>
      </c>
      <c r="G107" s="135" t="s">
        <v>175</v>
      </c>
      <c r="H107" s="135"/>
      <c r="I107" s="135"/>
      <c r="J107" s="135"/>
      <c r="K107" s="106"/>
      <c r="L107" s="97">
        <f aca="true" t="shared" si="24" ref="L107:M109">L108</f>
        <v>0</v>
      </c>
      <c r="M107" s="97">
        <f t="shared" si="24"/>
        <v>0</v>
      </c>
      <c r="N107" s="99">
        <f t="shared" si="19"/>
        <v>0</v>
      </c>
      <c r="O107" s="97">
        <f aca="true" t="shared" si="25" ref="O107:P109">O108</f>
        <v>0</v>
      </c>
      <c r="P107" s="97">
        <f t="shared" si="25"/>
        <v>0</v>
      </c>
    </row>
    <row r="108" spans="1:16" ht="13.5" customHeight="1" hidden="1">
      <c r="A108" s="31"/>
      <c r="B108" s="156" t="s">
        <v>174</v>
      </c>
      <c r="C108" s="29">
        <v>70</v>
      </c>
      <c r="D108" s="29">
        <v>0</v>
      </c>
      <c r="E108" s="109" t="s">
        <v>108</v>
      </c>
      <c r="F108" s="100">
        <v>863</v>
      </c>
      <c r="G108" s="140" t="s">
        <v>175</v>
      </c>
      <c r="H108" s="140" t="s">
        <v>175</v>
      </c>
      <c r="I108" s="140"/>
      <c r="J108" s="140"/>
      <c r="K108" s="106"/>
      <c r="L108" s="99">
        <f t="shared" si="24"/>
        <v>0</v>
      </c>
      <c r="M108" s="99">
        <f t="shared" si="24"/>
        <v>0</v>
      </c>
      <c r="N108" s="99">
        <f t="shared" si="19"/>
        <v>0</v>
      </c>
      <c r="O108" s="99">
        <f t="shared" si="25"/>
        <v>0</v>
      </c>
      <c r="P108" s="99">
        <f t="shared" si="25"/>
        <v>0</v>
      </c>
    </row>
    <row r="109" spans="1:16" ht="13.5" customHeight="1" hidden="1">
      <c r="A109" s="31"/>
      <c r="B109" s="156" t="s">
        <v>174</v>
      </c>
      <c r="C109" s="29">
        <v>70</v>
      </c>
      <c r="D109" s="29">
        <v>0</v>
      </c>
      <c r="E109" s="109" t="s">
        <v>108</v>
      </c>
      <c r="F109" s="100">
        <v>863</v>
      </c>
      <c r="G109" s="140" t="s">
        <v>175</v>
      </c>
      <c r="H109" s="140" t="s">
        <v>175</v>
      </c>
      <c r="I109" s="140" t="s">
        <v>176</v>
      </c>
      <c r="J109" s="140" t="s">
        <v>177</v>
      </c>
      <c r="K109" s="106"/>
      <c r="L109" s="99">
        <f t="shared" si="24"/>
        <v>0</v>
      </c>
      <c r="M109" s="99">
        <f t="shared" si="24"/>
        <v>0</v>
      </c>
      <c r="N109" s="99">
        <f t="shared" si="19"/>
        <v>0</v>
      </c>
      <c r="O109" s="99">
        <f t="shared" si="25"/>
        <v>0</v>
      </c>
      <c r="P109" s="99">
        <f t="shared" si="25"/>
        <v>0</v>
      </c>
    </row>
    <row r="110" spans="1:16" ht="13.5" customHeight="1" hidden="1">
      <c r="A110" s="31"/>
      <c r="B110" s="156" t="s">
        <v>174</v>
      </c>
      <c r="C110" s="29">
        <v>70</v>
      </c>
      <c r="D110" s="29">
        <v>0</v>
      </c>
      <c r="E110" s="109" t="s">
        <v>108</v>
      </c>
      <c r="F110" s="100">
        <v>863</v>
      </c>
      <c r="G110" s="140" t="s">
        <v>175</v>
      </c>
      <c r="H110" s="140" t="s">
        <v>175</v>
      </c>
      <c r="I110" s="140" t="s">
        <v>176</v>
      </c>
      <c r="J110" s="140" t="s">
        <v>177</v>
      </c>
      <c r="K110" s="140" t="s">
        <v>178</v>
      </c>
      <c r="L110" s="99">
        <v>0</v>
      </c>
      <c r="M110" s="99">
        <v>0</v>
      </c>
      <c r="N110" s="99">
        <f t="shared" si="19"/>
        <v>0</v>
      </c>
      <c r="O110" s="99">
        <v>0</v>
      </c>
      <c r="P110" s="99">
        <v>0</v>
      </c>
    </row>
    <row r="111" spans="1:16" ht="14.25" customHeight="1">
      <c r="A111" s="42"/>
      <c r="B111" s="43" t="s">
        <v>10</v>
      </c>
      <c r="C111" s="43"/>
      <c r="D111" s="43"/>
      <c r="E111" s="43"/>
      <c r="F111" s="100"/>
      <c r="G111" s="95"/>
      <c r="H111" s="95"/>
      <c r="I111" s="95"/>
      <c r="J111" s="102"/>
      <c r="K111" s="95"/>
      <c r="L111" s="97">
        <f>L14+L59+L66+L102+L82+L73+L97</f>
        <v>3161219</v>
      </c>
      <c r="M111" s="97">
        <f>M14+M59+M66+M102+M82+M73+M97</f>
        <v>655193.55</v>
      </c>
      <c r="N111" s="97">
        <f>N14+N59+N66+N102+N82+N73+N97+N107</f>
        <v>3816412.55</v>
      </c>
      <c r="O111" s="97">
        <f>O14+O59+O66+O102+O82+O73+O97+O107</f>
        <v>0</v>
      </c>
      <c r="P111" s="97">
        <f>P14+P59+P66+P102+P82+P73+P97+P107</f>
        <v>0</v>
      </c>
    </row>
  </sheetData>
  <sheetProtection/>
  <mergeCells count="28">
    <mergeCell ref="A84:B84"/>
    <mergeCell ref="A83:B83"/>
    <mergeCell ref="A79:B79"/>
    <mergeCell ref="F2:N2"/>
    <mergeCell ref="F3:L3"/>
    <mergeCell ref="A11:B11"/>
    <mergeCell ref="A14:B14"/>
    <mergeCell ref="F6:L6"/>
    <mergeCell ref="A102:B102"/>
    <mergeCell ref="A78:B78"/>
    <mergeCell ref="A87:B87"/>
    <mergeCell ref="A15:B15"/>
    <mergeCell ref="A19:B19"/>
    <mergeCell ref="A20:B20"/>
    <mergeCell ref="A48:B48"/>
    <mergeCell ref="A52:B52"/>
    <mergeCell ref="A44:B44"/>
    <mergeCell ref="A45:B45"/>
    <mergeCell ref="F4:P4"/>
    <mergeCell ref="F7:P7"/>
    <mergeCell ref="A9:P9"/>
    <mergeCell ref="A103:B103"/>
    <mergeCell ref="A104:B104"/>
    <mergeCell ref="A56:B56"/>
    <mergeCell ref="A73:B73"/>
    <mergeCell ref="A82:B82"/>
    <mergeCell ref="A88:B88"/>
    <mergeCell ref="A91:B91"/>
  </mergeCells>
  <printOptions/>
  <pageMargins left="0.5511811023622047" right="0.4330708661417323" top="0.5118110236220472" bottom="0.7" header="0.95" footer="1.16"/>
  <pageSetup horizontalDpi="600" verticalDpi="600" orientation="portrait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102"/>
  <sheetViews>
    <sheetView workbookViewId="0" topLeftCell="B63">
      <selection activeCell="V69" sqref="V69"/>
    </sheetView>
  </sheetViews>
  <sheetFormatPr defaultColWidth="9.140625" defaultRowHeight="12.75"/>
  <cols>
    <col min="1" max="1" width="2.28125" style="3" hidden="1" customWidth="1"/>
    <col min="2" max="2" width="46.140625" style="4" customWidth="1"/>
    <col min="3" max="3" width="4.8515625" style="4" customWidth="1"/>
    <col min="4" max="4" width="5.00390625" style="4" customWidth="1"/>
    <col min="5" max="5" width="5.421875" style="4" customWidth="1"/>
    <col min="6" max="6" width="4.7109375" style="74" customWidth="1"/>
    <col min="7" max="7" width="4.57421875" style="24" hidden="1" customWidth="1"/>
    <col min="8" max="8" width="7.57421875" style="24" hidden="1" customWidth="1"/>
    <col min="9" max="9" width="6.7109375" style="24" customWidth="1"/>
    <col min="10" max="10" width="10.7109375" style="24" hidden="1" customWidth="1"/>
    <col min="11" max="11" width="4.421875" style="25" customWidth="1"/>
    <col min="12" max="12" width="13.140625" style="10" hidden="1" customWidth="1"/>
    <col min="13" max="13" width="12.140625" style="10" customWidth="1"/>
    <col min="14" max="14" width="13.140625" style="10" hidden="1" customWidth="1"/>
    <col min="15" max="16" width="12.140625" style="3" customWidth="1"/>
    <col min="17" max="18" width="9.140625" style="3" customWidth="1"/>
    <col min="19" max="19" width="4.421875" style="3" customWidth="1"/>
    <col min="20" max="16384" width="9.140625" style="3" customWidth="1"/>
  </cols>
  <sheetData>
    <row r="1" spans="3:12" ht="14.25" customHeight="1">
      <c r="C1" s="189" t="s">
        <v>194</v>
      </c>
      <c r="D1" s="189"/>
      <c r="E1" s="189"/>
      <c r="F1" s="189"/>
      <c r="G1" s="189"/>
      <c r="H1" s="189"/>
      <c r="I1" s="189"/>
      <c r="J1" s="189"/>
      <c r="K1" s="189"/>
      <c r="L1" s="189"/>
    </row>
    <row r="2" spans="3:16" ht="44.25" customHeight="1">
      <c r="C2" s="189" t="s">
        <v>164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ht="9.75" customHeight="1"/>
    <row r="4" spans="3:16" ht="16.5" customHeight="1">
      <c r="C4" s="189" t="s">
        <v>179</v>
      </c>
      <c r="D4" s="189"/>
      <c r="E4" s="189"/>
      <c r="F4" s="189"/>
      <c r="G4" s="189"/>
      <c r="H4" s="189"/>
      <c r="I4" s="189"/>
      <c r="J4" s="189"/>
      <c r="K4" s="189"/>
      <c r="L4" s="189"/>
      <c r="M4" s="13"/>
      <c r="N4" s="13"/>
      <c r="O4" s="13"/>
      <c r="P4" s="13"/>
    </row>
    <row r="5" spans="3:16" ht="34.5" customHeight="1">
      <c r="C5" s="202" t="s">
        <v>163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6:16" ht="5.25" customHeight="1">
      <c r="F6" s="75"/>
      <c r="G6" s="17"/>
      <c r="H6" s="17"/>
      <c r="I6" s="17"/>
      <c r="J6" s="17"/>
      <c r="K6" s="17"/>
      <c r="L6" s="14"/>
      <c r="M6" s="14"/>
      <c r="N6" s="14"/>
      <c r="O6" s="14"/>
      <c r="P6" s="14"/>
    </row>
    <row r="7" spans="1:16" ht="42" customHeight="1">
      <c r="A7" s="191" t="s">
        <v>183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</row>
    <row r="8" spans="1:16" ht="12.75" customHeight="1">
      <c r="A8" s="5"/>
      <c r="B8" s="5"/>
      <c r="C8" s="8"/>
      <c r="D8" s="8"/>
      <c r="E8" s="8"/>
      <c r="F8" s="83"/>
      <c r="G8" s="5"/>
      <c r="H8" s="5"/>
      <c r="I8" s="5"/>
      <c r="J8" s="5"/>
      <c r="K8" s="5"/>
      <c r="N8" s="80" t="s">
        <v>97</v>
      </c>
      <c r="O8" s="5"/>
      <c r="P8" s="176" t="s">
        <v>201</v>
      </c>
    </row>
    <row r="9" spans="1:16" s="16" customFormat="1" ht="24" customHeight="1">
      <c r="A9" s="192" t="s">
        <v>11</v>
      </c>
      <c r="B9" s="193"/>
      <c r="C9" s="12" t="s">
        <v>139</v>
      </c>
      <c r="D9" s="12" t="s">
        <v>140</v>
      </c>
      <c r="E9" s="123" t="s">
        <v>141</v>
      </c>
      <c r="F9" s="12" t="s">
        <v>142</v>
      </c>
      <c r="G9" s="124" t="s">
        <v>12</v>
      </c>
      <c r="H9" s="124" t="s">
        <v>13</v>
      </c>
      <c r="I9" s="86" t="s">
        <v>64</v>
      </c>
      <c r="J9" s="124" t="s">
        <v>14</v>
      </c>
      <c r="K9" s="86" t="s">
        <v>15</v>
      </c>
      <c r="L9" s="81" t="s">
        <v>89</v>
      </c>
      <c r="M9" s="2">
        <v>2019</v>
      </c>
      <c r="N9" s="2" t="s">
        <v>200</v>
      </c>
      <c r="O9" s="175">
        <v>2020</v>
      </c>
      <c r="P9" s="175">
        <v>2021</v>
      </c>
    </row>
    <row r="10" spans="1:16" s="16" customFormat="1" ht="24.75" customHeight="1">
      <c r="A10" s="26"/>
      <c r="B10" s="158" t="s">
        <v>185</v>
      </c>
      <c r="C10" s="90">
        <v>63</v>
      </c>
      <c r="D10" s="26"/>
      <c r="E10" s="26"/>
      <c r="F10" s="81"/>
      <c r="G10" s="92"/>
      <c r="H10" s="92"/>
      <c r="I10" s="92"/>
      <c r="J10" s="92"/>
      <c r="K10" s="92"/>
      <c r="L10" s="93">
        <f>L11+L44+L51+L58+L63+L82+L77+L87</f>
        <v>3154819</v>
      </c>
      <c r="M10" s="93">
        <f>M11+M44+M51+M58+M63+M82+M77+M87</f>
        <v>655193.55</v>
      </c>
      <c r="N10" s="93">
        <f>N11+N44+N51+N58+N63+N82+N77+N87</f>
        <v>3810012.55</v>
      </c>
      <c r="O10" s="93">
        <f>O11+O44+O51+O58+O63+O82+O77+O87</f>
        <v>0</v>
      </c>
      <c r="P10" s="93">
        <f>P11+P44+P51+P58+P63+P82+P77+P87</f>
        <v>0</v>
      </c>
    </row>
    <row r="11" spans="1:16" s="16" customFormat="1" ht="50.25" customHeight="1">
      <c r="A11" s="26"/>
      <c r="B11" s="125" t="s">
        <v>143</v>
      </c>
      <c r="C11" s="126">
        <v>63</v>
      </c>
      <c r="D11" s="90">
        <v>0</v>
      </c>
      <c r="E11" s="90">
        <v>11</v>
      </c>
      <c r="F11" s="126"/>
      <c r="G11" s="92"/>
      <c r="H11" s="92"/>
      <c r="I11" s="92"/>
      <c r="J11" s="92"/>
      <c r="K11" s="92"/>
      <c r="L11" s="93">
        <f>L12</f>
        <v>1311466</v>
      </c>
      <c r="M11" s="93">
        <f>M12</f>
        <v>272100.7</v>
      </c>
      <c r="N11" s="93">
        <f>N12</f>
        <v>1583566.7</v>
      </c>
      <c r="O11" s="93">
        <f>O12</f>
        <v>0</v>
      </c>
      <c r="P11" s="93">
        <f>P12</f>
        <v>0</v>
      </c>
    </row>
    <row r="12" spans="1:16" s="16" customFormat="1" ht="17.25" customHeight="1">
      <c r="A12" s="26"/>
      <c r="B12" s="127" t="s">
        <v>66</v>
      </c>
      <c r="C12" s="90">
        <v>63</v>
      </c>
      <c r="D12" s="90">
        <v>0</v>
      </c>
      <c r="E12" s="90">
        <v>11</v>
      </c>
      <c r="F12" s="126">
        <v>863</v>
      </c>
      <c r="G12" s="92"/>
      <c r="H12" s="92"/>
      <c r="I12" s="92"/>
      <c r="J12" s="92"/>
      <c r="K12" s="92"/>
      <c r="L12" s="93">
        <f>L13+L16++L32+L35+L29+L41+L23+L38+L26</f>
        <v>1311466</v>
      </c>
      <c r="M12" s="93">
        <f>M13+M16++M32+M35+M29+M41+M23+M38+M26</f>
        <v>272100.7</v>
      </c>
      <c r="N12" s="93">
        <f>N13+N16++N32+N35+N29+N41+N23+N38+N26</f>
        <v>1583566.7</v>
      </c>
      <c r="O12" s="93">
        <f>O13+O16++O32+O35+O29+O41+O23+O38+O26</f>
        <v>0</v>
      </c>
      <c r="P12" s="93">
        <f>P13+P16++P32+P35+P29+P41+P23+P38+P26</f>
        <v>0</v>
      </c>
    </row>
    <row r="13" spans="1:16" ht="24" customHeight="1" hidden="1">
      <c r="A13" s="44" t="s">
        <v>68</v>
      </c>
      <c r="B13" s="35" t="s">
        <v>99</v>
      </c>
      <c r="C13" s="29">
        <v>63</v>
      </c>
      <c r="D13" s="29">
        <v>0</v>
      </c>
      <c r="E13" s="29">
        <v>11</v>
      </c>
      <c r="F13" s="45">
        <v>863</v>
      </c>
      <c r="G13" s="46" t="s">
        <v>17</v>
      </c>
      <c r="H13" s="46" t="s">
        <v>18</v>
      </c>
      <c r="I13" s="46" t="s">
        <v>144</v>
      </c>
      <c r="J13" s="37" t="s">
        <v>100</v>
      </c>
      <c r="K13" s="47" t="s">
        <v>69</v>
      </c>
      <c r="L13" s="99">
        <f aca="true" t="shared" si="0" ref="L13:P14">L14</f>
        <v>406489</v>
      </c>
      <c r="M13" s="99">
        <f t="shared" si="0"/>
        <v>0</v>
      </c>
      <c r="N13" s="99">
        <f t="shared" si="0"/>
        <v>406489</v>
      </c>
      <c r="O13" s="99">
        <f t="shared" si="0"/>
        <v>0</v>
      </c>
      <c r="P13" s="99">
        <f t="shared" si="0"/>
        <v>0</v>
      </c>
    </row>
    <row r="14" spans="1:16" ht="60" customHeight="1" hidden="1">
      <c r="A14" s="19" t="s">
        <v>67</v>
      </c>
      <c r="B14" s="19" t="s">
        <v>67</v>
      </c>
      <c r="C14" s="29">
        <v>63</v>
      </c>
      <c r="D14" s="29">
        <v>0</v>
      </c>
      <c r="E14" s="29">
        <v>11</v>
      </c>
      <c r="F14" s="45">
        <v>863</v>
      </c>
      <c r="G14" s="46" t="s">
        <v>17</v>
      </c>
      <c r="H14" s="46" t="s">
        <v>18</v>
      </c>
      <c r="I14" s="46" t="s">
        <v>144</v>
      </c>
      <c r="J14" s="37" t="s">
        <v>100</v>
      </c>
      <c r="K14" s="37" t="s">
        <v>0</v>
      </c>
      <c r="L14" s="99">
        <f t="shared" si="0"/>
        <v>406489</v>
      </c>
      <c r="M14" s="99">
        <f t="shared" si="0"/>
        <v>0</v>
      </c>
      <c r="N14" s="99">
        <f t="shared" si="0"/>
        <v>406489</v>
      </c>
      <c r="O14" s="99">
        <f t="shared" si="0"/>
        <v>0</v>
      </c>
      <c r="P14" s="99">
        <f t="shared" si="0"/>
        <v>0</v>
      </c>
    </row>
    <row r="15" spans="1:16" ht="27.75" customHeight="1" hidden="1">
      <c r="A15" s="19" t="s">
        <v>70</v>
      </c>
      <c r="B15" s="19" t="s">
        <v>70</v>
      </c>
      <c r="C15" s="26">
        <v>63</v>
      </c>
      <c r="D15" s="26">
        <v>0</v>
      </c>
      <c r="E15" s="26">
        <v>11</v>
      </c>
      <c r="F15" s="100">
        <v>863</v>
      </c>
      <c r="G15" s="92" t="s">
        <v>17</v>
      </c>
      <c r="H15" s="92" t="s">
        <v>18</v>
      </c>
      <c r="I15" s="101" t="s">
        <v>144</v>
      </c>
      <c r="J15" s="102" t="s">
        <v>100</v>
      </c>
      <c r="K15" s="102" t="s">
        <v>1</v>
      </c>
      <c r="L15" s="99">
        <v>406489</v>
      </c>
      <c r="M15" s="99"/>
      <c r="N15" s="99">
        <f>L15+M15</f>
        <v>406489</v>
      </c>
      <c r="O15" s="99"/>
      <c r="P15" s="99"/>
    </row>
    <row r="16" spans="1:16" ht="23.25" customHeight="1">
      <c r="A16" s="198" t="s">
        <v>71</v>
      </c>
      <c r="B16" s="199"/>
      <c r="C16" s="29">
        <v>63</v>
      </c>
      <c r="D16" s="29">
        <v>0</v>
      </c>
      <c r="E16" s="29">
        <v>11</v>
      </c>
      <c r="F16" s="45">
        <v>863</v>
      </c>
      <c r="G16" s="28" t="s">
        <v>17</v>
      </c>
      <c r="H16" s="28" t="s">
        <v>22</v>
      </c>
      <c r="I16" s="46" t="s">
        <v>101</v>
      </c>
      <c r="J16" s="37" t="s">
        <v>102</v>
      </c>
      <c r="K16" s="28"/>
      <c r="L16" s="99">
        <f>L17+L19+L21</f>
        <v>896177</v>
      </c>
      <c r="M16" s="99">
        <f>M17+M19+M21</f>
        <v>213100.7</v>
      </c>
      <c r="N16" s="99">
        <f>N17+N19+N21</f>
        <v>1109277.7</v>
      </c>
      <c r="O16" s="99">
        <f>O17+O19+O21</f>
        <v>0</v>
      </c>
      <c r="P16" s="99">
        <f>P17+P19+P21</f>
        <v>0</v>
      </c>
    </row>
    <row r="17" spans="1:16" ht="63" customHeight="1" hidden="1">
      <c r="A17" s="35"/>
      <c r="B17" s="19" t="s">
        <v>67</v>
      </c>
      <c r="C17" s="29">
        <v>63</v>
      </c>
      <c r="D17" s="29">
        <v>0</v>
      </c>
      <c r="E17" s="29">
        <v>11</v>
      </c>
      <c r="F17" s="45">
        <v>863</v>
      </c>
      <c r="G17" s="46" t="s">
        <v>17</v>
      </c>
      <c r="H17" s="46" t="s">
        <v>22</v>
      </c>
      <c r="I17" s="46" t="s">
        <v>101</v>
      </c>
      <c r="J17" s="37" t="s">
        <v>102</v>
      </c>
      <c r="K17" s="28" t="s">
        <v>0</v>
      </c>
      <c r="L17" s="99">
        <f>L18</f>
        <v>794277</v>
      </c>
      <c r="M17" s="99">
        <f>M18</f>
        <v>0</v>
      </c>
      <c r="N17" s="99">
        <f>N18</f>
        <v>794277</v>
      </c>
      <c r="O17" s="99">
        <f>O18</f>
        <v>0</v>
      </c>
      <c r="P17" s="99">
        <f>P18</f>
        <v>0</v>
      </c>
    </row>
    <row r="18" spans="1:16" ht="24.75" customHeight="1" hidden="1">
      <c r="A18" s="31"/>
      <c r="B18" s="19" t="s">
        <v>70</v>
      </c>
      <c r="C18" s="26">
        <v>63</v>
      </c>
      <c r="D18" s="26">
        <v>0</v>
      </c>
      <c r="E18" s="26">
        <v>11</v>
      </c>
      <c r="F18" s="100">
        <v>863</v>
      </c>
      <c r="G18" s="92" t="s">
        <v>17</v>
      </c>
      <c r="H18" s="92" t="s">
        <v>22</v>
      </c>
      <c r="I18" s="101" t="s">
        <v>101</v>
      </c>
      <c r="J18" s="102" t="s">
        <v>102</v>
      </c>
      <c r="K18" s="92" t="s">
        <v>1</v>
      </c>
      <c r="L18" s="99">
        <f>794255-50896+50918</f>
        <v>794277</v>
      </c>
      <c r="M18" s="99"/>
      <c r="N18" s="99">
        <f>L18+M18</f>
        <v>794277</v>
      </c>
      <c r="O18" s="99"/>
      <c r="P18" s="99"/>
    </row>
    <row r="19" spans="1:16" ht="24.75" customHeight="1">
      <c r="A19" s="31"/>
      <c r="B19" s="78" t="s">
        <v>94</v>
      </c>
      <c r="C19" s="26">
        <v>63</v>
      </c>
      <c r="D19" s="26">
        <v>0</v>
      </c>
      <c r="E19" s="26">
        <v>11</v>
      </c>
      <c r="F19" s="105">
        <v>863</v>
      </c>
      <c r="G19" s="106" t="s">
        <v>17</v>
      </c>
      <c r="H19" s="106" t="s">
        <v>22</v>
      </c>
      <c r="I19" s="101" t="s">
        <v>101</v>
      </c>
      <c r="J19" s="102" t="s">
        <v>102</v>
      </c>
      <c r="K19" s="106" t="s">
        <v>2</v>
      </c>
      <c r="L19" s="99">
        <f>L20</f>
        <v>94829</v>
      </c>
      <c r="M19" s="99">
        <f>M20</f>
        <v>213100.7</v>
      </c>
      <c r="N19" s="99">
        <f>N20</f>
        <v>307929.7</v>
      </c>
      <c r="O19" s="99">
        <f>O20</f>
        <v>0</v>
      </c>
      <c r="P19" s="99">
        <f>P20</f>
        <v>0</v>
      </c>
    </row>
    <row r="20" spans="1:16" ht="28.5" customHeight="1">
      <c r="A20" s="31"/>
      <c r="B20" s="20" t="s">
        <v>72</v>
      </c>
      <c r="C20" s="26">
        <v>63</v>
      </c>
      <c r="D20" s="26">
        <v>0</v>
      </c>
      <c r="E20" s="26">
        <v>11</v>
      </c>
      <c r="F20" s="105">
        <v>863</v>
      </c>
      <c r="G20" s="106" t="s">
        <v>17</v>
      </c>
      <c r="H20" s="106" t="s">
        <v>22</v>
      </c>
      <c r="I20" s="101" t="s">
        <v>101</v>
      </c>
      <c r="J20" s="102" t="s">
        <v>102</v>
      </c>
      <c r="K20" s="106" t="s">
        <v>3</v>
      </c>
      <c r="L20" s="99">
        <v>94829</v>
      </c>
      <c r="M20" s="99">
        <f>212871+229.7</f>
        <v>213100.7</v>
      </c>
      <c r="N20" s="99">
        <f>L20+M20</f>
        <v>307929.7</v>
      </c>
      <c r="O20" s="99">
        <v>0</v>
      </c>
      <c r="P20" s="99">
        <v>0</v>
      </c>
    </row>
    <row r="21" spans="1:16" ht="15.75" customHeight="1" hidden="1">
      <c r="A21" s="31"/>
      <c r="B21" s="49" t="s">
        <v>4</v>
      </c>
      <c r="C21" s="29">
        <v>63</v>
      </c>
      <c r="D21" s="29">
        <v>0</v>
      </c>
      <c r="E21" s="29">
        <v>11</v>
      </c>
      <c r="F21" s="45">
        <v>863</v>
      </c>
      <c r="G21" s="28" t="s">
        <v>17</v>
      </c>
      <c r="H21" s="28" t="s">
        <v>22</v>
      </c>
      <c r="I21" s="46" t="s">
        <v>101</v>
      </c>
      <c r="J21" s="37" t="s">
        <v>102</v>
      </c>
      <c r="K21" s="28" t="s">
        <v>5</v>
      </c>
      <c r="L21" s="99">
        <f>L22</f>
        <v>7071</v>
      </c>
      <c r="M21" s="99">
        <f>M22</f>
        <v>0</v>
      </c>
      <c r="N21" s="99">
        <f>N22</f>
        <v>7071</v>
      </c>
      <c r="O21" s="99">
        <f>O22</f>
        <v>0</v>
      </c>
      <c r="P21" s="99">
        <f>P22</f>
        <v>0</v>
      </c>
    </row>
    <row r="22" spans="1:16" ht="15.75" customHeight="1" hidden="1">
      <c r="A22" s="31"/>
      <c r="B22" s="77" t="s">
        <v>90</v>
      </c>
      <c r="C22" s="26">
        <v>63</v>
      </c>
      <c r="D22" s="26">
        <v>0</v>
      </c>
      <c r="E22" s="26">
        <v>11</v>
      </c>
      <c r="F22" s="100">
        <v>863</v>
      </c>
      <c r="G22" s="92" t="s">
        <v>17</v>
      </c>
      <c r="H22" s="92" t="s">
        <v>22</v>
      </c>
      <c r="I22" s="101" t="s">
        <v>101</v>
      </c>
      <c r="J22" s="102" t="s">
        <v>102</v>
      </c>
      <c r="K22" s="92" t="s">
        <v>91</v>
      </c>
      <c r="L22" s="99">
        <v>7071</v>
      </c>
      <c r="M22" s="99"/>
      <c r="N22" s="99">
        <f>L22+M22</f>
        <v>7071</v>
      </c>
      <c r="O22" s="99"/>
      <c r="P22" s="99"/>
    </row>
    <row r="23" spans="1:16" ht="25.5" customHeight="1">
      <c r="A23" s="31"/>
      <c r="B23" s="53" t="s">
        <v>157</v>
      </c>
      <c r="C23" s="26">
        <v>63</v>
      </c>
      <c r="D23" s="26">
        <v>0</v>
      </c>
      <c r="E23" s="26">
        <v>11</v>
      </c>
      <c r="F23" s="105">
        <v>863</v>
      </c>
      <c r="G23" s="106" t="s">
        <v>17</v>
      </c>
      <c r="H23" s="106" t="s">
        <v>22</v>
      </c>
      <c r="I23" s="101" t="s">
        <v>158</v>
      </c>
      <c r="J23" s="102" t="s">
        <v>156</v>
      </c>
      <c r="K23" s="92"/>
      <c r="L23" s="99">
        <f aca="true" t="shared" si="1" ref="L23:P24">L24</f>
        <v>0</v>
      </c>
      <c r="M23" s="99">
        <f t="shared" si="1"/>
        <v>10000</v>
      </c>
      <c r="N23" s="99">
        <f t="shared" si="1"/>
        <v>10000</v>
      </c>
      <c r="O23" s="99">
        <f t="shared" si="1"/>
        <v>0</v>
      </c>
      <c r="P23" s="99">
        <f t="shared" si="1"/>
        <v>0</v>
      </c>
    </row>
    <row r="24" spans="1:16" ht="24.75" customHeight="1">
      <c r="A24" s="31"/>
      <c r="B24" s="78" t="s">
        <v>94</v>
      </c>
      <c r="C24" s="26">
        <v>63</v>
      </c>
      <c r="D24" s="26">
        <v>0</v>
      </c>
      <c r="E24" s="26">
        <v>11</v>
      </c>
      <c r="F24" s="105">
        <v>863</v>
      </c>
      <c r="G24" s="106" t="s">
        <v>17</v>
      </c>
      <c r="H24" s="106" t="s">
        <v>22</v>
      </c>
      <c r="I24" s="101" t="s">
        <v>158</v>
      </c>
      <c r="J24" s="102" t="s">
        <v>156</v>
      </c>
      <c r="K24" s="106" t="s">
        <v>2</v>
      </c>
      <c r="L24" s="99">
        <f t="shared" si="1"/>
        <v>0</v>
      </c>
      <c r="M24" s="99">
        <f t="shared" si="1"/>
        <v>10000</v>
      </c>
      <c r="N24" s="99">
        <f t="shared" si="1"/>
        <v>10000</v>
      </c>
      <c r="O24" s="99">
        <f t="shared" si="1"/>
        <v>0</v>
      </c>
      <c r="P24" s="99">
        <f t="shared" si="1"/>
        <v>0</v>
      </c>
    </row>
    <row r="25" spans="1:16" ht="24.75" customHeight="1">
      <c r="A25" s="31"/>
      <c r="B25" s="20" t="s">
        <v>72</v>
      </c>
      <c r="C25" s="26">
        <v>63</v>
      </c>
      <c r="D25" s="26">
        <v>0</v>
      </c>
      <c r="E25" s="26">
        <v>11</v>
      </c>
      <c r="F25" s="105">
        <v>863</v>
      </c>
      <c r="G25" s="106" t="s">
        <v>17</v>
      </c>
      <c r="H25" s="106" t="s">
        <v>22</v>
      </c>
      <c r="I25" s="101" t="s">
        <v>158</v>
      </c>
      <c r="J25" s="102" t="s">
        <v>156</v>
      </c>
      <c r="K25" s="106" t="s">
        <v>3</v>
      </c>
      <c r="L25" s="99">
        <v>0</v>
      </c>
      <c r="M25" s="164">
        <v>10000</v>
      </c>
      <c r="N25" s="99">
        <f>L25+M25</f>
        <v>10000</v>
      </c>
      <c r="O25" s="99">
        <v>0</v>
      </c>
      <c r="P25" s="99">
        <v>0</v>
      </c>
    </row>
    <row r="26" spans="1:16" ht="25.5" customHeight="1">
      <c r="A26" s="41"/>
      <c r="B26" s="71" t="s">
        <v>199</v>
      </c>
      <c r="C26" s="26">
        <v>63</v>
      </c>
      <c r="D26" s="26">
        <v>0</v>
      </c>
      <c r="E26" s="26">
        <v>11</v>
      </c>
      <c r="F26" s="105">
        <v>863</v>
      </c>
      <c r="G26" s="106" t="s">
        <v>17</v>
      </c>
      <c r="H26" s="106" t="s">
        <v>32</v>
      </c>
      <c r="I26" s="101" t="s">
        <v>198</v>
      </c>
      <c r="J26" s="102" t="s">
        <v>195</v>
      </c>
      <c r="K26" s="106"/>
      <c r="L26" s="99">
        <f>L27</f>
        <v>0</v>
      </c>
      <c r="M26" s="99">
        <f aca="true" t="shared" si="2" ref="M26:P27">M27</f>
        <v>49000</v>
      </c>
      <c r="N26" s="99">
        <f t="shared" si="2"/>
        <v>49000</v>
      </c>
      <c r="O26" s="99">
        <f t="shared" si="2"/>
        <v>0</v>
      </c>
      <c r="P26" s="99">
        <f t="shared" si="2"/>
        <v>0</v>
      </c>
    </row>
    <row r="27" spans="1:16" ht="26.25" customHeight="1">
      <c r="A27" s="41"/>
      <c r="B27" s="78" t="s">
        <v>94</v>
      </c>
      <c r="C27" s="26">
        <v>63</v>
      </c>
      <c r="D27" s="26">
        <v>0</v>
      </c>
      <c r="E27" s="26">
        <v>11</v>
      </c>
      <c r="F27" s="105">
        <v>863</v>
      </c>
      <c r="G27" s="106" t="s">
        <v>17</v>
      </c>
      <c r="H27" s="106" t="s">
        <v>32</v>
      </c>
      <c r="I27" s="101" t="s">
        <v>198</v>
      </c>
      <c r="J27" s="102" t="s">
        <v>195</v>
      </c>
      <c r="K27" s="106" t="s">
        <v>2</v>
      </c>
      <c r="L27" s="99">
        <f>L28</f>
        <v>0</v>
      </c>
      <c r="M27" s="99">
        <f t="shared" si="2"/>
        <v>49000</v>
      </c>
      <c r="N27" s="99">
        <f t="shared" si="2"/>
        <v>49000</v>
      </c>
      <c r="O27" s="99">
        <f t="shared" si="2"/>
        <v>0</v>
      </c>
      <c r="P27" s="99">
        <f t="shared" si="2"/>
        <v>0</v>
      </c>
    </row>
    <row r="28" spans="1:16" ht="26.25" customHeight="1">
      <c r="A28" s="41"/>
      <c r="B28" s="20" t="s">
        <v>72</v>
      </c>
      <c r="C28" s="26">
        <v>63</v>
      </c>
      <c r="D28" s="26">
        <v>0</v>
      </c>
      <c r="E28" s="26">
        <v>11</v>
      </c>
      <c r="F28" s="105">
        <v>863</v>
      </c>
      <c r="G28" s="106" t="s">
        <v>17</v>
      </c>
      <c r="H28" s="106" t="s">
        <v>32</v>
      </c>
      <c r="I28" s="101" t="s">
        <v>198</v>
      </c>
      <c r="J28" s="102" t="s">
        <v>195</v>
      </c>
      <c r="K28" s="106" t="s">
        <v>3</v>
      </c>
      <c r="L28" s="99"/>
      <c r="M28" s="99">
        <v>49000</v>
      </c>
      <c r="N28" s="99">
        <f>L28+M28</f>
        <v>49000</v>
      </c>
      <c r="O28" s="99">
        <v>0</v>
      </c>
      <c r="P28" s="99">
        <v>0</v>
      </c>
    </row>
    <row r="29" spans="1:16" ht="15.75" customHeight="1" hidden="1">
      <c r="A29" s="31"/>
      <c r="B29" s="49" t="s">
        <v>103</v>
      </c>
      <c r="C29" s="29">
        <v>63</v>
      </c>
      <c r="D29" s="29">
        <v>0</v>
      </c>
      <c r="E29" s="29">
        <v>11</v>
      </c>
      <c r="F29" s="45">
        <v>863</v>
      </c>
      <c r="G29" s="28" t="s">
        <v>17</v>
      </c>
      <c r="H29" s="28" t="s">
        <v>22</v>
      </c>
      <c r="I29" s="46" t="s">
        <v>145</v>
      </c>
      <c r="J29" s="37" t="s">
        <v>104</v>
      </c>
      <c r="K29" s="28"/>
      <c r="L29" s="99">
        <f aca="true" t="shared" si="3" ref="L29:P30">L30</f>
        <v>5000</v>
      </c>
      <c r="M29" s="99">
        <f t="shared" si="3"/>
        <v>0</v>
      </c>
      <c r="N29" s="99">
        <f t="shared" si="3"/>
        <v>5000</v>
      </c>
      <c r="O29" s="99">
        <f t="shared" si="3"/>
        <v>0</v>
      </c>
      <c r="P29" s="99">
        <f t="shared" si="3"/>
        <v>0</v>
      </c>
    </row>
    <row r="30" spans="1:16" ht="15.75" customHeight="1" hidden="1">
      <c r="A30" s="31"/>
      <c r="B30" s="49" t="s">
        <v>4</v>
      </c>
      <c r="C30" s="29">
        <v>63</v>
      </c>
      <c r="D30" s="29">
        <v>0</v>
      </c>
      <c r="E30" s="29">
        <v>11</v>
      </c>
      <c r="F30" s="45">
        <v>863</v>
      </c>
      <c r="G30" s="28" t="s">
        <v>17</v>
      </c>
      <c r="H30" s="28" t="s">
        <v>22</v>
      </c>
      <c r="I30" s="46" t="s">
        <v>145</v>
      </c>
      <c r="J30" s="37" t="s">
        <v>104</v>
      </c>
      <c r="K30" s="28" t="s">
        <v>5</v>
      </c>
      <c r="L30" s="99">
        <f t="shared" si="3"/>
        <v>5000</v>
      </c>
      <c r="M30" s="99">
        <f t="shared" si="3"/>
        <v>0</v>
      </c>
      <c r="N30" s="99">
        <f t="shared" si="3"/>
        <v>5000</v>
      </c>
      <c r="O30" s="99">
        <f t="shared" si="3"/>
        <v>0</v>
      </c>
      <c r="P30" s="99">
        <f t="shared" si="3"/>
        <v>0</v>
      </c>
    </row>
    <row r="31" spans="1:16" ht="15.75" customHeight="1" hidden="1">
      <c r="A31" s="31"/>
      <c r="B31" s="77" t="s">
        <v>90</v>
      </c>
      <c r="C31" s="26">
        <v>63</v>
      </c>
      <c r="D31" s="26">
        <v>0</v>
      </c>
      <c r="E31" s="26">
        <v>11</v>
      </c>
      <c r="F31" s="100">
        <v>863</v>
      </c>
      <c r="G31" s="92" t="s">
        <v>17</v>
      </c>
      <c r="H31" s="92" t="s">
        <v>22</v>
      </c>
      <c r="I31" s="46" t="s">
        <v>145</v>
      </c>
      <c r="J31" s="102" t="s">
        <v>104</v>
      </c>
      <c r="K31" s="92" t="s">
        <v>91</v>
      </c>
      <c r="L31" s="99">
        <v>5000</v>
      </c>
      <c r="M31" s="99"/>
      <c r="N31" s="99">
        <f>L31+M31</f>
        <v>5000</v>
      </c>
      <c r="O31" s="99"/>
      <c r="P31" s="99"/>
    </row>
    <row r="32" spans="1:16" s="7" customFormat="1" ht="60" customHeight="1" hidden="1">
      <c r="A32" s="44" t="s">
        <v>74</v>
      </c>
      <c r="B32" s="52" t="s">
        <v>105</v>
      </c>
      <c r="C32" s="29">
        <v>63</v>
      </c>
      <c r="D32" s="29">
        <v>0</v>
      </c>
      <c r="E32" s="29">
        <v>11</v>
      </c>
      <c r="F32" s="45">
        <v>863</v>
      </c>
      <c r="G32" s="28" t="s">
        <v>17</v>
      </c>
      <c r="H32" s="28" t="s">
        <v>6</v>
      </c>
      <c r="I32" s="46" t="s">
        <v>106</v>
      </c>
      <c r="J32" s="37" t="s">
        <v>107</v>
      </c>
      <c r="K32" s="28"/>
      <c r="L32" s="99">
        <f aca="true" t="shared" si="4" ref="L32:P33">L33</f>
        <v>3000</v>
      </c>
      <c r="M32" s="99">
        <f t="shared" si="4"/>
        <v>0</v>
      </c>
      <c r="N32" s="99">
        <f t="shared" si="4"/>
        <v>3000</v>
      </c>
      <c r="O32" s="99">
        <f t="shared" si="4"/>
        <v>0</v>
      </c>
      <c r="P32" s="99">
        <f t="shared" si="4"/>
        <v>0</v>
      </c>
    </row>
    <row r="33" spans="1:16" ht="14.25" customHeight="1" hidden="1">
      <c r="A33" s="31"/>
      <c r="B33" s="33" t="s">
        <v>30</v>
      </c>
      <c r="C33" s="29">
        <v>63</v>
      </c>
      <c r="D33" s="29">
        <v>0</v>
      </c>
      <c r="E33" s="29">
        <v>11</v>
      </c>
      <c r="F33" s="45">
        <v>863</v>
      </c>
      <c r="G33" s="28" t="s">
        <v>17</v>
      </c>
      <c r="H33" s="34" t="s">
        <v>6</v>
      </c>
      <c r="I33" s="46" t="s">
        <v>106</v>
      </c>
      <c r="J33" s="37" t="s">
        <v>107</v>
      </c>
      <c r="K33" s="28" t="s">
        <v>19</v>
      </c>
      <c r="L33" s="99">
        <f t="shared" si="4"/>
        <v>3000</v>
      </c>
      <c r="M33" s="99">
        <f t="shared" si="4"/>
        <v>0</v>
      </c>
      <c r="N33" s="99">
        <f t="shared" si="4"/>
        <v>3000</v>
      </c>
      <c r="O33" s="99">
        <f t="shared" si="4"/>
        <v>0</v>
      </c>
      <c r="P33" s="99">
        <f t="shared" si="4"/>
        <v>0</v>
      </c>
    </row>
    <row r="34" spans="1:16" ht="16.5" customHeight="1" hidden="1">
      <c r="A34" s="31"/>
      <c r="B34" s="53" t="s">
        <v>41</v>
      </c>
      <c r="C34" s="29">
        <v>63</v>
      </c>
      <c r="D34" s="29">
        <v>0</v>
      </c>
      <c r="E34" s="29">
        <v>11</v>
      </c>
      <c r="F34" s="45">
        <v>863</v>
      </c>
      <c r="G34" s="28" t="s">
        <v>17</v>
      </c>
      <c r="H34" s="34" t="s">
        <v>6</v>
      </c>
      <c r="I34" s="46" t="s">
        <v>106</v>
      </c>
      <c r="J34" s="37" t="s">
        <v>107</v>
      </c>
      <c r="K34" s="32" t="s">
        <v>9</v>
      </c>
      <c r="L34" s="99">
        <v>3000</v>
      </c>
      <c r="M34" s="99"/>
      <c r="N34" s="99">
        <f>L34+M34</f>
        <v>3000</v>
      </c>
      <c r="O34" s="99"/>
      <c r="P34" s="99"/>
    </row>
    <row r="35" spans="1:16" ht="54" customHeight="1" hidden="1">
      <c r="A35" s="177" t="s">
        <v>112</v>
      </c>
      <c r="B35" s="178"/>
      <c r="C35" s="29">
        <v>63</v>
      </c>
      <c r="D35" s="29">
        <v>0</v>
      </c>
      <c r="E35" s="29">
        <v>11</v>
      </c>
      <c r="F35" s="36">
        <v>863</v>
      </c>
      <c r="G35" s="34" t="s">
        <v>17</v>
      </c>
      <c r="H35" s="34" t="s">
        <v>32</v>
      </c>
      <c r="I35" s="46" t="s">
        <v>113</v>
      </c>
      <c r="J35" s="37" t="s">
        <v>114</v>
      </c>
      <c r="K35" s="34"/>
      <c r="L35" s="99">
        <f aca="true" t="shared" si="5" ref="L35:P36">L36</f>
        <v>500</v>
      </c>
      <c r="M35" s="99">
        <f t="shared" si="5"/>
        <v>0</v>
      </c>
      <c r="N35" s="99">
        <f t="shared" si="5"/>
        <v>500</v>
      </c>
      <c r="O35" s="99">
        <f t="shared" si="5"/>
        <v>0</v>
      </c>
      <c r="P35" s="99">
        <f t="shared" si="5"/>
        <v>0</v>
      </c>
    </row>
    <row r="36" spans="1:16" ht="16.5" customHeight="1" hidden="1">
      <c r="A36" s="31"/>
      <c r="B36" s="33" t="s">
        <v>30</v>
      </c>
      <c r="C36" s="29">
        <v>63</v>
      </c>
      <c r="D36" s="29">
        <v>0</v>
      </c>
      <c r="E36" s="29">
        <v>11</v>
      </c>
      <c r="F36" s="36">
        <v>863</v>
      </c>
      <c r="G36" s="28" t="s">
        <v>17</v>
      </c>
      <c r="H36" s="34" t="s">
        <v>32</v>
      </c>
      <c r="I36" s="46" t="s">
        <v>113</v>
      </c>
      <c r="J36" s="37" t="s">
        <v>114</v>
      </c>
      <c r="K36" s="28" t="s">
        <v>19</v>
      </c>
      <c r="L36" s="99">
        <f t="shared" si="5"/>
        <v>500</v>
      </c>
      <c r="M36" s="99">
        <f t="shared" si="5"/>
        <v>0</v>
      </c>
      <c r="N36" s="99">
        <f t="shared" si="5"/>
        <v>500</v>
      </c>
      <c r="O36" s="99">
        <f t="shared" si="5"/>
        <v>0</v>
      </c>
      <c r="P36" s="99">
        <f t="shared" si="5"/>
        <v>0</v>
      </c>
    </row>
    <row r="37" spans="1:16" ht="15.75" customHeight="1" hidden="1">
      <c r="A37" s="31"/>
      <c r="B37" s="53" t="s">
        <v>41</v>
      </c>
      <c r="C37" s="29">
        <v>63</v>
      </c>
      <c r="D37" s="29">
        <v>0</v>
      </c>
      <c r="E37" s="29">
        <v>11</v>
      </c>
      <c r="F37" s="36">
        <v>863</v>
      </c>
      <c r="G37" s="28" t="s">
        <v>17</v>
      </c>
      <c r="H37" s="34" t="s">
        <v>32</v>
      </c>
      <c r="I37" s="46" t="s">
        <v>113</v>
      </c>
      <c r="J37" s="37" t="s">
        <v>114</v>
      </c>
      <c r="K37" s="32" t="s">
        <v>9</v>
      </c>
      <c r="L37" s="99">
        <v>500</v>
      </c>
      <c r="M37" s="99"/>
      <c r="N37" s="99">
        <f>L37+M37</f>
        <v>500</v>
      </c>
      <c r="O37" s="99"/>
      <c r="P37" s="99"/>
    </row>
    <row r="38" spans="1:16" s="7" customFormat="1" ht="63" customHeight="1" hidden="1">
      <c r="A38" s="44" t="s">
        <v>74</v>
      </c>
      <c r="B38" s="52" t="s">
        <v>160</v>
      </c>
      <c r="C38" s="26">
        <v>63</v>
      </c>
      <c r="D38" s="26">
        <v>0</v>
      </c>
      <c r="E38" s="26">
        <v>11</v>
      </c>
      <c r="F38" s="100">
        <v>863</v>
      </c>
      <c r="G38" s="92" t="s">
        <v>17</v>
      </c>
      <c r="H38" s="92" t="s">
        <v>6</v>
      </c>
      <c r="I38" s="101" t="s">
        <v>161</v>
      </c>
      <c r="J38" s="102" t="s">
        <v>162</v>
      </c>
      <c r="K38" s="92"/>
      <c r="L38" s="99">
        <f aca="true" t="shared" si="6" ref="L38:P39">L39</f>
        <v>300</v>
      </c>
      <c r="M38" s="99">
        <f t="shared" si="6"/>
        <v>0</v>
      </c>
      <c r="N38" s="99">
        <f t="shared" si="6"/>
        <v>300</v>
      </c>
      <c r="O38" s="99">
        <f t="shared" si="6"/>
        <v>0</v>
      </c>
      <c r="P38" s="99">
        <f t="shared" si="6"/>
        <v>0</v>
      </c>
    </row>
    <row r="39" spans="1:16" ht="14.25" customHeight="1" hidden="1">
      <c r="A39" s="31"/>
      <c r="B39" s="33" t="s">
        <v>30</v>
      </c>
      <c r="C39" s="26">
        <v>63</v>
      </c>
      <c r="D39" s="26">
        <v>0</v>
      </c>
      <c r="E39" s="26">
        <v>11</v>
      </c>
      <c r="F39" s="100">
        <v>863</v>
      </c>
      <c r="G39" s="92" t="s">
        <v>17</v>
      </c>
      <c r="H39" s="109" t="s">
        <v>6</v>
      </c>
      <c r="I39" s="101" t="s">
        <v>161</v>
      </c>
      <c r="J39" s="102" t="s">
        <v>162</v>
      </c>
      <c r="K39" s="92" t="s">
        <v>19</v>
      </c>
      <c r="L39" s="99">
        <f t="shared" si="6"/>
        <v>300</v>
      </c>
      <c r="M39" s="99">
        <f t="shared" si="6"/>
        <v>0</v>
      </c>
      <c r="N39" s="99">
        <f t="shared" si="6"/>
        <v>300</v>
      </c>
      <c r="O39" s="99">
        <f t="shared" si="6"/>
        <v>0</v>
      </c>
      <c r="P39" s="99">
        <f t="shared" si="6"/>
        <v>0</v>
      </c>
    </row>
    <row r="40" spans="1:16" ht="16.5" customHeight="1" hidden="1">
      <c r="A40" s="31"/>
      <c r="B40" s="53" t="s">
        <v>41</v>
      </c>
      <c r="C40" s="26">
        <v>63</v>
      </c>
      <c r="D40" s="26">
        <v>0</v>
      </c>
      <c r="E40" s="26">
        <v>11</v>
      </c>
      <c r="F40" s="100">
        <v>863</v>
      </c>
      <c r="G40" s="92" t="s">
        <v>17</v>
      </c>
      <c r="H40" s="109" t="s">
        <v>6</v>
      </c>
      <c r="I40" s="101" t="s">
        <v>161</v>
      </c>
      <c r="J40" s="102" t="s">
        <v>162</v>
      </c>
      <c r="K40" s="106" t="s">
        <v>9</v>
      </c>
      <c r="L40" s="99">
        <v>300</v>
      </c>
      <c r="M40" s="99"/>
      <c r="N40" s="99">
        <f>L40+M40</f>
        <v>300</v>
      </c>
      <c r="O40" s="99"/>
      <c r="P40" s="99"/>
    </row>
    <row r="41" spans="1:16" ht="36.75" customHeight="1" hidden="1">
      <c r="A41" s="183" t="s">
        <v>115</v>
      </c>
      <c r="B41" s="184"/>
      <c r="C41" s="29">
        <v>63</v>
      </c>
      <c r="D41" s="29">
        <v>0</v>
      </c>
      <c r="E41" s="29">
        <v>11</v>
      </c>
      <c r="F41" s="45">
        <v>863</v>
      </c>
      <c r="G41" s="28" t="s">
        <v>17</v>
      </c>
      <c r="H41" s="34" t="s">
        <v>32</v>
      </c>
      <c r="I41" s="32" t="s">
        <v>146</v>
      </c>
      <c r="J41" s="37" t="s">
        <v>117</v>
      </c>
      <c r="K41" s="28"/>
      <c r="L41" s="99">
        <f aca="true" t="shared" si="7" ref="L41:P42">L42</f>
        <v>0</v>
      </c>
      <c r="M41" s="99"/>
      <c r="N41" s="99">
        <f>L41+M41</f>
        <v>0</v>
      </c>
      <c r="O41" s="99">
        <f t="shared" si="7"/>
        <v>0</v>
      </c>
      <c r="P41" s="99">
        <f t="shared" si="7"/>
        <v>0</v>
      </c>
    </row>
    <row r="42" spans="1:16" ht="15" customHeight="1" hidden="1">
      <c r="A42" s="68"/>
      <c r="B42" s="49" t="s">
        <v>4</v>
      </c>
      <c r="C42" s="29">
        <v>63</v>
      </c>
      <c r="D42" s="29">
        <v>0</v>
      </c>
      <c r="E42" s="29">
        <v>11</v>
      </c>
      <c r="F42" s="45">
        <v>863</v>
      </c>
      <c r="G42" s="28" t="s">
        <v>17</v>
      </c>
      <c r="H42" s="34" t="s">
        <v>32</v>
      </c>
      <c r="I42" s="32" t="s">
        <v>146</v>
      </c>
      <c r="J42" s="37" t="s">
        <v>117</v>
      </c>
      <c r="K42" s="28" t="s">
        <v>5</v>
      </c>
      <c r="L42" s="99">
        <f t="shared" si="7"/>
        <v>0</v>
      </c>
      <c r="M42" s="99"/>
      <c r="N42" s="99">
        <f>L42+M42</f>
        <v>0</v>
      </c>
      <c r="O42" s="99">
        <f t="shared" si="7"/>
        <v>0</v>
      </c>
      <c r="P42" s="99">
        <f t="shared" si="7"/>
        <v>0</v>
      </c>
    </row>
    <row r="43" spans="1:16" ht="15" customHeight="1" hidden="1">
      <c r="A43" s="68"/>
      <c r="B43" s="77" t="s">
        <v>90</v>
      </c>
      <c r="C43" s="29">
        <v>63</v>
      </c>
      <c r="D43" s="29">
        <v>0</v>
      </c>
      <c r="E43" s="29">
        <v>11</v>
      </c>
      <c r="F43" s="45">
        <v>863</v>
      </c>
      <c r="G43" s="28" t="s">
        <v>17</v>
      </c>
      <c r="H43" s="34" t="s">
        <v>32</v>
      </c>
      <c r="I43" s="32" t="s">
        <v>146</v>
      </c>
      <c r="J43" s="37" t="s">
        <v>117</v>
      </c>
      <c r="K43" s="28" t="s">
        <v>91</v>
      </c>
      <c r="L43" s="99"/>
      <c r="M43" s="99"/>
      <c r="N43" s="99">
        <f>L43+M43</f>
        <v>0</v>
      </c>
      <c r="O43" s="99"/>
      <c r="P43" s="99"/>
    </row>
    <row r="44" spans="1:16" ht="26.25" customHeight="1" hidden="1">
      <c r="A44" s="31"/>
      <c r="B44" s="128" t="s">
        <v>147</v>
      </c>
      <c r="C44" s="90">
        <v>63</v>
      </c>
      <c r="D44" s="90">
        <v>0</v>
      </c>
      <c r="E44" s="90">
        <v>12</v>
      </c>
      <c r="F44" s="129"/>
      <c r="G44" s="95"/>
      <c r="H44" s="95"/>
      <c r="I44" s="95"/>
      <c r="J44" s="130"/>
      <c r="K44" s="131"/>
      <c r="L44" s="97">
        <f aca="true" t="shared" si="8" ref="L44:P45">L45</f>
        <v>79305</v>
      </c>
      <c r="M44" s="97">
        <f t="shared" si="8"/>
        <v>0</v>
      </c>
      <c r="N44" s="97">
        <f t="shared" si="8"/>
        <v>79305</v>
      </c>
      <c r="O44" s="97">
        <f t="shared" si="8"/>
        <v>0</v>
      </c>
      <c r="P44" s="97">
        <f t="shared" si="8"/>
        <v>0</v>
      </c>
    </row>
    <row r="45" spans="1:16" ht="15.75" customHeight="1" hidden="1">
      <c r="A45" s="31"/>
      <c r="B45" s="127" t="s">
        <v>66</v>
      </c>
      <c r="C45" s="90">
        <v>63</v>
      </c>
      <c r="D45" s="90">
        <v>0</v>
      </c>
      <c r="E45" s="90">
        <v>12</v>
      </c>
      <c r="F45" s="132">
        <v>863</v>
      </c>
      <c r="G45" s="95"/>
      <c r="H45" s="95"/>
      <c r="I45" s="95"/>
      <c r="J45" s="130"/>
      <c r="K45" s="131"/>
      <c r="L45" s="97">
        <f t="shared" si="8"/>
        <v>79305</v>
      </c>
      <c r="M45" s="97">
        <f t="shared" si="8"/>
        <v>0</v>
      </c>
      <c r="N45" s="97">
        <f t="shared" si="8"/>
        <v>79305</v>
      </c>
      <c r="O45" s="97">
        <f t="shared" si="8"/>
        <v>0</v>
      </c>
      <c r="P45" s="97">
        <f t="shared" si="8"/>
        <v>0</v>
      </c>
    </row>
    <row r="46" spans="1:16" s="8" customFormat="1" ht="26.25" customHeight="1" hidden="1">
      <c r="A46" s="49" t="s">
        <v>75</v>
      </c>
      <c r="B46" s="49" t="s">
        <v>95</v>
      </c>
      <c r="C46" s="29">
        <v>63</v>
      </c>
      <c r="D46" s="29">
        <v>0</v>
      </c>
      <c r="E46" s="29">
        <v>12</v>
      </c>
      <c r="F46" s="50">
        <v>863</v>
      </c>
      <c r="G46" s="28" t="s">
        <v>18</v>
      </c>
      <c r="H46" s="28" t="s">
        <v>20</v>
      </c>
      <c r="I46" s="28" t="s">
        <v>118</v>
      </c>
      <c r="J46" s="37" t="s">
        <v>119</v>
      </c>
      <c r="K46" s="28"/>
      <c r="L46" s="99">
        <f>L47+L49</f>
        <v>79305</v>
      </c>
      <c r="M46" s="99">
        <f>M47+M49</f>
        <v>0</v>
      </c>
      <c r="N46" s="99">
        <f>N47+N49</f>
        <v>79305</v>
      </c>
      <c r="O46" s="99">
        <f>O47+O49</f>
        <v>0</v>
      </c>
      <c r="P46" s="99">
        <f>P47+P49</f>
        <v>0</v>
      </c>
    </row>
    <row r="47" spans="1:16" ht="62.25" customHeight="1" hidden="1">
      <c r="A47" s="35"/>
      <c r="B47" s="19" t="s">
        <v>67</v>
      </c>
      <c r="C47" s="29">
        <v>63</v>
      </c>
      <c r="D47" s="29">
        <v>0</v>
      </c>
      <c r="E47" s="29">
        <v>12</v>
      </c>
      <c r="F47" s="50">
        <v>863</v>
      </c>
      <c r="G47" s="28" t="s">
        <v>18</v>
      </c>
      <c r="H47" s="28" t="s">
        <v>20</v>
      </c>
      <c r="I47" s="28" t="s">
        <v>118</v>
      </c>
      <c r="J47" s="37" t="s">
        <v>119</v>
      </c>
      <c r="K47" s="28" t="s">
        <v>0</v>
      </c>
      <c r="L47" s="99">
        <f>L48</f>
        <v>74534</v>
      </c>
      <c r="M47" s="99">
        <f>M48</f>
        <v>0</v>
      </c>
      <c r="N47" s="99">
        <f>N48</f>
        <v>74534</v>
      </c>
      <c r="O47" s="99">
        <f>O48</f>
        <v>0</v>
      </c>
      <c r="P47" s="99">
        <f>P48</f>
        <v>0</v>
      </c>
    </row>
    <row r="48" spans="1:16" ht="27" customHeight="1" hidden="1">
      <c r="A48" s="31"/>
      <c r="B48" s="19" t="s">
        <v>70</v>
      </c>
      <c r="C48" s="26">
        <v>63</v>
      </c>
      <c r="D48" s="26">
        <v>0</v>
      </c>
      <c r="E48" s="26">
        <v>12</v>
      </c>
      <c r="F48" s="114">
        <v>863</v>
      </c>
      <c r="G48" s="92" t="s">
        <v>18</v>
      </c>
      <c r="H48" s="92" t="s">
        <v>20</v>
      </c>
      <c r="I48" s="92" t="s">
        <v>118</v>
      </c>
      <c r="J48" s="102" t="s">
        <v>119</v>
      </c>
      <c r="K48" s="92" t="s">
        <v>1</v>
      </c>
      <c r="L48" s="99">
        <v>74534</v>
      </c>
      <c r="M48" s="99"/>
      <c r="N48" s="99">
        <f>L48+M48</f>
        <v>74534</v>
      </c>
      <c r="O48" s="99"/>
      <c r="P48" s="99"/>
    </row>
    <row r="49" spans="1:16" ht="27" customHeight="1" hidden="1">
      <c r="A49" s="31"/>
      <c r="B49" s="78" t="s">
        <v>94</v>
      </c>
      <c r="C49" s="26">
        <v>63</v>
      </c>
      <c r="D49" s="26">
        <v>0</v>
      </c>
      <c r="E49" s="26">
        <v>12</v>
      </c>
      <c r="F49" s="112">
        <v>863</v>
      </c>
      <c r="G49" s="92" t="s">
        <v>18</v>
      </c>
      <c r="H49" s="92" t="s">
        <v>20</v>
      </c>
      <c r="I49" s="92" t="s">
        <v>118</v>
      </c>
      <c r="J49" s="102" t="s">
        <v>119</v>
      </c>
      <c r="K49" s="92" t="s">
        <v>2</v>
      </c>
      <c r="L49" s="99">
        <f>L50</f>
        <v>4771</v>
      </c>
      <c r="M49" s="99">
        <f>M50</f>
        <v>0</v>
      </c>
      <c r="N49" s="99">
        <f>N50</f>
        <v>4771</v>
      </c>
      <c r="O49" s="99">
        <f>O50</f>
        <v>0</v>
      </c>
      <c r="P49" s="99">
        <f>P50</f>
        <v>0</v>
      </c>
    </row>
    <row r="50" spans="1:16" ht="27" customHeight="1" hidden="1">
      <c r="A50" s="31"/>
      <c r="B50" s="20" t="s">
        <v>72</v>
      </c>
      <c r="C50" s="26">
        <v>63</v>
      </c>
      <c r="D50" s="26">
        <v>0</v>
      </c>
      <c r="E50" s="26">
        <v>12</v>
      </c>
      <c r="F50" s="112">
        <v>863</v>
      </c>
      <c r="G50" s="92" t="s">
        <v>18</v>
      </c>
      <c r="H50" s="92" t="s">
        <v>20</v>
      </c>
      <c r="I50" s="92" t="s">
        <v>118</v>
      </c>
      <c r="J50" s="102" t="s">
        <v>119</v>
      </c>
      <c r="K50" s="92" t="s">
        <v>3</v>
      </c>
      <c r="L50" s="99">
        <v>4771</v>
      </c>
      <c r="M50" s="99"/>
      <c r="N50" s="99">
        <f>L50+M50</f>
        <v>4771</v>
      </c>
      <c r="O50" s="99"/>
      <c r="P50" s="99"/>
    </row>
    <row r="51" spans="1:16" ht="36" customHeight="1">
      <c r="A51" s="31"/>
      <c r="B51" s="128" t="s">
        <v>148</v>
      </c>
      <c r="C51" s="90">
        <v>63</v>
      </c>
      <c r="D51" s="90">
        <v>0</v>
      </c>
      <c r="E51" s="90">
        <v>13</v>
      </c>
      <c r="F51" s="132"/>
      <c r="G51" s="95"/>
      <c r="H51" s="110"/>
      <c r="I51" s="95"/>
      <c r="J51" s="130"/>
      <c r="K51" s="131"/>
      <c r="L51" s="97">
        <f aca="true" t="shared" si="9" ref="L51:P52">L52</f>
        <v>88119</v>
      </c>
      <c r="M51" s="97">
        <f t="shared" si="9"/>
        <v>104946.85</v>
      </c>
      <c r="N51" s="97">
        <f t="shared" si="9"/>
        <v>193065.85</v>
      </c>
      <c r="O51" s="97">
        <f t="shared" si="9"/>
        <v>0</v>
      </c>
      <c r="P51" s="97">
        <f t="shared" si="9"/>
        <v>0</v>
      </c>
    </row>
    <row r="52" spans="1:16" ht="14.25" customHeight="1">
      <c r="A52" s="31"/>
      <c r="B52" s="127" t="s">
        <v>66</v>
      </c>
      <c r="C52" s="90">
        <v>63</v>
      </c>
      <c r="D52" s="90">
        <v>0</v>
      </c>
      <c r="E52" s="90">
        <v>13</v>
      </c>
      <c r="F52" s="132">
        <v>863</v>
      </c>
      <c r="G52" s="95"/>
      <c r="H52" s="110"/>
      <c r="I52" s="95"/>
      <c r="J52" s="130"/>
      <c r="K52" s="131"/>
      <c r="L52" s="97">
        <f t="shared" si="9"/>
        <v>88119</v>
      </c>
      <c r="M52" s="97">
        <f t="shared" si="9"/>
        <v>104946.85</v>
      </c>
      <c r="N52" s="97">
        <f t="shared" si="9"/>
        <v>193065.85</v>
      </c>
      <c r="O52" s="97">
        <f t="shared" si="9"/>
        <v>0</v>
      </c>
      <c r="P52" s="97">
        <f t="shared" si="9"/>
        <v>0</v>
      </c>
    </row>
    <row r="53" spans="1:16" ht="15" customHeight="1">
      <c r="A53" s="49" t="s">
        <v>76</v>
      </c>
      <c r="B53" s="49" t="s">
        <v>76</v>
      </c>
      <c r="C53" s="29">
        <v>63</v>
      </c>
      <c r="D53" s="29">
        <v>0</v>
      </c>
      <c r="E53" s="29">
        <v>13</v>
      </c>
      <c r="F53" s="45">
        <v>863</v>
      </c>
      <c r="G53" s="28" t="s">
        <v>20</v>
      </c>
      <c r="H53" s="28" t="s">
        <v>29</v>
      </c>
      <c r="I53" s="34" t="s">
        <v>120</v>
      </c>
      <c r="J53" s="37" t="s">
        <v>121</v>
      </c>
      <c r="K53" s="28"/>
      <c r="L53" s="99">
        <f>L54+L56</f>
        <v>88119</v>
      </c>
      <c r="M53" s="99">
        <f>M54+M56</f>
        <v>104946.85</v>
      </c>
      <c r="N53" s="99">
        <f>N54+N56</f>
        <v>193065.85</v>
      </c>
      <c r="O53" s="99">
        <f>O54+O56</f>
        <v>0</v>
      </c>
      <c r="P53" s="99">
        <f>P54+P56</f>
        <v>0</v>
      </c>
    </row>
    <row r="54" spans="1:16" ht="36.75" customHeight="1" hidden="1">
      <c r="A54" s="38"/>
      <c r="B54" s="19" t="s">
        <v>67</v>
      </c>
      <c r="C54" s="29">
        <v>63</v>
      </c>
      <c r="D54" s="29">
        <v>0</v>
      </c>
      <c r="E54" s="29">
        <v>13</v>
      </c>
      <c r="F54" s="45">
        <v>863</v>
      </c>
      <c r="G54" s="28" t="s">
        <v>20</v>
      </c>
      <c r="H54" s="34" t="s">
        <v>29</v>
      </c>
      <c r="I54" s="34" t="s">
        <v>120</v>
      </c>
      <c r="J54" s="37" t="s">
        <v>121</v>
      </c>
      <c r="K54" s="28" t="s">
        <v>0</v>
      </c>
      <c r="L54" s="99">
        <f>L55</f>
        <v>88119</v>
      </c>
      <c r="M54" s="99">
        <f>M55</f>
        <v>0</v>
      </c>
      <c r="N54" s="99">
        <f>N55</f>
        <v>88119</v>
      </c>
      <c r="O54" s="99">
        <f>O55</f>
        <v>0</v>
      </c>
      <c r="P54" s="99">
        <f>P55</f>
        <v>0</v>
      </c>
    </row>
    <row r="55" spans="1:16" ht="15" customHeight="1" hidden="1">
      <c r="A55" s="107"/>
      <c r="B55" s="19" t="s">
        <v>79</v>
      </c>
      <c r="C55" s="26">
        <v>63</v>
      </c>
      <c r="D55" s="26">
        <v>0</v>
      </c>
      <c r="E55" s="26">
        <v>13</v>
      </c>
      <c r="F55" s="100">
        <v>863</v>
      </c>
      <c r="G55" s="92" t="s">
        <v>20</v>
      </c>
      <c r="H55" s="92" t="s">
        <v>29</v>
      </c>
      <c r="I55" s="109" t="s">
        <v>120</v>
      </c>
      <c r="J55" s="102" t="s">
        <v>121</v>
      </c>
      <c r="K55" s="28" t="s">
        <v>78</v>
      </c>
      <c r="L55" s="99">
        <v>88119</v>
      </c>
      <c r="M55" s="99"/>
      <c r="N55" s="99">
        <f>L55+M55</f>
        <v>88119</v>
      </c>
      <c r="O55" s="99"/>
      <c r="P55" s="99"/>
    </row>
    <row r="56" spans="1:16" ht="26.25" customHeight="1">
      <c r="A56" s="39"/>
      <c r="B56" s="78" t="s">
        <v>94</v>
      </c>
      <c r="C56" s="26">
        <v>63</v>
      </c>
      <c r="D56" s="26">
        <v>0</v>
      </c>
      <c r="E56" s="26">
        <v>13</v>
      </c>
      <c r="F56" s="100">
        <v>863</v>
      </c>
      <c r="G56" s="92" t="s">
        <v>20</v>
      </c>
      <c r="H56" s="109" t="s">
        <v>29</v>
      </c>
      <c r="I56" s="109" t="s">
        <v>120</v>
      </c>
      <c r="J56" s="102" t="s">
        <v>121</v>
      </c>
      <c r="K56" s="92" t="s">
        <v>2</v>
      </c>
      <c r="L56" s="99">
        <f>L57</f>
        <v>0</v>
      </c>
      <c r="M56" s="99">
        <f>M57</f>
        <v>104946.85</v>
      </c>
      <c r="N56" s="99">
        <f>N57</f>
        <v>104946.85</v>
      </c>
      <c r="O56" s="99">
        <f>O57</f>
        <v>0</v>
      </c>
      <c r="P56" s="99">
        <f>P57</f>
        <v>0</v>
      </c>
    </row>
    <row r="57" spans="1:16" ht="26.25" customHeight="1">
      <c r="A57" s="40"/>
      <c r="B57" s="51" t="s">
        <v>72</v>
      </c>
      <c r="C57" s="26">
        <v>63</v>
      </c>
      <c r="D57" s="26">
        <v>0</v>
      </c>
      <c r="E57" s="26">
        <v>13</v>
      </c>
      <c r="F57" s="100">
        <v>863</v>
      </c>
      <c r="G57" s="92" t="s">
        <v>20</v>
      </c>
      <c r="H57" s="109" t="s">
        <v>29</v>
      </c>
      <c r="I57" s="109" t="s">
        <v>120</v>
      </c>
      <c r="J57" s="102" t="s">
        <v>121</v>
      </c>
      <c r="K57" s="92" t="s">
        <v>3</v>
      </c>
      <c r="L57" s="99">
        <v>0</v>
      </c>
      <c r="M57" s="99">
        <v>104946.85</v>
      </c>
      <c r="N57" s="99">
        <f>L57+M57</f>
        <v>104946.85</v>
      </c>
      <c r="O57" s="99">
        <v>0</v>
      </c>
      <c r="P57" s="99">
        <v>0</v>
      </c>
    </row>
    <row r="58" spans="1:16" s="23" customFormat="1" ht="30.75" customHeight="1" hidden="1">
      <c r="A58" s="133"/>
      <c r="B58" s="134" t="s">
        <v>149</v>
      </c>
      <c r="C58" s="90">
        <v>63</v>
      </c>
      <c r="D58" s="90">
        <v>0</v>
      </c>
      <c r="E58" s="90">
        <v>14</v>
      </c>
      <c r="F58" s="111"/>
      <c r="G58" s="98"/>
      <c r="H58" s="98"/>
      <c r="I58" s="135"/>
      <c r="J58" s="98"/>
      <c r="K58" s="98"/>
      <c r="L58" s="118">
        <f>L59</f>
        <v>1566898</v>
      </c>
      <c r="M58" s="118">
        <f aca="true" t="shared" si="10" ref="M58:P61">M59</f>
        <v>0</v>
      </c>
      <c r="N58" s="118">
        <f t="shared" si="10"/>
        <v>1566898</v>
      </c>
      <c r="O58" s="118">
        <f t="shared" si="10"/>
        <v>0</v>
      </c>
      <c r="P58" s="118">
        <f t="shared" si="10"/>
        <v>0</v>
      </c>
    </row>
    <row r="59" spans="1:16" s="22" customFormat="1" ht="16.5" customHeight="1" hidden="1">
      <c r="A59" s="52"/>
      <c r="B59" s="127" t="s">
        <v>66</v>
      </c>
      <c r="C59" s="90">
        <v>63</v>
      </c>
      <c r="D59" s="90">
        <v>0</v>
      </c>
      <c r="E59" s="90">
        <v>14</v>
      </c>
      <c r="F59" s="111">
        <v>863</v>
      </c>
      <c r="G59" s="98"/>
      <c r="H59" s="98"/>
      <c r="I59" s="135"/>
      <c r="J59" s="98"/>
      <c r="K59" s="98"/>
      <c r="L59" s="118">
        <f>L60</f>
        <v>1566898</v>
      </c>
      <c r="M59" s="118">
        <f t="shared" si="10"/>
        <v>0</v>
      </c>
      <c r="N59" s="118">
        <f t="shared" si="10"/>
        <v>1566898</v>
      </c>
      <c r="O59" s="118">
        <f t="shared" si="10"/>
        <v>0</v>
      </c>
      <c r="P59" s="118">
        <f t="shared" si="10"/>
        <v>0</v>
      </c>
    </row>
    <row r="60" spans="1:16" ht="181.5" customHeight="1" hidden="1">
      <c r="A60" s="183" t="s">
        <v>122</v>
      </c>
      <c r="B60" s="184"/>
      <c r="C60" s="70">
        <v>63</v>
      </c>
      <c r="D60" s="70">
        <v>0</v>
      </c>
      <c r="E60" s="70">
        <v>14</v>
      </c>
      <c r="F60" s="48">
        <v>863</v>
      </c>
      <c r="G60" s="32" t="s">
        <v>22</v>
      </c>
      <c r="H60" s="32" t="s">
        <v>84</v>
      </c>
      <c r="I60" s="32" t="s">
        <v>123</v>
      </c>
      <c r="J60" s="37" t="s">
        <v>124</v>
      </c>
      <c r="K60" s="28"/>
      <c r="L60" s="99">
        <f>L61</f>
        <v>1566898</v>
      </c>
      <c r="M60" s="99">
        <f t="shared" si="10"/>
        <v>0</v>
      </c>
      <c r="N60" s="99">
        <f t="shared" si="10"/>
        <v>1566898</v>
      </c>
      <c r="O60" s="99">
        <f t="shared" si="10"/>
        <v>0</v>
      </c>
      <c r="P60" s="99">
        <f t="shared" si="10"/>
        <v>0</v>
      </c>
    </row>
    <row r="61" spans="1:16" ht="24.75" customHeight="1" hidden="1">
      <c r="A61" s="69"/>
      <c r="B61" s="78" t="s">
        <v>94</v>
      </c>
      <c r="C61" s="70">
        <v>63</v>
      </c>
      <c r="D61" s="70">
        <v>0</v>
      </c>
      <c r="E61" s="70">
        <v>14</v>
      </c>
      <c r="F61" s="48">
        <v>863</v>
      </c>
      <c r="G61" s="32" t="s">
        <v>22</v>
      </c>
      <c r="H61" s="32" t="s">
        <v>84</v>
      </c>
      <c r="I61" s="32" t="s">
        <v>123</v>
      </c>
      <c r="J61" s="37" t="s">
        <v>124</v>
      </c>
      <c r="K61" s="28" t="s">
        <v>2</v>
      </c>
      <c r="L61" s="99">
        <f>L62</f>
        <v>1566898</v>
      </c>
      <c r="M61" s="99">
        <f t="shared" si="10"/>
        <v>0</v>
      </c>
      <c r="N61" s="99">
        <f t="shared" si="10"/>
        <v>1566898</v>
      </c>
      <c r="O61" s="99">
        <f t="shared" si="10"/>
        <v>0</v>
      </c>
      <c r="P61" s="99">
        <f t="shared" si="10"/>
        <v>0</v>
      </c>
    </row>
    <row r="62" spans="1:16" ht="25.5" customHeight="1" hidden="1">
      <c r="A62" s="69"/>
      <c r="B62" s="51" t="s">
        <v>72</v>
      </c>
      <c r="C62" s="117">
        <v>63</v>
      </c>
      <c r="D62" s="117">
        <v>0</v>
      </c>
      <c r="E62" s="117">
        <v>14</v>
      </c>
      <c r="F62" s="105">
        <v>863</v>
      </c>
      <c r="G62" s="106" t="s">
        <v>22</v>
      </c>
      <c r="H62" s="106" t="s">
        <v>84</v>
      </c>
      <c r="I62" s="106" t="s">
        <v>123</v>
      </c>
      <c r="J62" s="102" t="s">
        <v>124</v>
      </c>
      <c r="K62" s="92" t="s">
        <v>3</v>
      </c>
      <c r="L62" s="99">
        <v>1566898</v>
      </c>
      <c r="M62" s="99"/>
      <c r="N62" s="99">
        <f>L62+M62</f>
        <v>1566898</v>
      </c>
      <c r="O62" s="99"/>
      <c r="P62" s="99"/>
    </row>
    <row r="63" spans="1:16" ht="39" customHeight="1">
      <c r="A63" s="41"/>
      <c r="B63" s="136" t="s">
        <v>150</v>
      </c>
      <c r="C63" s="90">
        <v>63</v>
      </c>
      <c r="D63" s="90">
        <v>0</v>
      </c>
      <c r="E63" s="90">
        <v>15</v>
      </c>
      <c r="F63" s="111"/>
      <c r="G63" s="95"/>
      <c r="H63" s="95"/>
      <c r="I63" s="95"/>
      <c r="J63" s="137"/>
      <c r="K63" s="95"/>
      <c r="L63" s="97">
        <f>L64</f>
        <v>72350</v>
      </c>
      <c r="M63" s="97">
        <f>M64</f>
        <v>236386</v>
      </c>
      <c r="N63" s="99">
        <f>L63+M63</f>
        <v>308736</v>
      </c>
      <c r="O63" s="97">
        <f>O64</f>
        <v>0</v>
      </c>
      <c r="P63" s="97">
        <f>P64</f>
        <v>0</v>
      </c>
    </row>
    <row r="64" spans="1:16" ht="15" customHeight="1">
      <c r="A64" s="41"/>
      <c r="B64" s="127" t="s">
        <v>66</v>
      </c>
      <c r="C64" s="90">
        <v>63</v>
      </c>
      <c r="D64" s="90">
        <v>0</v>
      </c>
      <c r="E64" s="90">
        <v>15</v>
      </c>
      <c r="F64" s="111">
        <v>863</v>
      </c>
      <c r="G64" s="95"/>
      <c r="H64" s="95"/>
      <c r="I64" s="95"/>
      <c r="J64" s="137"/>
      <c r="K64" s="95"/>
      <c r="L64" s="97">
        <f>L65+L68+L74+L71</f>
        <v>72350</v>
      </c>
      <c r="M64" s="97">
        <f>M65+M68+M74+M71</f>
        <v>236386</v>
      </c>
      <c r="N64" s="97">
        <f>N65+N68+N74+N71</f>
        <v>308736</v>
      </c>
      <c r="O64" s="97">
        <f>O65+O68+O74+O71</f>
        <v>0</v>
      </c>
      <c r="P64" s="97">
        <f>P65+P68+P74+P71</f>
        <v>0</v>
      </c>
    </row>
    <row r="65" spans="1:16" s="22" customFormat="1" ht="15" customHeight="1">
      <c r="A65" s="177" t="s">
        <v>128</v>
      </c>
      <c r="B65" s="178"/>
      <c r="C65" s="29">
        <v>63</v>
      </c>
      <c r="D65" s="29">
        <v>0</v>
      </c>
      <c r="E65" s="29">
        <v>15</v>
      </c>
      <c r="F65" s="45">
        <v>863</v>
      </c>
      <c r="G65" s="46" t="s">
        <v>23</v>
      </c>
      <c r="H65" s="46" t="s">
        <v>20</v>
      </c>
      <c r="I65" s="32" t="s">
        <v>129</v>
      </c>
      <c r="J65" s="37" t="s">
        <v>130</v>
      </c>
      <c r="K65" s="46"/>
      <c r="L65" s="120">
        <f aca="true" t="shared" si="11" ref="L65:P66">L66</f>
        <v>72350</v>
      </c>
      <c r="M65" s="120">
        <f t="shared" si="11"/>
        <v>23650</v>
      </c>
      <c r="N65" s="120">
        <f t="shared" si="11"/>
        <v>96000</v>
      </c>
      <c r="O65" s="120">
        <f t="shared" si="11"/>
        <v>0</v>
      </c>
      <c r="P65" s="120">
        <f t="shared" si="11"/>
        <v>0</v>
      </c>
    </row>
    <row r="66" spans="1:16" s="22" customFormat="1" ht="27" customHeight="1">
      <c r="A66" s="31"/>
      <c r="B66" s="78" t="s">
        <v>94</v>
      </c>
      <c r="C66" s="29">
        <v>63</v>
      </c>
      <c r="D66" s="29">
        <v>0</v>
      </c>
      <c r="E66" s="29">
        <v>15</v>
      </c>
      <c r="F66" s="45">
        <v>863</v>
      </c>
      <c r="G66" s="46" t="s">
        <v>23</v>
      </c>
      <c r="H66" s="46" t="s">
        <v>20</v>
      </c>
      <c r="I66" s="32" t="s">
        <v>129</v>
      </c>
      <c r="J66" s="37" t="s">
        <v>130</v>
      </c>
      <c r="K66" s="46" t="s">
        <v>2</v>
      </c>
      <c r="L66" s="120">
        <f t="shared" si="11"/>
        <v>72350</v>
      </c>
      <c r="M66" s="120">
        <f t="shared" si="11"/>
        <v>23650</v>
      </c>
      <c r="N66" s="120">
        <f t="shared" si="11"/>
        <v>96000</v>
      </c>
      <c r="O66" s="120">
        <f t="shared" si="11"/>
        <v>0</v>
      </c>
      <c r="P66" s="120">
        <f t="shared" si="11"/>
        <v>0</v>
      </c>
    </row>
    <row r="67" spans="1:16" s="22" customFormat="1" ht="27" customHeight="1">
      <c r="A67" s="31"/>
      <c r="B67" s="20" t="s">
        <v>72</v>
      </c>
      <c r="C67" s="26">
        <v>63</v>
      </c>
      <c r="D67" s="26">
        <v>0</v>
      </c>
      <c r="E67" s="26">
        <v>15</v>
      </c>
      <c r="F67" s="100">
        <v>863</v>
      </c>
      <c r="G67" s="101" t="s">
        <v>23</v>
      </c>
      <c r="H67" s="101" t="s">
        <v>20</v>
      </c>
      <c r="I67" s="106" t="s">
        <v>129</v>
      </c>
      <c r="J67" s="102" t="s">
        <v>130</v>
      </c>
      <c r="K67" s="101" t="s">
        <v>3</v>
      </c>
      <c r="L67" s="120">
        <v>72350</v>
      </c>
      <c r="M67" s="120">
        <v>23650</v>
      </c>
      <c r="N67" s="99">
        <f>L67+M67</f>
        <v>96000</v>
      </c>
      <c r="O67" s="120">
        <v>0</v>
      </c>
      <c r="P67" s="120">
        <v>0</v>
      </c>
    </row>
    <row r="68" spans="1:16" s="22" customFormat="1" ht="18" customHeight="1">
      <c r="A68" s="177" t="s">
        <v>77</v>
      </c>
      <c r="B68" s="178"/>
      <c r="C68" s="29">
        <v>63</v>
      </c>
      <c r="D68" s="29">
        <v>0</v>
      </c>
      <c r="E68" s="29">
        <v>15</v>
      </c>
      <c r="F68" s="45">
        <v>863</v>
      </c>
      <c r="G68" s="46" t="s">
        <v>23</v>
      </c>
      <c r="H68" s="46" t="s">
        <v>20</v>
      </c>
      <c r="I68" s="32" t="s">
        <v>131</v>
      </c>
      <c r="J68" s="37" t="s">
        <v>132</v>
      </c>
      <c r="K68" s="46"/>
      <c r="L68" s="120">
        <f aca="true" t="shared" si="12" ref="L68:P69">L69</f>
        <v>0</v>
      </c>
      <c r="M68" s="120">
        <f t="shared" si="12"/>
        <v>37120</v>
      </c>
      <c r="N68" s="120">
        <f t="shared" si="12"/>
        <v>37120</v>
      </c>
      <c r="O68" s="120">
        <f t="shared" si="12"/>
        <v>0</v>
      </c>
      <c r="P68" s="120">
        <f t="shared" si="12"/>
        <v>0</v>
      </c>
    </row>
    <row r="69" spans="1:16" s="22" customFormat="1" ht="25.5" customHeight="1">
      <c r="A69" s="31"/>
      <c r="B69" s="78" t="s">
        <v>94</v>
      </c>
      <c r="C69" s="29">
        <v>63</v>
      </c>
      <c r="D69" s="29">
        <v>0</v>
      </c>
      <c r="E69" s="29">
        <v>15</v>
      </c>
      <c r="F69" s="45">
        <v>863</v>
      </c>
      <c r="G69" s="46" t="s">
        <v>23</v>
      </c>
      <c r="H69" s="46" t="s">
        <v>20</v>
      </c>
      <c r="I69" s="32" t="s">
        <v>131</v>
      </c>
      <c r="J69" s="37" t="s">
        <v>132</v>
      </c>
      <c r="K69" s="46" t="s">
        <v>2</v>
      </c>
      <c r="L69" s="120">
        <f t="shared" si="12"/>
        <v>0</v>
      </c>
      <c r="M69" s="120">
        <f t="shared" si="12"/>
        <v>37120</v>
      </c>
      <c r="N69" s="120">
        <f t="shared" si="12"/>
        <v>37120</v>
      </c>
      <c r="O69" s="120">
        <f t="shared" si="12"/>
        <v>0</v>
      </c>
      <c r="P69" s="120">
        <f t="shared" si="12"/>
        <v>0</v>
      </c>
    </row>
    <row r="70" spans="1:16" ht="24" customHeight="1">
      <c r="A70" s="31"/>
      <c r="B70" s="20" t="s">
        <v>72</v>
      </c>
      <c r="C70" s="29">
        <v>63</v>
      </c>
      <c r="D70" s="29">
        <v>0</v>
      </c>
      <c r="E70" s="29">
        <v>15</v>
      </c>
      <c r="F70" s="45">
        <v>863</v>
      </c>
      <c r="G70" s="46" t="s">
        <v>23</v>
      </c>
      <c r="H70" s="46" t="s">
        <v>20</v>
      </c>
      <c r="I70" s="32" t="s">
        <v>131</v>
      </c>
      <c r="J70" s="37" t="s">
        <v>132</v>
      </c>
      <c r="K70" s="46" t="s">
        <v>3</v>
      </c>
      <c r="L70" s="99">
        <v>0</v>
      </c>
      <c r="M70" s="99">
        <v>37120</v>
      </c>
      <c r="N70" s="99">
        <f>L70+M70</f>
        <v>37120</v>
      </c>
      <c r="O70" s="99">
        <v>0</v>
      </c>
      <c r="P70" s="99">
        <v>0</v>
      </c>
    </row>
    <row r="71" spans="1:16" ht="16.5" customHeight="1">
      <c r="A71" s="41"/>
      <c r="B71" s="149" t="s">
        <v>186</v>
      </c>
      <c r="C71" s="29">
        <v>63</v>
      </c>
      <c r="D71" s="29">
        <v>0</v>
      </c>
      <c r="E71" s="29">
        <v>15</v>
      </c>
      <c r="F71" s="100">
        <v>863</v>
      </c>
      <c r="G71" s="101" t="s">
        <v>23</v>
      </c>
      <c r="H71" s="101" t="s">
        <v>20</v>
      </c>
      <c r="I71" s="106" t="s">
        <v>192</v>
      </c>
      <c r="J71" s="102" t="s">
        <v>187</v>
      </c>
      <c r="K71" s="101"/>
      <c r="L71" s="99">
        <f>L72</f>
        <v>0</v>
      </c>
      <c r="M71" s="99">
        <f aca="true" t="shared" si="13" ref="M71:P72">M72</f>
        <v>100000</v>
      </c>
      <c r="N71" s="99">
        <f t="shared" si="13"/>
        <v>100000</v>
      </c>
      <c r="O71" s="99">
        <f t="shared" si="13"/>
        <v>0</v>
      </c>
      <c r="P71" s="99">
        <f t="shared" si="13"/>
        <v>0</v>
      </c>
    </row>
    <row r="72" spans="1:16" ht="24" customHeight="1">
      <c r="A72" s="41"/>
      <c r="B72" s="78" t="s">
        <v>94</v>
      </c>
      <c r="C72" s="29">
        <v>63</v>
      </c>
      <c r="D72" s="29">
        <v>0</v>
      </c>
      <c r="E72" s="29">
        <v>15</v>
      </c>
      <c r="F72" s="100">
        <v>863</v>
      </c>
      <c r="G72" s="101" t="s">
        <v>23</v>
      </c>
      <c r="H72" s="101" t="s">
        <v>20</v>
      </c>
      <c r="I72" s="106" t="s">
        <v>192</v>
      </c>
      <c r="J72" s="102" t="s">
        <v>187</v>
      </c>
      <c r="K72" s="101" t="s">
        <v>2</v>
      </c>
      <c r="L72" s="99">
        <f>L73</f>
        <v>0</v>
      </c>
      <c r="M72" s="99">
        <f t="shared" si="13"/>
        <v>100000</v>
      </c>
      <c r="N72" s="99">
        <f t="shared" si="13"/>
        <v>100000</v>
      </c>
      <c r="O72" s="99">
        <f t="shared" si="13"/>
        <v>0</v>
      </c>
      <c r="P72" s="99">
        <f t="shared" si="13"/>
        <v>0</v>
      </c>
    </row>
    <row r="73" spans="1:16" ht="24" customHeight="1">
      <c r="A73" s="41"/>
      <c r="B73" s="20" t="s">
        <v>72</v>
      </c>
      <c r="C73" s="29">
        <v>63</v>
      </c>
      <c r="D73" s="29">
        <v>0</v>
      </c>
      <c r="E73" s="29">
        <v>15</v>
      </c>
      <c r="F73" s="100">
        <v>863</v>
      </c>
      <c r="G73" s="101" t="s">
        <v>23</v>
      </c>
      <c r="H73" s="101" t="s">
        <v>20</v>
      </c>
      <c r="I73" s="106" t="s">
        <v>192</v>
      </c>
      <c r="J73" s="102" t="s">
        <v>187</v>
      </c>
      <c r="K73" s="101" t="s">
        <v>3</v>
      </c>
      <c r="L73" s="99">
        <v>0</v>
      </c>
      <c r="M73" s="99">
        <v>100000</v>
      </c>
      <c r="N73" s="99">
        <f>L73+M73</f>
        <v>100000</v>
      </c>
      <c r="O73" s="99">
        <v>0</v>
      </c>
      <c r="P73" s="99">
        <v>0</v>
      </c>
    </row>
    <row r="74" spans="1:16" s="22" customFormat="1" ht="89.25" customHeight="1">
      <c r="A74" s="196" t="s">
        <v>125</v>
      </c>
      <c r="B74" s="197"/>
      <c r="C74" s="29">
        <v>63</v>
      </c>
      <c r="D74" s="29">
        <v>0</v>
      </c>
      <c r="E74" s="29">
        <v>15</v>
      </c>
      <c r="F74" s="45">
        <v>863</v>
      </c>
      <c r="G74" s="46" t="s">
        <v>23</v>
      </c>
      <c r="H74" s="46" t="s">
        <v>17</v>
      </c>
      <c r="I74" s="32" t="s">
        <v>126</v>
      </c>
      <c r="J74" s="37" t="s">
        <v>127</v>
      </c>
      <c r="K74" s="46"/>
      <c r="L74" s="120">
        <f aca="true" t="shared" si="14" ref="L74:P75">L75</f>
        <v>0</v>
      </c>
      <c r="M74" s="120">
        <f t="shared" si="14"/>
        <v>75616</v>
      </c>
      <c r="N74" s="120">
        <f t="shared" si="14"/>
        <v>75616</v>
      </c>
      <c r="O74" s="120">
        <f t="shared" si="14"/>
        <v>0</v>
      </c>
      <c r="P74" s="120">
        <f t="shared" si="14"/>
        <v>0</v>
      </c>
    </row>
    <row r="75" spans="1:16" s="22" customFormat="1" ht="24.75" customHeight="1">
      <c r="A75" s="19"/>
      <c r="B75" s="78" t="s">
        <v>94</v>
      </c>
      <c r="C75" s="29">
        <v>63</v>
      </c>
      <c r="D75" s="29">
        <v>0</v>
      </c>
      <c r="E75" s="29">
        <v>15</v>
      </c>
      <c r="F75" s="36">
        <v>863</v>
      </c>
      <c r="G75" s="46" t="s">
        <v>23</v>
      </c>
      <c r="H75" s="46" t="s">
        <v>17</v>
      </c>
      <c r="I75" s="32" t="s">
        <v>126</v>
      </c>
      <c r="J75" s="37" t="s">
        <v>127</v>
      </c>
      <c r="K75" s="46" t="s">
        <v>2</v>
      </c>
      <c r="L75" s="120">
        <f t="shared" si="14"/>
        <v>0</v>
      </c>
      <c r="M75" s="120">
        <f t="shared" si="14"/>
        <v>75616</v>
      </c>
      <c r="N75" s="120">
        <f t="shared" si="14"/>
        <v>75616</v>
      </c>
      <c r="O75" s="120">
        <f t="shared" si="14"/>
        <v>0</v>
      </c>
      <c r="P75" s="120">
        <f t="shared" si="14"/>
        <v>0</v>
      </c>
    </row>
    <row r="76" spans="1:16" s="22" customFormat="1" ht="26.25" customHeight="1">
      <c r="A76" s="19"/>
      <c r="B76" s="20" t="s">
        <v>72</v>
      </c>
      <c r="C76" s="26">
        <v>63</v>
      </c>
      <c r="D76" s="26">
        <v>0</v>
      </c>
      <c r="E76" s="26">
        <v>15</v>
      </c>
      <c r="F76" s="112">
        <v>863</v>
      </c>
      <c r="G76" s="101" t="s">
        <v>23</v>
      </c>
      <c r="H76" s="101" t="s">
        <v>17</v>
      </c>
      <c r="I76" s="106" t="s">
        <v>126</v>
      </c>
      <c r="J76" s="102" t="s">
        <v>127</v>
      </c>
      <c r="K76" s="101" t="s">
        <v>3</v>
      </c>
      <c r="L76" s="120"/>
      <c r="M76" s="163">
        <f>75616</f>
        <v>75616</v>
      </c>
      <c r="N76" s="99">
        <f>L76+M76</f>
        <v>75616</v>
      </c>
      <c r="O76" s="120">
        <v>0</v>
      </c>
      <c r="P76" s="120">
        <v>0</v>
      </c>
    </row>
    <row r="77" spans="1:16" ht="24" customHeight="1" hidden="1">
      <c r="A77" s="68"/>
      <c r="B77" s="138" t="s">
        <v>151</v>
      </c>
      <c r="C77" s="90">
        <v>63</v>
      </c>
      <c r="D77" s="90">
        <v>0</v>
      </c>
      <c r="E77" s="90">
        <v>17</v>
      </c>
      <c r="F77" s="129"/>
      <c r="G77" s="95"/>
      <c r="H77" s="95"/>
      <c r="I77" s="95"/>
      <c r="J77" s="135"/>
      <c r="K77" s="95"/>
      <c r="L77" s="97">
        <f>L78</f>
        <v>32681</v>
      </c>
      <c r="M77" s="97">
        <f aca="true" t="shared" si="15" ref="M77:P80">M78</f>
        <v>0</v>
      </c>
      <c r="N77" s="97">
        <f t="shared" si="15"/>
        <v>32681</v>
      </c>
      <c r="O77" s="97">
        <f t="shared" si="15"/>
        <v>0</v>
      </c>
      <c r="P77" s="97">
        <f t="shared" si="15"/>
        <v>0</v>
      </c>
    </row>
    <row r="78" spans="1:16" ht="15" customHeight="1" hidden="1">
      <c r="A78" s="68"/>
      <c r="B78" s="127" t="s">
        <v>66</v>
      </c>
      <c r="C78" s="90">
        <v>63</v>
      </c>
      <c r="D78" s="90">
        <v>0</v>
      </c>
      <c r="E78" s="90">
        <v>17</v>
      </c>
      <c r="F78" s="129">
        <v>863</v>
      </c>
      <c r="G78" s="95"/>
      <c r="H78" s="95"/>
      <c r="I78" s="95"/>
      <c r="J78" s="135"/>
      <c r="K78" s="95"/>
      <c r="L78" s="97">
        <f>L79</f>
        <v>32681</v>
      </c>
      <c r="M78" s="97">
        <f t="shared" si="15"/>
        <v>0</v>
      </c>
      <c r="N78" s="97">
        <f t="shared" si="15"/>
        <v>32681</v>
      </c>
      <c r="O78" s="97">
        <f t="shared" si="15"/>
        <v>0</v>
      </c>
      <c r="P78" s="97">
        <f t="shared" si="15"/>
        <v>0</v>
      </c>
    </row>
    <row r="79" spans="1:16" ht="26.25" customHeight="1" hidden="1">
      <c r="A79" s="68"/>
      <c r="B79" s="71" t="s">
        <v>133</v>
      </c>
      <c r="C79" s="29">
        <v>63</v>
      </c>
      <c r="D79" s="29">
        <v>0</v>
      </c>
      <c r="E79" s="29">
        <v>17</v>
      </c>
      <c r="F79" s="45">
        <v>863</v>
      </c>
      <c r="G79" s="28" t="s">
        <v>29</v>
      </c>
      <c r="H79" s="28" t="s">
        <v>17</v>
      </c>
      <c r="I79" s="32" t="s">
        <v>134</v>
      </c>
      <c r="J79" s="37" t="s">
        <v>135</v>
      </c>
      <c r="K79" s="32"/>
      <c r="L79" s="99">
        <f>L80</f>
        <v>32681</v>
      </c>
      <c r="M79" s="99">
        <f t="shared" si="15"/>
        <v>0</v>
      </c>
      <c r="N79" s="99">
        <f t="shared" si="15"/>
        <v>32681</v>
      </c>
      <c r="O79" s="99">
        <f t="shared" si="15"/>
        <v>0</v>
      </c>
      <c r="P79" s="99">
        <f t="shared" si="15"/>
        <v>0</v>
      </c>
    </row>
    <row r="80" spans="1:16" ht="12.75" customHeight="1" hidden="1">
      <c r="A80" s="68"/>
      <c r="B80" s="71" t="s">
        <v>87</v>
      </c>
      <c r="C80" s="29">
        <v>63</v>
      </c>
      <c r="D80" s="29">
        <v>0</v>
      </c>
      <c r="E80" s="29">
        <v>17</v>
      </c>
      <c r="F80" s="45">
        <v>863</v>
      </c>
      <c r="G80" s="28" t="s">
        <v>29</v>
      </c>
      <c r="H80" s="28" t="s">
        <v>17</v>
      </c>
      <c r="I80" s="32" t="s">
        <v>134</v>
      </c>
      <c r="J80" s="37" t="s">
        <v>135</v>
      </c>
      <c r="K80" s="32" t="s">
        <v>86</v>
      </c>
      <c r="L80" s="99">
        <f>L81</f>
        <v>32681</v>
      </c>
      <c r="M80" s="99">
        <f t="shared" si="15"/>
        <v>0</v>
      </c>
      <c r="N80" s="99">
        <f t="shared" si="15"/>
        <v>32681</v>
      </c>
      <c r="O80" s="99">
        <f t="shared" si="15"/>
        <v>0</v>
      </c>
      <c r="P80" s="99">
        <f t="shared" si="15"/>
        <v>0</v>
      </c>
    </row>
    <row r="81" spans="1:16" ht="24.75" customHeight="1" hidden="1">
      <c r="A81" s="68"/>
      <c r="B81" s="76" t="s">
        <v>93</v>
      </c>
      <c r="C81" s="29">
        <v>63</v>
      </c>
      <c r="D81" s="29">
        <v>0</v>
      </c>
      <c r="E81" s="29">
        <v>17</v>
      </c>
      <c r="F81" s="45">
        <v>863</v>
      </c>
      <c r="G81" s="28" t="s">
        <v>29</v>
      </c>
      <c r="H81" s="28" t="s">
        <v>17</v>
      </c>
      <c r="I81" s="32" t="s">
        <v>134</v>
      </c>
      <c r="J81" s="37" t="s">
        <v>135</v>
      </c>
      <c r="K81" s="32" t="s">
        <v>92</v>
      </c>
      <c r="L81" s="99">
        <v>32681</v>
      </c>
      <c r="M81" s="99"/>
      <c r="N81" s="99">
        <f>L81+M81</f>
        <v>32681</v>
      </c>
      <c r="O81" s="99"/>
      <c r="P81" s="99"/>
    </row>
    <row r="82" spans="1:16" s="7" customFormat="1" ht="14.25" customHeight="1" hidden="1">
      <c r="A82" s="79"/>
      <c r="B82" s="72" t="s">
        <v>152</v>
      </c>
      <c r="C82" s="90">
        <v>63</v>
      </c>
      <c r="D82" s="90">
        <v>0</v>
      </c>
      <c r="E82" s="90">
        <v>18</v>
      </c>
      <c r="F82" s="94"/>
      <c r="G82" s="95"/>
      <c r="H82" s="95"/>
      <c r="I82" s="95"/>
      <c r="J82" s="98"/>
      <c r="K82" s="131"/>
      <c r="L82" s="97">
        <f>L83</f>
        <v>4000</v>
      </c>
      <c r="M82" s="97">
        <f aca="true" t="shared" si="16" ref="M82:P85">M83</f>
        <v>0</v>
      </c>
      <c r="N82" s="97">
        <f t="shared" si="16"/>
        <v>4000</v>
      </c>
      <c r="O82" s="97">
        <f t="shared" si="16"/>
        <v>0</v>
      </c>
      <c r="P82" s="97">
        <f t="shared" si="16"/>
        <v>0</v>
      </c>
    </row>
    <row r="83" spans="1:16" s="7" customFormat="1" ht="14.25" customHeight="1" hidden="1">
      <c r="A83" s="79"/>
      <c r="B83" s="127" t="s">
        <v>66</v>
      </c>
      <c r="C83" s="90">
        <v>63</v>
      </c>
      <c r="D83" s="90">
        <v>0</v>
      </c>
      <c r="E83" s="90">
        <v>18</v>
      </c>
      <c r="F83" s="94">
        <v>863</v>
      </c>
      <c r="G83" s="95"/>
      <c r="H83" s="95"/>
      <c r="I83" s="95"/>
      <c r="J83" s="98"/>
      <c r="K83" s="131"/>
      <c r="L83" s="97">
        <f>L84</f>
        <v>4000</v>
      </c>
      <c r="M83" s="97">
        <f t="shared" si="16"/>
        <v>0</v>
      </c>
      <c r="N83" s="97">
        <f t="shared" si="16"/>
        <v>4000</v>
      </c>
      <c r="O83" s="97">
        <f t="shared" si="16"/>
        <v>0</v>
      </c>
      <c r="P83" s="97">
        <f t="shared" si="16"/>
        <v>0</v>
      </c>
    </row>
    <row r="84" spans="1:16" ht="97.5" customHeight="1" hidden="1">
      <c r="A84" s="177" t="s">
        <v>136</v>
      </c>
      <c r="B84" s="178"/>
      <c r="C84" s="29">
        <v>63</v>
      </c>
      <c r="D84" s="29">
        <v>0</v>
      </c>
      <c r="E84" s="29">
        <v>18</v>
      </c>
      <c r="F84" s="45">
        <v>863</v>
      </c>
      <c r="G84" s="28" t="s">
        <v>31</v>
      </c>
      <c r="H84" s="28" t="s">
        <v>18</v>
      </c>
      <c r="I84" s="46" t="s">
        <v>137</v>
      </c>
      <c r="J84" s="37" t="s">
        <v>138</v>
      </c>
      <c r="K84" s="28"/>
      <c r="L84" s="99">
        <f>L85</f>
        <v>4000</v>
      </c>
      <c r="M84" s="99">
        <f t="shared" si="16"/>
        <v>0</v>
      </c>
      <c r="N84" s="99">
        <f t="shared" si="16"/>
        <v>4000</v>
      </c>
      <c r="O84" s="99">
        <f t="shared" si="16"/>
        <v>0</v>
      </c>
      <c r="P84" s="99">
        <f t="shared" si="16"/>
        <v>0</v>
      </c>
    </row>
    <row r="85" spans="1:16" ht="17.25" customHeight="1" hidden="1">
      <c r="A85" s="31"/>
      <c r="B85" s="33" t="s">
        <v>30</v>
      </c>
      <c r="C85" s="29">
        <v>63</v>
      </c>
      <c r="D85" s="29">
        <v>0</v>
      </c>
      <c r="E85" s="29">
        <v>18</v>
      </c>
      <c r="F85" s="45">
        <v>863</v>
      </c>
      <c r="G85" s="28" t="s">
        <v>31</v>
      </c>
      <c r="H85" s="28" t="s">
        <v>18</v>
      </c>
      <c r="I85" s="46" t="s">
        <v>137</v>
      </c>
      <c r="J85" s="37" t="s">
        <v>138</v>
      </c>
      <c r="K85" s="28" t="s">
        <v>19</v>
      </c>
      <c r="L85" s="99">
        <f>L86</f>
        <v>4000</v>
      </c>
      <c r="M85" s="99">
        <f t="shared" si="16"/>
        <v>0</v>
      </c>
      <c r="N85" s="99">
        <f t="shared" si="16"/>
        <v>4000</v>
      </c>
      <c r="O85" s="99">
        <f t="shared" si="16"/>
        <v>0</v>
      </c>
      <c r="P85" s="99">
        <f t="shared" si="16"/>
        <v>0</v>
      </c>
    </row>
    <row r="86" spans="1:16" ht="13.5" customHeight="1" hidden="1">
      <c r="A86" s="31"/>
      <c r="B86" s="53" t="s">
        <v>41</v>
      </c>
      <c r="C86" s="29">
        <v>63</v>
      </c>
      <c r="D86" s="29">
        <v>0</v>
      </c>
      <c r="E86" s="29">
        <v>18</v>
      </c>
      <c r="F86" s="45">
        <v>863</v>
      </c>
      <c r="G86" s="28" t="s">
        <v>31</v>
      </c>
      <c r="H86" s="28" t="s">
        <v>18</v>
      </c>
      <c r="I86" s="46" t="s">
        <v>137</v>
      </c>
      <c r="J86" s="37" t="s">
        <v>138</v>
      </c>
      <c r="K86" s="32" t="s">
        <v>9</v>
      </c>
      <c r="L86" s="99">
        <v>4000</v>
      </c>
      <c r="M86" s="99"/>
      <c r="N86" s="99">
        <f aca="true" t="shared" si="17" ref="N86:N101">L86+M86</f>
        <v>4000</v>
      </c>
      <c r="O86" s="99"/>
      <c r="P86" s="99"/>
    </row>
    <row r="87" spans="1:16" ht="13.5" customHeight="1">
      <c r="A87" s="31"/>
      <c r="B87" s="169" t="s">
        <v>191</v>
      </c>
      <c r="C87" s="90">
        <v>63</v>
      </c>
      <c r="D87" s="90">
        <v>0</v>
      </c>
      <c r="E87" s="170">
        <v>19</v>
      </c>
      <c r="F87" s="116">
        <v>863</v>
      </c>
      <c r="G87" s="171" t="s">
        <v>22</v>
      </c>
      <c r="H87" s="171" t="s">
        <v>6</v>
      </c>
      <c r="I87" s="171"/>
      <c r="J87" s="96"/>
      <c r="K87" s="96"/>
      <c r="L87" s="97">
        <f>L88</f>
        <v>0</v>
      </c>
      <c r="M87" s="97">
        <f aca="true" t="shared" si="18" ref="M87:P89">M88</f>
        <v>41760</v>
      </c>
      <c r="N87" s="97">
        <f t="shared" si="18"/>
        <v>41760</v>
      </c>
      <c r="O87" s="97">
        <f t="shared" si="18"/>
        <v>0</v>
      </c>
      <c r="P87" s="97">
        <f t="shared" si="18"/>
        <v>0</v>
      </c>
    </row>
    <row r="88" spans="1:16" ht="13.5" customHeight="1">
      <c r="A88" s="31"/>
      <c r="B88" s="174" t="s">
        <v>189</v>
      </c>
      <c r="C88" s="26">
        <v>63</v>
      </c>
      <c r="D88" s="26">
        <v>0</v>
      </c>
      <c r="E88" s="173">
        <v>19</v>
      </c>
      <c r="F88" s="100">
        <v>863</v>
      </c>
      <c r="G88" s="106" t="s">
        <v>22</v>
      </c>
      <c r="H88" s="106" t="s">
        <v>6</v>
      </c>
      <c r="I88" s="139">
        <v>83300</v>
      </c>
      <c r="J88" s="106" t="s">
        <v>190</v>
      </c>
      <c r="K88" s="96"/>
      <c r="L88" s="99">
        <f>L89</f>
        <v>0</v>
      </c>
      <c r="M88" s="99">
        <f t="shared" si="18"/>
        <v>41760</v>
      </c>
      <c r="N88" s="99">
        <f t="shared" si="18"/>
        <v>41760</v>
      </c>
      <c r="O88" s="99">
        <f t="shared" si="18"/>
        <v>0</v>
      </c>
      <c r="P88" s="99">
        <f t="shared" si="18"/>
        <v>0</v>
      </c>
    </row>
    <row r="89" spans="1:16" ht="13.5" customHeight="1">
      <c r="A89" s="31"/>
      <c r="B89" s="78" t="s">
        <v>94</v>
      </c>
      <c r="C89" s="26">
        <v>63</v>
      </c>
      <c r="D89" s="26">
        <v>0</v>
      </c>
      <c r="E89" s="173">
        <v>19</v>
      </c>
      <c r="F89" s="100">
        <v>863</v>
      </c>
      <c r="G89" s="106" t="s">
        <v>22</v>
      </c>
      <c r="H89" s="106" t="s">
        <v>6</v>
      </c>
      <c r="I89" s="139">
        <v>83300</v>
      </c>
      <c r="J89" s="106" t="s">
        <v>190</v>
      </c>
      <c r="K89" s="92" t="s">
        <v>2</v>
      </c>
      <c r="L89" s="99">
        <f>L90</f>
        <v>0</v>
      </c>
      <c r="M89" s="99">
        <f t="shared" si="18"/>
        <v>41760</v>
      </c>
      <c r="N89" s="99">
        <f t="shared" si="18"/>
        <v>41760</v>
      </c>
      <c r="O89" s="99">
        <f t="shared" si="18"/>
        <v>0</v>
      </c>
      <c r="P89" s="99">
        <f t="shared" si="18"/>
        <v>0</v>
      </c>
    </row>
    <row r="90" spans="1:16" ht="13.5" customHeight="1">
      <c r="A90" s="31"/>
      <c r="B90" s="51" t="s">
        <v>72</v>
      </c>
      <c r="C90" s="26">
        <v>63</v>
      </c>
      <c r="D90" s="26">
        <v>0</v>
      </c>
      <c r="E90" s="173">
        <v>19</v>
      </c>
      <c r="F90" s="100">
        <v>863</v>
      </c>
      <c r="G90" s="106" t="s">
        <v>22</v>
      </c>
      <c r="H90" s="106" t="s">
        <v>6</v>
      </c>
      <c r="I90" s="139">
        <v>83300</v>
      </c>
      <c r="J90" s="106" t="s">
        <v>190</v>
      </c>
      <c r="K90" s="92" t="s">
        <v>3</v>
      </c>
      <c r="L90" s="99"/>
      <c r="M90" s="99">
        <v>41760</v>
      </c>
      <c r="N90" s="99">
        <f t="shared" si="17"/>
        <v>41760</v>
      </c>
      <c r="O90" s="99">
        <v>0</v>
      </c>
      <c r="P90" s="99">
        <v>0</v>
      </c>
    </row>
    <row r="91" spans="1:16" ht="16.5" customHeight="1" hidden="1">
      <c r="A91" s="30"/>
      <c r="B91" s="159" t="s">
        <v>153</v>
      </c>
      <c r="C91" s="126">
        <v>70</v>
      </c>
      <c r="D91" s="81"/>
      <c r="E91" s="81"/>
      <c r="F91" s="139"/>
      <c r="G91" s="92"/>
      <c r="H91" s="92"/>
      <c r="I91" s="92"/>
      <c r="J91" s="140"/>
      <c r="K91" s="92"/>
      <c r="L91" s="97">
        <f>L92</f>
        <v>6400</v>
      </c>
      <c r="M91" s="97">
        <f>M92</f>
        <v>0</v>
      </c>
      <c r="N91" s="97">
        <f>N92</f>
        <v>6400</v>
      </c>
      <c r="O91" s="97">
        <f>O92</f>
        <v>0</v>
      </c>
      <c r="P91" s="97">
        <f>P92</f>
        <v>0</v>
      </c>
    </row>
    <row r="92" spans="1:16" ht="16.5" customHeight="1" hidden="1">
      <c r="A92" s="30"/>
      <c r="B92" s="127" t="s">
        <v>66</v>
      </c>
      <c r="C92" s="126">
        <v>70</v>
      </c>
      <c r="D92" s="141">
        <v>0</v>
      </c>
      <c r="E92" s="141" t="s">
        <v>108</v>
      </c>
      <c r="F92" s="95" t="s">
        <v>154</v>
      </c>
      <c r="G92" s="95"/>
      <c r="H92" s="95"/>
      <c r="I92" s="95"/>
      <c r="J92" s="135"/>
      <c r="K92" s="95"/>
      <c r="L92" s="97">
        <f>L96+L93+L100</f>
        <v>6400</v>
      </c>
      <c r="M92" s="97">
        <f>M96+M93+M100</f>
        <v>0</v>
      </c>
      <c r="N92" s="97">
        <f>N96+N93+N100</f>
        <v>6400</v>
      </c>
      <c r="O92" s="97">
        <f>O96+O93+O100</f>
        <v>0</v>
      </c>
      <c r="P92" s="97">
        <f>P96+P93+P100</f>
        <v>0</v>
      </c>
    </row>
    <row r="93" spans="1:16" ht="16.5" customHeight="1" hidden="1">
      <c r="A93" s="41"/>
      <c r="B93" s="154" t="s">
        <v>169</v>
      </c>
      <c r="C93" s="29">
        <v>70</v>
      </c>
      <c r="D93" s="29">
        <v>0</v>
      </c>
      <c r="E93" s="109" t="s">
        <v>108</v>
      </c>
      <c r="F93" s="112">
        <v>863</v>
      </c>
      <c r="G93" s="140" t="s">
        <v>17</v>
      </c>
      <c r="H93" s="140" t="s">
        <v>168</v>
      </c>
      <c r="I93" s="140" t="s">
        <v>170</v>
      </c>
      <c r="J93" s="140" t="s">
        <v>171</v>
      </c>
      <c r="K93" s="106"/>
      <c r="L93" s="99">
        <f aca="true" t="shared" si="19" ref="L93:P94">L94</f>
        <v>6400</v>
      </c>
      <c r="M93" s="99">
        <f t="shared" si="19"/>
        <v>0</v>
      </c>
      <c r="N93" s="99">
        <f t="shared" si="19"/>
        <v>6400</v>
      </c>
      <c r="O93" s="99">
        <f t="shared" si="19"/>
        <v>0</v>
      </c>
      <c r="P93" s="99">
        <f t="shared" si="19"/>
        <v>0</v>
      </c>
    </row>
    <row r="94" spans="1:16" ht="16.5" customHeight="1" hidden="1">
      <c r="A94" s="41"/>
      <c r="B94" s="154" t="s">
        <v>4</v>
      </c>
      <c r="C94" s="29">
        <v>70</v>
      </c>
      <c r="D94" s="29">
        <v>0</v>
      </c>
      <c r="E94" s="109" t="s">
        <v>108</v>
      </c>
      <c r="F94" s="112">
        <v>863</v>
      </c>
      <c r="G94" s="140" t="s">
        <v>17</v>
      </c>
      <c r="H94" s="140" t="s">
        <v>168</v>
      </c>
      <c r="I94" s="140" t="s">
        <v>170</v>
      </c>
      <c r="J94" s="140" t="s">
        <v>171</v>
      </c>
      <c r="K94" s="140" t="s">
        <v>5</v>
      </c>
      <c r="L94" s="99">
        <f t="shared" si="19"/>
        <v>6400</v>
      </c>
      <c r="M94" s="99">
        <f t="shared" si="19"/>
        <v>0</v>
      </c>
      <c r="N94" s="99">
        <f t="shared" si="19"/>
        <v>6400</v>
      </c>
      <c r="O94" s="99">
        <f t="shared" si="19"/>
        <v>0</v>
      </c>
      <c r="P94" s="99">
        <f t="shared" si="19"/>
        <v>0</v>
      </c>
    </row>
    <row r="95" spans="1:16" ht="16.5" customHeight="1" hidden="1">
      <c r="A95" s="41"/>
      <c r="B95" s="154" t="s">
        <v>172</v>
      </c>
      <c r="C95" s="29">
        <v>70</v>
      </c>
      <c r="D95" s="29">
        <v>0</v>
      </c>
      <c r="E95" s="109" t="s">
        <v>108</v>
      </c>
      <c r="F95" s="112">
        <v>863</v>
      </c>
      <c r="G95" s="140" t="s">
        <v>17</v>
      </c>
      <c r="H95" s="140" t="s">
        <v>168</v>
      </c>
      <c r="I95" s="140" t="s">
        <v>170</v>
      </c>
      <c r="J95" s="140" t="s">
        <v>171</v>
      </c>
      <c r="K95" s="140" t="s">
        <v>173</v>
      </c>
      <c r="L95" s="99">
        <v>6400</v>
      </c>
      <c r="M95" s="99"/>
      <c r="N95" s="99">
        <f t="shared" si="17"/>
        <v>6400</v>
      </c>
      <c r="O95" s="99">
        <v>0</v>
      </c>
      <c r="P95" s="99">
        <v>0</v>
      </c>
    </row>
    <row r="96" spans="1:16" ht="15.75" customHeight="1" hidden="1">
      <c r="A96" s="177" t="s">
        <v>109</v>
      </c>
      <c r="B96" s="178"/>
      <c r="C96" s="29">
        <v>70</v>
      </c>
      <c r="D96" s="29">
        <v>0</v>
      </c>
      <c r="E96" s="109" t="s">
        <v>108</v>
      </c>
      <c r="F96" s="36">
        <v>863</v>
      </c>
      <c r="G96" s="28" t="s">
        <v>17</v>
      </c>
      <c r="H96" s="28" t="s">
        <v>31</v>
      </c>
      <c r="I96" s="46" t="s">
        <v>110</v>
      </c>
      <c r="J96" s="37" t="s">
        <v>111</v>
      </c>
      <c r="K96" s="28"/>
      <c r="L96" s="99">
        <f aca="true" t="shared" si="20" ref="L96:P97">L97</f>
        <v>0</v>
      </c>
      <c r="M96" s="99"/>
      <c r="N96" s="99">
        <f t="shared" si="17"/>
        <v>0</v>
      </c>
      <c r="O96" s="99">
        <f t="shared" si="20"/>
        <v>0</v>
      </c>
      <c r="P96" s="99">
        <f t="shared" si="20"/>
        <v>0</v>
      </c>
    </row>
    <row r="97" spans="1:16" ht="12.75" customHeight="1" hidden="1">
      <c r="A97" s="31"/>
      <c r="B97" s="30" t="s">
        <v>4</v>
      </c>
      <c r="C97" s="29">
        <v>70</v>
      </c>
      <c r="D97" s="29">
        <v>0</v>
      </c>
      <c r="E97" s="109" t="s">
        <v>108</v>
      </c>
      <c r="F97" s="36">
        <v>863</v>
      </c>
      <c r="G97" s="28" t="s">
        <v>17</v>
      </c>
      <c r="H97" s="28" t="s">
        <v>31</v>
      </c>
      <c r="I97" s="46" t="s">
        <v>110</v>
      </c>
      <c r="J97" s="37" t="s">
        <v>111</v>
      </c>
      <c r="K97" s="28" t="s">
        <v>5</v>
      </c>
      <c r="L97" s="99">
        <f t="shared" si="20"/>
        <v>0</v>
      </c>
      <c r="M97" s="99"/>
      <c r="N97" s="99">
        <f t="shared" si="17"/>
        <v>0</v>
      </c>
      <c r="O97" s="99">
        <f t="shared" si="20"/>
        <v>0</v>
      </c>
      <c r="P97" s="99">
        <f t="shared" si="20"/>
        <v>0</v>
      </c>
    </row>
    <row r="98" spans="1:16" ht="15.75" customHeight="1" hidden="1">
      <c r="A98" s="31"/>
      <c r="B98" s="33" t="s">
        <v>7</v>
      </c>
      <c r="C98" s="29">
        <v>70</v>
      </c>
      <c r="D98" s="29">
        <v>0</v>
      </c>
      <c r="E98" s="109" t="s">
        <v>108</v>
      </c>
      <c r="F98" s="36">
        <v>863</v>
      </c>
      <c r="G98" s="28" t="s">
        <v>17</v>
      </c>
      <c r="H98" s="28" t="s">
        <v>31</v>
      </c>
      <c r="I98" s="46" t="s">
        <v>110</v>
      </c>
      <c r="J98" s="37" t="s">
        <v>111</v>
      </c>
      <c r="K98" s="28" t="s">
        <v>8</v>
      </c>
      <c r="L98" s="99"/>
      <c r="M98" s="99"/>
      <c r="N98" s="99">
        <f t="shared" si="17"/>
        <v>0</v>
      </c>
      <c r="O98" s="99"/>
      <c r="P98" s="99"/>
    </row>
    <row r="99" spans="1:16" ht="13.5" customHeight="1" hidden="1">
      <c r="A99" s="31"/>
      <c r="B99" s="156" t="s">
        <v>174</v>
      </c>
      <c r="C99" s="157"/>
      <c r="D99" s="157"/>
      <c r="E99" s="157"/>
      <c r="F99" s="100">
        <v>863</v>
      </c>
      <c r="G99" s="140" t="s">
        <v>175</v>
      </c>
      <c r="H99" s="140" t="s">
        <v>175</v>
      </c>
      <c r="I99" s="140"/>
      <c r="J99" s="140"/>
      <c r="K99" s="106"/>
      <c r="L99" s="99">
        <f aca="true" t="shared" si="21" ref="L99:P100">L100</f>
        <v>0</v>
      </c>
      <c r="M99" s="99"/>
      <c r="N99" s="99">
        <f t="shared" si="17"/>
        <v>0</v>
      </c>
      <c r="O99" s="99">
        <f t="shared" si="21"/>
        <v>0</v>
      </c>
      <c r="P99" s="99">
        <f t="shared" si="21"/>
        <v>0</v>
      </c>
    </row>
    <row r="100" spans="1:16" ht="13.5" customHeight="1" hidden="1">
      <c r="A100" s="31"/>
      <c r="B100" s="156" t="s">
        <v>174</v>
      </c>
      <c r="C100" s="29">
        <v>70</v>
      </c>
      <c r="D100" s="29">
        <v>0</v>
      </c>
      <c r="E100" s="109" t="s">
        <v>108</v>
      </c>
      <c r="F100" s="100">
        <v>863</v>
      </c>
      <c r="G100" s="140" t="s">
        <v>175</v>
      </c>
      <c r="H100" s="140" t="s">
        <v>175</v>
      </c>
      <c r="I100" s="140" t="s">
        <v>176</v>
      </c>
      <c r="J100" s="140" t="s">
        <v>177</v>
      </c>
      <c r="K100" s="106"/>
      <c r="L100" s="99">
        <f t="shared" si="21"/>
        <v>0</v>
      </c>
      <c r="M100" s="99">
        <f t="shared" si="21"/>
        <v>0</v>
      </c>
      <c r="N100" s="99">
        <f t="shared" si="21"/>
        <v>0</v>
      </c>
      <c r="O100" s="99">
        <f t="shared" si="21"/>
        <v>0</v>
      </c>
      <c r="P100" s="99">
        <f t="shared" si="21"/>
        <v>0</v>
      </c>
    </row>
    <row r="101" spans="1:16" ht="14.25" customHeight="1" hidden="1">
      <c r="A101" s="31"/>
      <c r="B101" s="156" t="s">
        <v>174</v>
      </c>
      <c r="C101" s="29">
        <v>70</v>
      </c>
      <c r="D101" s="29">
        <v>0</v>
      </c>
      <c r="E101" s="109" t="s">
        <v>108</v>
      </c>
      <c r="F101" s="100">
        <v>863</v>
      </c>
      <c r="G101" s="140" t="s">
        <v>175</v>
      </c>
      <c r="H101" s="140" t="s">
        <v>175</v>
      </c>
      <c r="I101" s="140" t="s">
        <v>176</v>
      </c>
      <c r="J101" s="140" t="s">
        <v>177</v>
      </c>
      <c r="K101" s="140" t="s">
        <v>178</v>
      </c>
      <c r="L101" s="99">
        <v>0</v>
      </c>
      <c r="M101" s="99"/>
      <c r="N101" s="99">
        <f t="shared" si="17"/>
        <v>0</v>
      </c>
      <c r="O101" s="99"/>
      <c r="P101" s="99"/>
    </row>
    <row r="102" spans="1:16" ht="14.25" customHeight="1">
      <c r="A102" s="42"/>
      <c r="B102" s="142" t="s">
        <v>10</v>
      </c>
      <c r="C102" s="90"/>
      <c r="D102" s="90"/>
      <c r="E102" s="90"/>
      <c r="F102" s="143"/>
      <c r="G102" s="95"/>
      <c r="H102" s="95"/>
      <c r="I102" s="95"/>
      <c r="J102" s="95"/>
      <c r="K102" s="95"/>
      <c r="L102" s="97">
        <f>L11+L44+L51+L58+L63+L82+L77+L91+L87</f>
        <v>3161219</v>
      </c>
      <c r="M102" s="97">
        <f>M11+M44+M51+M58+M63+M82+M77+M91+M87</f>
        <v>655193.55</v>
      </c>
      <c r="N102" s="97">
        <f>N11+N44+N51+N58+N63+N82+N77+N91+N87</f>
        <v>3816412.55</v>
      </c>
      <c r="O102" s="97">
        <f>O11+O44+O51+O58+O63+O82+O77+O91+O87</f>
        <v>0</v>
      </c>
      <c r="P102" s="97">
        <f>P11+P44+P51+P58+P63+P82+P77+P91+P87</f>
        <v>0</v>
      </c>
    </row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</sheetData>
  <sheetProtection/>
  <mergeCells count="15">
    <mergeCell ref="A84:B84"/>
    <mergeCell ref="A96:B96"/>
    <mergeCell ref="C2:P2"/>
    <mergeCell ref="C1:L1"/>
    <mergeCell ref="A68:B68"/>
    <mergeCell ref="A74:B74"/>
    <mergeCell ref="C4:L4"/>
    <mergeCell ref="C5:P5"/>
    <mergeCell ref="A7:P7"/>
    <mergeCell ref="A9:B9"/>
    <mergeCell ref="A16:B16"/>
    <mergeCell ref="A41:B41"/>
    <mergeCell ref="A35:B35"/>
    <mergeCell ref="A60:B60"/>
    <mergeCell ref="A65:B65"/>
  </mergeCells>
  <printOptions/>
  <pageMargins left="0.5511811023622047" right="0.1968503937007874" top="0.5511811023622047" bottom="0.4330708661417323" header="0.3937007874015748" footer="0.2755905511811024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26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26.140625" style="62" customWidth="1"/>
    <col min="2" max="2" width="19.8515625" style="62" customWidth="1"/>
    <col min="3" max="3" width="33.8515625" style="62" customWidth="1"/>
    <col min="4" max="4" width="18.421875" style="62" customWidth="1"/>
    <col min="5" max="5" width="13.28125" style="62" hidden="1" customWidth="1"/>
    <col min="6" max="6" width="12.421875" style="62" hidden="1" customWidth="1"/>
    <col min="7" max="240" width="9.140625" style="62" customWidth="1"/>
    <col min="241" max="241" width="26.00390625" style="62" customWidth="1"/>
    <col min="242" max="242" width="17.140625" style="62" customWidth="1"/>
    <col min="243" max="243" width="47.421875" style="62" customWidth="1"/>
    <col min="244" max="244" width="15.57421875" style="62" customWidth="1"/>
    <col min="245" max="245" width="12.7109375" style="62" customWidth="1"/>
    <col min="246" max="16384" width="9.140625" style="62" customWidth="1"/>
  </cols>
  <sheetData>
    <row r="1" spans="3:15" ht="12.75">
      <c r="C1" s="11" t="s">
        <v>155</v>
      </c>
      <c r="D1" s="4"/>
      <c r="E1" s="4"/>
      <c r="F1" s="4"/>
      <c r="G1" s="1"/>
      <c r="H1" s="1"/>
      <c r="I1" s="1"/>
      <c r="J1" s="1"/>
      <c r="K1" s="1"/>
      <c r="L1" s="3"/>
      <c r="M1" s="3"/>
      <c r="N1" s="3"/>
      <c r="O1" s="3"/>
    </row>
    <row r="2" spans="3:15" ht="47.25" customHeight="1">
      <c r="C2" s="188" t="s">
        <v>164</v>
      </c>
      <c r="D2" s="188"/>
      <c r="E2" s="188"/>
      <c r="F2" s="188"/>
      <c r="G2" s="67"/>
      <c r="H2" s="67"/>
      <c r="I2" s="67"/>
      <c r="J2" s="67"/>
      <c r="K2" s="67"/>
      <c r="L2" s="67"/>
      <c r="M2" s="67"/>
      <c r="N2" s="67"/>
      <c r="O2" s="67"/>
    </row>
    <row r="3" spans="1:6" s="56" customFormat="1" ht="13.5" customHeight="1">
      <c r="A3" s="54"/>
      <c r="B3" s="55"/>
      <c r="C3" s="205" t="s">
        <v>184</v>
      </c>
      <c r="D3" s="205"/>
      <c r="E3" s="73"/>
      <c r="F3" s="73"/>
    </row>
    <row r="4" spans="1:6" s="56" customFormat="1" ht="42" customHeight="1">
      <c r="A4" s="54"/>
      <c r="B4" s="55"/>
      <c r="C4" s="206" t="s">
        <v>163</v>
      </c>
      <c r="D4" s="206"/>
      <c r="E4" s="206"/>
      <c r="F4" s="206"/>
    </row>
    <row r="5" spans="1:6" s="57" customFormat="1" ht="41.25" customHeight="1">
      <c r="A5" s="207" t="s">
        <v>202</v>
      </c>
      <c r="B5" s="207"/>
      <c r="C5" s="207"/>
      <c r="D5" s="207"/>
      <c r="E5" s="207"/>
      <c r="F5" s="207"/>
    </row>
    <row r="6" spans="1:6" s="57" customFormat="1" ht="15">
      <c r="A6" s="58"/>
      <c r="B6" s="59"/>
      <c r="C6" s="59"/>
      <c r="D6" s="176" t="s">
        <v>201</v>
      </c>
      <c r="E6" s="60"/>
      <c r="F6" s="176" t="s">
        <v>201</v>
      </c>
    </row>
    <row r="7" spans="1:6" s="61" customFormat="1" ht="32.25" customHeight="1">
      <c r="A7" s="144" t="s">
        <v>43</v>
      </c>
      <c r="B7" s="208" t="s">
        <v>44</v>
      </c>
      <c r="C7" s="208"/>
      <c r="D7" s="2">
        <v>2019</v>
      </c>
      <c r="E7" s="175">
        <v>2020</v>
      </c>
      <c r="F7" s="175">
        <v>2021</v>
      </c>
    </row>
    <row r="8" spans="1:6" ht="31.5" customHeight="1">
      <c r="A8" s="145" t="s">
        <v>45</v>
      </c>
      <c r="B8" s="203" t="s">
        <v>46</v>
      </c>
      <c r="C8" s="203"/>
      <c r="D8" s="146">
        <f>D9+D13</f>
        <v>655193.5499999998</v>
      </c>
      <c r="E8" s="146">
        <f>E9+E13</f>
        <v>0</v>
      </c>
      <c r="F8" s="146">
        <f>F9+F13</f>
        <v>0</v>
      </c>
    </row>
    <row r="9" spans="1:6" s="57" customFormat="1" ht="22.5" customHeight="1">
      <c r="A9" s="145" t="s">
        <v>47</v>
      </c>
      <c r="B9" s="203" t="s">
        <v>48</v>
      </c>
      <c r="C9" s="203"/>
      <c r="D9" s="146">
        <f aca="true" t="shared" si="0" ref="D9:F11">D10</f>
        <v>-3161219</v>
      </c>
      <c r="E9" s="146">
        <f t="shared" si="0"/>
        <v>0</v>
      </c>
      <c r="F9" s="146">
        <f t="shared" si="0"/>
        <v>0</v>
      </c>
    </row>
    <row r="10" spans="1:6" s="57" customFormat="1" ht="19.5" customHeight="1">
      <c r="A10" s="145" t="s">
        <v>49</v>
      </c>
      <c r="B10" s="203" t="s">
        <v>50</v>
      </c>
      <c r="C10" s="203"/>
      <c r="D10" s="146">
        <f t="shared" si="0"/>
        <v>-3161219</v>
      </c>
      <c r="E10" s="146">
        <f t="shared" si="0"/>
        <v>0</v>
      </c>
      <c r="F10" s="146">
        <f t="shared" si="0"/>
        <v>0</v>
      </c>
    </row>
    <row r="11" spans="1:6" s="57" customFormat="1" ht="28.5" customHeight="1">
      <c r="A11" s="145" t="s">
        <v>51</v>
      </c>
      <c r="B11" s="203" t="s">
        <v>52</v>
      </c>
      <c r="C11" s="203"/>
      <c r="D11" s="146">
        <f t="shared" si="0"/>
        <v>-3161219</v>
      </c>
      <c r="E11" s="146">
        <f t="shared" si="0"/>
        <v>0</v>
      </c>
      <c r="F11" s="146">
        <f t="shared" si="0"/>
        <v>0</v>
      </c>
    </row>
    <row r="12" spans="1:6" s="57" customFormat="1" ht="29.25" customHeight="1">
      <c r="A12" s="145" t="s">
        <v>81</v>
      </c>
      <c r="B12" s="203" t="s">
        <v>36</v>
      </c>
      <c r="C12" s="203"/>
      <c r="D12" s="146">
        <f>-3161219</f>
        <v>-3161219</v>
      </c>
      <c r="E12" s="146">
        <f>0</f>
        <v>0</v>
      </c>
      <c r="F12" s="146">
        <f>0</f>
        <v>0</v>
      </c>
    </row>
    <row r="13" spans="1:6" s="57" customFormat="1" ht="30.75" customHeight="1">
      <c r="A13" s="145" t="s">
        <v>53</v>
      </c>
      <c r="B13" s="203" t="s">
        <v>54</v>
      </c>
      <c r="C13" s="203"/>
      <c r="D13" s="146">
        <f aca="true" t="shared" si="1" ref="D13:F15">D14</f>
        <v>3816412.55</v>
      </c>
      <c r="E13" s="146">
        <f t="shared" si="1"/>
        <v>0</v>
      </c>
      <c r="F13" s="146">
        <f t="shared" si="1"/>
        <v>0</v>
      </c>
    </row>
    <row r="14" spans="1:6" s="57" customFormat="1" ht="19.5" customHeight="1">
      <c r="A14" s="145" t="s">
        <v>55</v>
      </c>
      <c r="B14" s="203" t="s">
        <v>56</v>
      </c>
      <c r="C14" s="203"/>
      <c r="D14" s="146">
        <f t="shared" si="1"/>
        <v>3816412.55</v>
      </c>
      <c r="E14" s="146">
        <f t="shared" si="1"/>
        <v>0</v>
      </c>
      <c r="F14" s="146">
        <f t="shared" si="1"/>
        <v>0</v>
      </c>
    </row>
    <row r="15" spans="1:6" s="57" customFormat="1" ht="30.75" customHeight="1">
      <c r="A15" s="145" t="s">
        <v>57</v>
      </c>
      <c r="B15" s="203" t="s">
        <v>58</v>
      </c>
      <c r="C15" s="203"/>
      <c r="D15" s="146">
        <f t="shared" si="1"/>
        <v>3816412.55</v>
      </c>
      <c r="E15" s="146">
        <f t="shared" si="1"/>
        <v>0</v>
      </c>
      <c r="F15" s="146">
        <f t="shared" si="1"/>
        <v>0</v>
      </c>
    </row>
    <row r="16" spans="1:6" s="57" customFormat="1" ht="31.5" customHeight="1">
      <c r="A16" s="145" t="s">
        <v>59</v>
      </c>
      <c r="B16" s="203" t="s">
        <v>37</v>
      </c>
      <c r="C16" s="203"/>
      <c r="D16" s="146">
        <f>'Вед.19'!N108</f>
        <v>3816412.55</v>
      </c>
      <c r="E16" s="146">
        <f>'Вед.19'!O108</f>
        <v>0</v>
      </c>
      <c r="F16" s="146">
        <f>'Вед.19'!P108</f>
        <v>0</v>
      </c>
    </row>
    <row r="17" spans="1:6" s="63" customFormat="1" ht="42" customHeight="1">
      <c r="A17" s="147"/>
      <c r="B17" s="204" t="s">
        <v>60</v>
      </c>
      <c r="C17" s="204"/>
      <c r="D17" s="148">
        <f>D8</f>
        <v>655193.5499999998</v>
      </c>
      <c r="E17" s="148">
        <f>E8</f>
        <v>0</v>
      </c>
      <c r="F17" s="148">
        <f>F8</f>
        <v>0</v>
      </c>
    </row>
    <row r="18" spans="4:6" ht="12.75">
      <c r="D18" s="64"/>
      <c r="E18" s="64"/>
      <c r="F18" s="64"/>
    </row>
    <row r="19" spans="4:6" ht="12.75">
      <c r="D19" s="64"/>
      <c r="E19" s="64"/>
      <c r="F19" s="64"/>
    </row>
    <row r="20" spans="4:6" ht="12.75">
      <c r="D20" s="64"/>
      <c r="E20" s="64"/>
      <c r="F20" s="64"/>
    </row>
    <row r="22" spans="3:6" ht="12.75">
      <c r="C22" s="65"/>
      <c r="D22" s="65"/>
      <c r="E22" s="65"/>
      <c r="F22" s="65"/>
    </row>
    <row r="26" spans="3:6" ht="12.75">
      <c r="C26" s="66"/>
      <c r="D26" s="66"/>
      <c r="E26" s="66"/>
      <c r="F26" s="66"/>
    </row>
  </sheetData>
  <sheetProtection/>
  <mergeCells count="15">
    <mergeCell ref="C2:F2"/>
    <mergeCell ref="C3:D3"/>
    <mergeCell ref="C4:F4"/>
    <mergeCell ref="A5:F5"/>
    <mergeCell ref="B7:C7"/>
    <mergeCell ref="B8:C8"/>
    <mergeCell ref="B15:C15"/>
    <mergeCell ref="B16:C16"/>
    <mergeCell ref="B17:C17"/>
    <mergeCell ref="B9:C9"/>
    <mergeCell ref="B10:C10"/>
    <mergeCell ref="B11:C11"/>
    <mergeCell ref="B12:C12"/>
    <mergeCell ref="B13:C13"/>
    <mergeCell ref="B14:C14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2019-03-06T06:54:14Z</cp:lastPrinted>
  <dcterms:created xsi:type="dcterms:W3CDTF">1996-10-08T23:32:33Z</dcterms:created>
  <dcterms:modified xsi:type="dcterms:W3CDTF">2019-03-06T06:54:57Z</dcterms:modified>
  <cp:category/>
  <cp:version/>
  <cp:contentType/>
  <cp:contentStatus/>
</cp:coreProperties>
</file>