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60" windowWidth="19200" windowHeight="11535" tabRatio="899" activeTab="7"/>
  </bookViews>
  <sheets>
    <sheet name="1. Дох.2020-22" sheetId="1" r:id="rId1"/>
    <sheet name="2 Норм." sheetId="2" r:id="rId2"/>
    <sheet name="3Адм.дох " sheetId="3" r:id="rId3"/>
    <sheet name="4Адм ОГВ" sheetId="4" r:id="rId4"/>
    <sheet name="5 Адм.ист." sheetId="5" r:id="rId5"/>
    <sheet name="6Вед.18" sheetId="6" r:id="rId6"/>
    <sheet name="7.ФС" sheetId="7" r:id="rId7"/>
    <sheet name="8.МП" sheetId="8" r:id="rId8"/>
    <sheet name="9.1.Вн.контр" sheetId="9" r:id="rId9"/>
    <sheet name="9.2. архив" sheetId="10" r:id="rId10"/>
    <sheet name="9.3.спорт" sheetId="11" r:id="rId11"/>
    <sheet name="9.4. внутр.контр" sheetId="12" r:id="rId12"/>
    <sheet name="10 Ист" sheetId="13" r:id="rId13"/>
  </sheets>
  <definedNames>
    <definedName name="_xlnm.Print_Titles" localSheetId="0">'1. Дох.2020-22'!$8:$9</definedName>
    <definedName name="_xlnm.Print_Titles" localSheetId="5">'6Вед.18'!$8:$8</definedName>
    <definedName name="_xlnm.Print_Titles" localSheetId="7">'8.МП'!$8:$8</definedName>
  </definedNames>
  <calcPr fullCalcOnLoad="1"/>
</workbook>
</file>

<file path=xl/sharedStrings.xml><?xml version="1.0" encoding="utf-8"?>
<sst xmlns="http://schemas.openxmlformats.org/spreadsheetml/2006/main" count="2040" uniqueCount="461">
  <si>
    <t>Приложение 9</t>
  </si>
  <si>
    <t>Приложение 10</t>
  </si>
  <si>
    <t>1 01 02010 01 0000 110</t>
  </si>
  <si>
    <t>НАЛОГОВЫЕ И НЕНАЛОГОВЫЕ ДОХОДЫ</t>
  </si>
  <si>
    <t>1 05 00000 00 0000 000</t>
  </si>
  <si>
    <t>1 05 03000 01 0000 110</t>
  </si>
  <si>
    <t>1 05 03010 01 0000 110</t>
  </si>
  <si>
    <t>1 06 00000 00 0000 000</t>
  </si>
  <si>
    <t>НАЛОГИ НА ИМУЩЕСТВО</t>
  </si>
  <si>
    <t>1 06 01000 00 0000 110</t>
  </si>
  <si>
    <t>Налог на имущество физических лиц</t>
  </si>
  <si>
    <t>1 06 01030 10 0000 110</t>
  </si>
  <si>
    <t>1 06 06000 00 0000 110</t>
  </si>
  <si>
    <t>Земельный налог</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</si>
  <si>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</si>
  <si>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1 11 05035 10 0000 120</t>
  </si>
  <si>
    <t>Субвенции бюджетам  поселений на осуществление  первичного воинского учета на  территориях, где отсутствуют военные комиссариаты</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</si>
  <si>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</si>
  <si>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</si>
  <si>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</si>
  <si>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</si>
  <si>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</si>
  <si>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бюджетам на поддержку мер по обеспечению сбалансированности бюджетов</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</si>
  <si>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</si>
  <si>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</si>
  <si>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(тыс.руб.)</t>
  </si>
  <si>
    <t>100</t>
  </si>
  <si>
    <t>120</t>
  </si>
  <si>
    <t>200</t>
  </si>
  <si>
    <t>240</t>
  </si>
  <si>
    <t>Иные бюджетные ассигнования</t>
  </si>
  <si>
    <t>800</t>
  </si>
  <si>
    <t>06</t>
  </si>
  <si>
    <t>870</t>
  </si>
  <si>
    <t>540</t>
  </si>
  <si>
    <t>600</t>
  </si>
  <si>
    <t>ВСЕГО РАСХОДОВ</t>
  </si>
  <si>
    <t>Условно утвержденные расходы</t>
  </si>
  <si>
    <t>99</t>
  </si>
  <si>
    <t>999</t>
  </si>
  <si>
    <t>Всего доходов</t>
  </si>
  <si>
    <t>Наименование</t>
  </si>
  <si>
    <t>Рз</t>
  </si>
  <si>
    <t>Пр</t>
  </si>
  <si>
    <t>ЦСР</t>
  </si>
  <si>
    <t>ВР</t>
  </si>
  <si>
    <t>Общегосударственные вопросы</t>
  </si>
  <si>
    <t>01</t>
  </si>
  <si>
    <t>02</t>
  </si>
  <si>
    <t>500</t>
  </si>
  <si>
    <t>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</si>
  <si>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</si>
  <si>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</si>
  <si>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05</t>
  </si>
  <si>
    <t>Другие общегосударственные вопросы</t>
  </si>
  <si>
    <t>Национальная безопасность и правоохранительная деятельность</t>
  </si>
  <si>
    <t>Жилищно-коммунальное хозяйство</t>
  </si>
  <si>
    <t>НАЛОГИ НА ПРИБЫЛЬ, ДОХОДЫ</t>
  </si>
  <si>
    <t>ДОХОДЫ ОТ ИСПОЛЬЗОВАНИЯ  ИМУЩЕСТВА,  НАХОДЯЩЕГОСЯ В ГОСУДАРСТВЕННОЙ И  МУНИЦИПАЛЬНОЙ СОБСТВЕННОСТИ</t>
  </si>
  <si>
    <t>Физическая культура и спорт</t>
  </si>
  <si>
    <t>10</t>
  </si>
  <si>
    <t>Межбюджетные трансферты</t>
  </si>
  <si>
    <t>11</t>
  </si>
  <si>
    <t>13</t>
  </si>
  <si>
    <t>Национальная оборона</t>
  </si>
  <si>
    <t>Мобилизационная и вневойсковая подготовка</t>
  </si>
  <si>
    <t xml:space="preserve">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</si>
  <si>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Увеличение прочих остатков денежных средств бюджетов поселений</t>
  </si>
  <si>
    <t>Уменьшение прочих остатков денежных средств бюджетов поселений</t>
  </si>
  <si>
    <t>Обеспечение пожарной безопасности</t>
  </si>
  <si>
    <t>Жилищное хозяйство</t>
  </si>
  <si>
    <t>Благоустройство</t>
  </si>
  <si>
    <t>Иные межбюджетные трансферты</t>
  </si>
  <si>
    <t xml:space="preserve"> </t>
  </si>
  <si>
    <t xml:space="preserve">КБК </t>
  </si>
  <si>
    <t>1 00 00000 00 0000 000</t>
  </si>
  <si>
    <t xml:space="preserve"> 1 01 00000 00 0000 000</t>
  </si>
  <si>
    <t>1 01 02000 01 0000 110</t>
  </si>
  <si>
    <t>Налог на доходы физических лиц</t>
  </si>
  <si>
    <t>НАЛОГИ НА СОВОКУПНЫЙ ДОХОД</t>
  </si>
  <si>
    <t>Единый сельскохозяйственный налог</t>
  </si>
  <si>
    <t xml:space="preserve"> 1 11 00000 00 0000 000</t>
  </si>
  <si>
    <t>1 11 05000 00 0000 120</t>
  </si>
  <si>
    <t>1 11 05030 00 0000 120</t>
  </si>
  <si>
    <t xml:space="preserve"> Приложение 1</t>
  </si>
  <si>
    <t xml:space="preserve"> Приложение 2</t>
  </si>
  <si>
    <t>КБК</t>
  </si>
  <si>
    <t>НАИМЕНОВАНИЕ</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</si>
  <si>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</si>
  <si>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</si>
  <si>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бюджетов</t>
  </si>
  <si>
    <t xml:space="preserve">Увеличение прочих остатков денежных средств бюджетов </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</si>
  <si>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</si>
  <si>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</si>
  <si>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</si>
  <si>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Итого источников внутреннего финансирования дефицита</t>
  </si>
  <si>
    <t>ГП</t>
  </si>
  <si>
    <t>ППГП</t>
  </si>
  <si>
    <t>Гл</t>
  </si>
  <si>
    <t xml:space="preserve">НР </t>
  </si>
  <si>
    <t>Утверждено на 2016 год</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</si>
  <si>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</si>
  <si>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деятельности главы исполнительно-распорядительного органа муниципального образования </t>
  </si>
  <si>
    <t/>
  </si>
  <si>
    <t xml:space="preserve">Расходы на выплаты персоналу государственных (муниципальных) органов </t>
  </si>
  <si>
    <t>Руководство и управление в сфере установленных функций органов местного самоуправления</t>
  </si>
  <si>
    <t>1010</t>
  </si>
  <si>
    <t>Иные закупки товаров, работ и услуг для обеспечения государственных (муниципальных) нужд</t>
  </si>
  <si>
    <t>Обеспечение деятельности финансовых, налоговых и таможенных органов и органов финансового (финансово - бюджетного надзора)</t>
  </si>
  <si>
    <t>Осуществление части полномочий по решешению вопросов местного значения поселений в соответствии с заключенными соглашениями</t>
  </si>
  <si>
    <t>1012</t>
  </si>
  <si>
    <t>Осуществление первичного воинского учета на территориях, где отсутствуют военные комиссариаты в рамках непрограммных расходов федеральных органов исполнительной власти</t>
  </si>
  <si>
    <t>5118</t>
  </si>
  <si>
    <t>Мероприятия в сфере пожарной безопасности</t>
  </si>
  <si>
    <t>1129</t>
  </si>
  <si>
    <t>7001</t>
  </si>
  <si>
    <t>7003</t>
  </si>
  <si>
    <t>Организация и содержание мест захоронения (кладбищ)</t>
  </si>
  <si>
    <t>1014</t>
  </si>
  <si>
    <t>Код бюджетной классификации Российской Федерации</t>
  </si>
  <si>
    <t xml:space="preserve">Наименование  </t>
  </si>
  <si>
    <t>администратора доходов</t>
  </si>
  <si>
    <t>доходов бюджета сельского поселения</t>
  </si>
  <si>
    <t>1 08 07175 01 1000 110</t>
  </si>
  <si>
    <t>1 08 07175 01 4000 110</t>
  </si>
  <si>
    <t>1 11 05025 10 0000 120</t>
  </si>
  <si>
    <t>1 11 07015 10 0000 120</t>
  </si>
  <si>
    <t>1 11 09045 10 0000 120</t>
  </si>
  <si>
    <t>1 13 01995 10 0000 130</t>
  </si>
  <si>
    <t>1 13 02995 10 0000 130</t>
  </si>
  <si>
    <t>1 14 02052 10 0000 410</t>
  </si>
  <si>
    <t>1 14 02053 10 0000 410</t>
  </si>
  <si>
    <t>1 14 02052 10 0000 440</t>
  </si>
  <si>
    <t>1 14 02053 10 0000 440</t>
  </si>
  <si>
    <t>1 15 02050 10 0000 140</t>
  </si>
  <si>
    <t>1 16 90050 10 0000 140</t>
  </si>
  <si>
    <t>1 17 01050 10 0000 180</t>
  </si>
  <si>
    <t>1 17 05050 10 0000 180</t>
  </si>
  <si>
    <t>1003</t>
  </si>
  <si>
    <t>Массовый спорт</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</si>
  <si>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</si>
  <si>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</si>
  <si>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Прочие доходы от оказания платных услуг (работ) получателями средств бюджетов сельских поселений</t>
  </si>
  <si>
    <t>Прочие доходы от компенсации затрат бюджетов сельских поселений</t>
  </si>
  <si>
    <t xml:space="preserve">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</si>
  <si>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 xml:space="preserve">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t>
  </si>
  <si>
    <t xml:space="preserve">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 за исключением  имущества  автономных учреждений) </t>
  </si>
  <si>
    <t>к Решению Лутенского сельского Совета народных депутатов № 4-5 от 19.03.2015г. "О внесению изменений в решение Лутенского сельского Совета народных депутатов "О бюджете Лутенского сельского поселения Клетнянского района Брянской области на 2015 год и на плановый период 2016 и 2017 годов"</t>
  </si>
  <si>
    <t xml:space="preserve">Налог на  имущество  физических  лиц, взимаемый по ставкам,  применяемым  к объектам налогообложения, расположенным в границах сельских поселений
</t>
  </si>
  <si>
    <t>1 06 06033 10 0000 110</t>
  </si>
  <si>
    <t>1 06 06043 10 0000 110</t>
  </si>
  <si>
    <t>1 06 06030 03 0000 110</t>
  </si>
  <si>
    <t>Земельный налог с организаций</t>
  </si>
  <si>
    <t>Земельный налог с организаций, обладающих земельным участком, расположенным в границах сельских поселений</t>
  </si>
  <si>
    <t>Земельный налог с физических лиц</t>
  </si>
  <si>
    <t>1 06 06040 00 0000 110</t>
  </si>
  <si>
    <t>Земельный налог с физических лиц, обладающих земельным участком, расположенным в границах сельских поселений</t>
  </si>
  <si>
    <t>Дотации бюджетам сельских поселений на поддержку мер по обеспечению сбалансированности бюджетов</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</si>
  <si>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</si>
  <si>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1015</t>
  </si>
  <si>
    <t>1016</t>
  </si>
  <si>
    <t>1768</t>
  </si>
  <si>
    <t>7105</t>
  </si>
  <si>
    <t>244</t>
  </si>
  <si>
    <t xml:space="preserve">Прочая закупка товаров, работ и услуг для обеспечения государственных (муниципальных) нужд
</t>
  </si>
  <si>
    <t>Невыясненные поступления, зачисляемые в бюджеты сельских поселений</t>
  </si>
  <si>
    <t>Прочие неналоговые доходы бюджетов сельских поселений</t>
  </si>
  <si>
    <t>Прочие дотации бюджетам сельских поселений</t>
  </si>
  <si>
    <t>Прочие субсидии бюджетам сельских поселений</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</si>
  <si>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</si>
  <si>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бюджетам сельских поселений на выполнение  передаваемых  полномочий субъектов Российской  Федерации</t>
  </si>
  <si>
    <t>Перечисления из бюджетов сельских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</si>
  <si>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Приложение 1</t>
  </si>
  <si>
    <t xml:space="preserve"> Приложение 8</t>
  </si>
  <si>
    <t>1 08 04020 01 1000 110</t>
  </si>
  <si>
    <t>1 08 04020 01 4000 110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</si>
  <si>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</si>
  <si>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</si>
  <si>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</si>
  <si>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Национальная экономика</t>
  </si>
  <si>
    <t>Дорожное хозяйство (дорожные фонды)</t>
  </si>
  <si>
    <t>09</t>
  </si>
  <si>
    <t>7201</t>
  </si>
  <si>
    <t>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</si>
  <si>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</si>
  <si>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к Решению Лутенского сельского Совета народных депутатов № 6-4 от 30.10.2015г. "О внесению изменений в решение Лутенского сельского Совета народных депутатов "О бюджете Лутенского сельского поселения Клетнянского района Брянской области на 2015 год и на плановый период 2016 и 2017 годов"</t>
  </si>
  <si>
    <t>321</t>
  </si>
  <si>
    <t>Пенсионное обеспечение</t>
  </si>
  <si>
    <t>300</t>
  </si>
  <si>
    <t xml:space="preserve">Социальное обеспечение и иные выплаты населению </t>
  </si>
  <si>
    <t xml:space="preserve">Социальная политика </t>
  </si>
  <si>
    <t xml:space="preserve"> 1 08 00000 00 0000 000</t>
  </si>
  <si>
    <t>ГОСУДАРСТВЕННАЯ ПОШЛИНА</t>
  </si>
  <si>
    <t xml:space="preserve"> 1 08 04000 10 0000 110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</si>
  <si>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</si>
  <si>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1 08 04020 01 0000 110</t>
  </si>
  <si>
    <t>1 13 00000 00 0000 000</t>
  </si>
  <si>
    <t>ДОХОДЫ ОТ ОКАЗАНИЯ ПЛАТНЫХ УСЛУГ (РАБОТ) И КОМПЕНСАЦИИ ЗАТРАТ ГОСУДАРСТВА</t>
  </si>
  <si>
    <t>1 13 02000 00 0000 130</t>
  </si>
  <si>
    <t>Доходы от   компенсации затрат  государства</t>
  </si>
  <si>
    <t>1 13 02990 00 0000 130</t>
  </si>
  <si>
    <t>Прочие  доходы от   компенсации затрат  государства</t>
  </si>
  <si>
    <t>Надвинская сельская администрация</t>
  </si>
  <si>
    <t>66 0 12 51180</t>
  </si>
  <si>
    <t>66 0 14 72110</t>
  </si>
  <si>
    <t>Озеленение территории</t>
  </si>
  <si>
    <t>66 0 15 70020</t>
  </si>
  <si>
    <t>Оценка имущества, признание прав и регулирование отношений муниципальной собственности</t>
  </si>
  <si>
    <t>Приложение 3</t>
  </si>
  <si>
    <t>Наименование  доходов</t>
  </si>
  <si>
    <t>Бюджет сельского поселения</t>
  </si>
  <si>
    <t>В части погашения задолженности и перерасчетов по отмененным налогам, сборам и иным обязательным платежам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</si>
  <si>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</si>
  <si>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  мобилизуемые   на территориях  муниципальных районов</t>
  </si>
  <si>
    <t>В части прочих неналоговых доходов</t>
  </si>
  <si>
    <t>В части доходов от оказания платных услуг и компенсации затрат государства</t>
  </si>
  <si>
    <t>Приложение 4</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</si>
  <si>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сельских поселений</t>
  </si>
  <si>
    <t>Государственная пошлина за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сельских поселений</t>
  </si>
  <si>
    <t>1 09 04050 10 0000 110</t>
  </si>
  <si>
    <t>Земельный налог (по обязательствам, возникшим до  1 января 2006 года), мобилизуемый на территориях поселений</t>
  </si>
  <si>
    <t>1 11 05010 10 0000 120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</si>
  <si>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</si>
  <si>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</si>
  <si>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</si>
  <si>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</si>
  <si>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</si>
  <si>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муниципальных унитарных  предприятий, созданных сельскими поселениями</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</si>
  <si>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</si>
  <si>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автономных учреждений),    в    части реализации    основных    средств    по указанному имуществу</t>
  </si>
  <si>
    <t>1 14 02032 05 0000 440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</si>
  <si>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</si>
  <si>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1 14 02033 05 0000 440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</si>
  <si>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</si>
  <si>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1 14 06013 10 0000 430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</si>
  <si>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</si>
  <si>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Платежи, взимаемые  органами местного самоуправления  (организациями) сельских поселений  за выполнение определенных  функций</t>
  </si>
  <si>
    <t>1 16 32000 10 0000 140</t>
  </si>
  <si>
    <t>Денежные взыскания, налогаемые в возмещение  ущерба, причиненного в результате незаконного  или нецелевого  использования  бюджетных средств ( в части бюджетов  поселений)</t>
  </si>
  <si>
    <t>1 16 33050 10 0000 140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</si>
  <si>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</si>
  <si>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Прочие поступления от денежных взысканий (штрафов)  и иных сумм в возмещение ущерба, зачисляемые в бюджеты поселений</t>
  </si>
  <si>
    <t>1 17 01050 05 0000 180</t>
  </si>
  <si>
    <t>Невыясненные поступления, зачисляемые в бюджеты муниципальных районов</t>
  </si>
  <si>
    <t>1 17 05050 05 0000 180</t>
  </si>
  <si>
    <t>Прочие неналоговые доходы бюджетов муниципальных районов</t>
  </si>
  <si>
    <t>3 03 99050 05 0000 180</t>
  </si>
  <si>
    <t>Прочие безвозмездные  поступления  учреждениям, находящимся в ведении органов местного самоуправления муниципальных районов</t>
  </si>
  <si>
    <t>Финансовое управление администрации Клетнянского района</t>
  </si>
  <si>
    <t>2 02 03002 05 0000 151</t>
  </si>
  <si>
    <t>Субвенции  бюджетам  муниципальных районов на осуществление полномочий  по подготовке  проведения  статистических переписей</t>
  </si>
  <si>
    <t>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</si>
  <si>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</si>
  <si>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2 02 03020 05 0000 151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</si>
  <si>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</si>
  <si>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2 02 03021 05 0000 151</t>
  </si>
  <si>
    <t>Субвенции бюджетам муниципальных районов на ежемесячное денежное вознаграждение за классное руководство</t>
  </si>
  <si>
    <t>2 02 03027 05 0000 151</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</si>
  <si>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t>
  </si>
  <si>
    <t>2 02 03029 05 0000 151</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</si>
  <si>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</si>
  <si>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2 02 03999 05 0000 151</t>
  </si>
  <si>
    <t>Прочие субвенции бюджетам муниципальных районов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</si>
  <si>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</si>
  <si>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</si>
  <si>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Приложение 5</t>
  </si>
  <si>
    <t>Перечень главных администраторов доходов местного бюджета - органов государственной власти Российской Федерации, органов государственной власти Брянской области</t>
  </si>
  <si>
    <t xml:space="preserve">Наименование главного администратора доходов местного  бюджета </t>
  </si>
  <si>
    <t>доходов местного бюджета</t>
  </si>
  <si>
    <t xml:space="preserve">Федеральное казначейство </t>
  </si>
  <si>
    <t>1 03 02230 01 0000 110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</si>
  <si>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</si>
  <si>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</si>
  <si>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норматитов отчислений  в местными бюджеты</t>
  </si>
  <si>
    <t>1 03 02250 01 0000 110</t>
  </si>
  <si>
    <t>Доходы от уплаты акцизов на автомобильный бензин, подлежащие распределению между бюджетами субъетов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</si>
  <si>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</si>
  <si>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</si>
  <si>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Федеральная налоговая служба</t>
  </si>
  <si>
    <t>Налог на доходы физических лиц &lt;1&gt;</t>
  </si>
  <si>
    <t>Единый сельскохозяйственный налог&lt;1&gt;</t>
  </si>
  <si>
    <t>Налог на имущество физических лиц&lt;1&gt;</t>
  </si>
  <si>
    <t>Земельный налог&lt;1&gt;</t>
  </si>
  <si>
    <t>&lt;1&gt;  Администрирование поступлений по всем программам и подстатьям соответствующей статьи осуществляется администратором, указанным в группировочном коде бюджетной классификации в пределах определенной законодательством Российской Федерации компетенции</t>
  </si>
  <si>
    <t>&lt;2&gt;  Администрирование данных поступлений осуществляется как органами государственной власти Российской Федерации (органами управления государственными внебюджетными фондами Российской Федерации, Центральным банком Российской Федерации), так и органами государственной власти субъектов Российской Федерации</t>
  </si>
  <si>
    <t>Наименование администраторов источников финансирования дефицита бюджета сельского поселения</t>
  </si>
  <si>
    <t>доходов бюджета поселений</t>
  </si>
  <si>
    <t>Код бюджетной классификации Российской Федерации администратора</t>
  </si>
  <si>
    <t>Код бюджетной классификации Российской  Федерации источников внутреннего финансирования дефицита</t>
  </si>
  <si>
    <t>Администрация Надвинского сельского поселения</t>
  </si>
  <si>
    <t>01 05 02 01 10 0000 510</t>
  </si>
  <si>
    <t>Увеличение прочих остатков денежных средств бюджетов сельских поселений</t>
  </si>
  <si>
    <t>01 05 02 01 10 0000 610</t>
  </si>
  <si>
    <t>Уменьшение прочих остатков денежных средств бюджетов сельских поселений</t>
  </si>
  <si>
    <t>Приложение 7</t>
  </si>
  <si>
    <t>00 0 00 10150</t>
  </si>
  <si>
    <t>610</t>
  </si>
  <si>
    <t>866 01 05 00 00 00 0000 000</t>
  </si>
  <si>
    <t>866 01 05 00 00 00 0000 500</t>
  </si>
  <si>
    <t>866 01 05 02 00 00 0000 500</t>
  </si>
  <si>
    <t>866 01 05 02 01 00 0000 510</t>
  </si>
  <si>
    <t>866 01 05 02 10 10 0000 510</t>
  </si>
  <si>
    <t>866 01 05 00 00 00 0000 600</t>
  </si>
  <si>
    <t>866 01 05 02 00 00 0000 600</t>
  </si>
  <si>
    <t>866 01 05 02 01 00 0000 610</t>
  </si>
  <si>
    <t>866 01 05 02 01 10 0000 610</t>
  </si>
  <si>
    <t>№ п/п</t>
  </si>
  <si>
    <t>Наименование муниципального образования</t>
  </si>
  <si>
    <t>Клетнянский муниципальный район</t>
  </si>
  <si>
    <t>Итого</t>
  </si>
  <si>
    <t>Закупка товаров, работ и услуг для обеспечения государственных (муниципальных) нужд</t>
  </si>
  <si>
    <t xml:space="preserve">Иные закупки товаров, работ и услуг для обеспечения государственных (муниципальных) нужд
</t>
  </si>
  <si>
    <t>850</t>
  </si>
  <si>
    <t xml:space="preserve">Ведомственная структура расходов бюджета Надвинского сельского поселения Клетнянского района Брянской области                        на 2018 год  </t>
  </si>
  <si>
    <t>2020 год</t>
  </si>
  <si>
    <t>66 0 11 80040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</si>
  <si>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</si>
  <si>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66 0 11 84200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</si>
  <si>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</si>
  <si>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66 0 11 84220</t>
  </si>
  <si>
    <t>66 0 11 80900</t>
  </si>
  <si>
    <t>Эксплуатация и содержание имущества казны муниципального образования</t>
  </si>
  <si>
    <t>66 0 13 81140</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</si>
  <si>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</si>
  <si>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66 0 14 83740</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</si>
  <si>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</si>
  <si>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66 0 15 83760</t>
  </si>
  <si>
    <t>Мероприятия по благоустройству</t>
  </si>
  <si>
    <t>66 0 15 81690</t>
  </si>
  <si>
    <t>66 0 15 81700</t>
  </si>
  <si>
    <t>66 0 15 81710</t>
  </si>
  <si>
    <t>66 0 15 81730</t>
  </si>
  <si>
    <t>Выплата муниципальных пенсий (доплат к государственным пенсиям)</t>
  </si>
  <si>
    <t>66 0 17 82450</t>
  </si>
  <si>
    <t xml:space="preserve"> Приложение 3</t>
  </si>
  <si>
    <t>ППМП</t>
  </si>
  <si>
    <t xml:space="preserve"> 80040</t>
  </si>
  <si>
    <t>84200</t>
  </si>
  <si>
    <t>80900</t>
  </si>
  <si>
    <t>51180</t>
  </si>
  <si>
    <t xml:space="preserve"> 81140</t>
  </si>
  <si>
    <t>83740</t>
  </si>
  <si>
    <t>83760</t>
  </si>
  <si>
    <t>81690</t>
  </si>
  <si>
    <t>81700</t>
  </si>
  <si>
    <t xml:space="preserve"> 81710</t>
  </si>
  <si>
    <t xml:space="preserve"> 81730</t>
  </si>
  <si>
    <t xml:space="preserve"> 82450</t>
  </si>
  <si>
    <t>Приложение 2</t>
  </si>
  <si>
    <t>Приложение 6</t>
  </si>
  <si>
    <t>Приложение 8</t>
  </si>
  <si>
    <t xml:space="preserve">Создание условий для эффективной деятельности главы и аппарата исполнительно-распорядительного органа муниципального образования </t>
  </si>
  <si>
    <t>ОМ</t>
  </si>
  <si>
    <t>17</t>
  </si>
  <si>
    <t>Осуществление мер улучшению положения отдельных категорий граждан</t>
  </si>
  <si>
    <t>Социальные выплаты гражданам, кроме публичных нормативных социальных выплат</t>
  </si>
  <si>
    <t>320</t>
  </si>
  <si>
    <t>Развитие физической культуры и спорта</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</si>
  <si>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</si>
  <si>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84290</t>
  </si>
  <si>
    <t>Развитие и модернизация сети автомобильных дорог общего пользования местного значения</t>
  </si>
  <si>
    <t>Содействие реформированию жилищно-коммунального хозяйства; создание благоприятных условий проживания граждан</t>
  </si>
  <si>
    <t>Организация и обеспечение освещения улиц</t>
  </si>
  <si>
    <t xml:space="preserve">Повышение защиты населения и территории поселения от чрезвычайных ситуаций природного и техногенного характера </t>
  </si>
  <si>
    <t>Обеспечение первичного воинского учета на территориях, где отсутствуют военные комиссариаты</t>
  </si>
  <si>
    <t>66 0 14 83300</t>
  </si>
  <si>
    <t>рублей</t>
  </si>
  <si>
    <t>Прогноз на 2021 год</t>
  </si>
  <si>
    <t>2021 год</t>
  </si>
  <si>
    <t>Прогнозо на 2021 год</t>
  </si>
  <si>
    <t xml:space="preserve">к проекту  Решения Надвиннского сельского Совета народных депутатов  "О бюджете Надвинского сельского поселения Клетнянского района Брянской области на 2017 год и плановый период 2018 и 2019 годов" </t>
  </si>
  <si>
    <t>Утверждено на 2017 год</t>
  </si>
  <si>
    <t>Уплата налогов, сборов и иных платежей</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</si>
  <si>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</si>
  <si>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66 0 11 84400</t>
  </si>
  <si>
    <t>880</t>
  </si>
  <si>
    <t>66 0 11 80920</t>
  </si>
  <si>
    <t>Членские взносы некоммерческим организациям</t>
  </si>
  <si>
    <t>66 0 11 81410</t>
  </si>
  <si>
    <t xml:space="preserve">Осуществление первичного воинского учета на территориях, где отсутствуют военные комиссариаты </t>
  </si>
  <si>
    <t>Водное хозяйство</t>
  </si>
  <si>
    <t>66 0 16 83300</t>
  </si>
  <si>
    <t>Распределение иных межбюджетных трансфертов бюджетам поселений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</si>
  <si>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66 0 18 84290</t>
  </si>
  <si>
    <t>70 0 00 80080</t>
  </si>
  <si>
    <t>990</t>
  </si>
  <si>
    <t>84400</t>
  </si>
  <si>
    <t>ГРБС</t>
  </si>
  <si>
    <t>866</t>
  </si>
  <si>
    <t>81410</t>
  </si>
  <si>
    <t>84220</t>
  </si>
  <si>
    <t>Информационное обеспечение деятельности органов местного самоуправления</t>
  </si>
  <si>
    <t>66 0 11 80070</t>
  </si>
  <si>
    <t>80070</t>
  </si>
  <si>
    <t xml:space="preserve">Социальные выплаты гражданам, кроме публичных
нормативных социальных выплат
</t>
  </si>
  <si>
    <t>МБТ</t>
  </si>
  <si>
    <t>ОМС</t>
  </si>
  <si>
    <t>Обеспечение реализации полномочий муниципального образования «Надвинское сельское поселение»</t>
  </si>
  <si>
    <t>0</t>
  </si>
  <si>
    <t>16</t>
  </si>
  <si>
    <t>Содержание, текущий и капитальный ремонт и обеспечение безопасности гидротехнических сооружений</t>
  </si>
  <si>
    <t>Таблица 1</t>
  </si>
  <si>
    <t>Таблица 2</t>
  </si>
  <si>
    <t>Таблица 3</t>
  </si>
  <si>
    <t>Продолжение приложение 9</t>
  </si>
  <si>
    <t>Таблица 4</t>
  </si>
  <si>
    <t>(рублей)</t>
  </si>
  <si>
    <t>ИТОГО</t>
  </si>
  <si>
    <t>В МР</t>
  </si>
  <si>
    <t>МП</t>
  </si>
  <si>
    <t>НР</t>
  </si>
  <si>
    <t>110</t>
  </si>
  <si>
    <t>2 02 15000 00 0000 150</t>
  </si>
  <si>
    <t>2 02 35000 00 0000 150</t>
  </si>
  <si>
    <t>2 02 40000 00 0000 150</t>
  </si>
  <si>
    <t>2 02 04014 05 0000 150</t>
  </si>
  <si>
    <t>2 08 05000 10 0000 150</t>
  </si>
  <si>
    <t>Прочие доходы от оказания платных услуг (работ) получателями средств бюджетов сельских поселений и компенсации затрат бюджетов сельских поселений</t>
  </si>
  <si>
    <t>2 02 15001 10 0000 150</t>
  </si>
  <si>
    <t>2 02 15002 10 0000 150</t>
  </si>
  <si>
    <t>2 02 35118 10 0000 150</t>
  </si>
  <si>
    <t>2 02 40014 10 0000 150</t>
  </si>
  <si>
    <t>2 02 19999 10 0000 150</t>
  </si>
  <si>
    <t>2 02 29999 10 0000 150</t>
  </si>
  <si>
    <t>2 02 30024 10 0000 150</t>
  </si>
  <si>
    <t>Утверждено на 2020 год</t>
  </si>
  <si>
    <t>Прогноз на 2022 год</t>
  </si>
  <si>
    <t>1 14 06025 10 0000 430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</si>
  <si>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</si>
  <si>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2022 год</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</si>
  <si>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на 2020 год и на плановый период 2021 и 2022 годов</t>
  </si>
  <si>
    <t>Распределение расходов бюджета по целевым статьям (муниципальным программам и непрограммным направлениям деятельности), группам и подгруппам видов расходов на 2020 год и на плановый период 2021 и 2022 годов</t>
  </si>
  <si>
    <t>Прогнозо на 2022 год</t>
  </si>
  <si>
    <t>66 0 11 80020</t>
  </si>
  <si>
    <t>Обеспечение деятельности главы местной администрации (исполнительно-распорядительного органа муниципального образования)</t>
  </si>
  <si>
    <t>80020</t>
  </si>
  <si>
    <t xml:space="preserve">к Решению Надвинского сельского Совета народных депутатов  "О бюджете Надвинского сельского поселения Клетнянского муниципального района Брянской области на 2020 год и плановый период 2021 и 2022 годов" </t>
  </si>
  <si>
    <t>Прогнозируемые доходы бюджета  Надвинского сельского поселения Клетнянского муниципального района Брянской области на 2020 год и на плановый период 2021 и 2022 годов</t>
  </si>
  <si>
    <t>Нормативы распределения доходов на 2020 год и плановый период 2021 и 2022 годов в бюджет  Надвинского сельского поселения Клетнянского муниципального района Брянской области</t>
  </si>
  <si>
    <t>Перечень главных администраторов доходов бюджета  Надвинского сельского поселения Клетнянского муниципального района Брянской области</t>
  </si>
  <si>
    <t>Администрация  Надвинского сельского поселения</t>
  </si>
  <si>
    <t>Перечень главных администраторов источников финансирования дефицита бюджета  Надвинского сельского поселения Клетнянского муниципального района Брянской области</t>
  </si>
  <si>
    <t>Ведомственная структура расходов бюджета  Надвинского сельского поселения Клетнянского муниципального района Брянской области на 2020 год  и на плановый период 2021 и 2022 годов</t>
  </si>
  <si>
    <t>Распределение иных межбюджетных трансфертов, предоставляемых другим бюджетам бюджетной системы Клетнянского района на прередаваемые полномочия бюджета  Надвинского сельского поселения Клетнянского муниципального района Брянской области по осуществлению внешнего муниципального финансового контроля на 2020 год и на плановый период 2021 и 2022 годов</t>
  </si>
  <si>
    <t>Распределение иных межбюджетных трансфертов, предоставляемых другим бюджетам бюджетной системы Клетнянского района на прередаваемые полномочия бюджета  Надвинского сельского поселения Клетнянского муниципального района Брянской области по  формированию архивных фондов поселения  на 2020 год и на плановый период 2021 и 2022 годов</t>
  </si>
  <si>
    <t>Распределение иных межбюджетных трансфертов, предоставляемых другим бюджетам бюджетной системы Клетнянского района на прередаваемые полномочия бюджета  Надвинского сельского поселения Клетнянского муниципального района Брянской области на обеспечение условий для развития на территории поселения физической культуры и массового спорта, организацию проведения официальных физкультурно-оздоровительных мероприятий  поселения  на 2020 год и на плановый период 2021 и 2022 годов</t>
  </si>
  <si>
    <t>Распределение иных межбюджетных трансфертов, предоставляемых другим бюджетам бюджетной системы Клетнянского района на переданные полномочия  бюджета  Надвинского сельского поселения Клетнянского муниципального района Брянской области  по осуществлению  внутреннего муниципального финансового контроля на 2020 год и на плановый период 2021 и 2022 годов</t>
  </si>
  <si>
    <t>Источники внутреннего финансирования дефицита бюджета  Надвинского сельского поселения Клетнянского муниципального района Брянской области на 2020 год и на плановый период 2021 и 2022 годов</t>
  </si>
  <si>
    <t>Дотации бюджетам сельских поселений на выравнивание бюджетной обеспеченности из бюджета субъекта Российской Федерации</t>
  </si>
  <si>
    <t>08</t>
  </si>
  <si>
    <t>66 0 16 80480</t>
  </si>
  <si>
    <t>66 0 16 80450</t>
  </si>
  <si>
    <t>Культура и кинемотография</t>
  </si>
  <si>
    <t xml:space="preserve">Культура </t>
  </si>
  <si>
    <t>Библиотеки</t>
  </si>
  <si>
    <t>Дворцы и дома культуры, клубы, выставочные залы</t>
  </si>
  <si>
    <t>80450</t>
  </si>
  <si>
    <t>80480</t>
  </si>
  <si>
    <t>00</t>
  </si>
  <si>
    <t xml:space="preserve">Непрограммная деятельность </t>
  </si>
  <si>
    <t>Резервные средства</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</si>
</sst>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quot;$&quot;* #,##0_);_(&quot;$&quot;* \(#,##0\);_(&quot;$&quot;* &quot;-&quot;_);_(@_)"/>
    <numFmt numFmtId="173" formatCode="_(* #,##0_);_(* \(#,##0\);_(* &quot;-&quot;_);_(@_)"/>
    <numFmt numFmtId="174" formatCode="_(&quot;$&quot;* #,##0.00_);_(&quot;$&quot;* \(#,##0.00\);_(&quot;$&quot;* &quot;-&quot;??_);_(@_)"/>
    <numFmt numFmtId="175" formatCode="0.000"/>
    <numFmt numFmtId="176" formatCode="#,##0.000"/>
    <numFmt numFmtId="177" formatCode="#,##0.0000"/>
    <numFmt numFmtId="178" formatCode="#,##0.00_ ;[Red]\-#,##0.00\ "/>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0.0"/>
    <numFmt numFmtId="184" formatCode="#,##0.0"/>
  </numFmts>
  <fonts count="58">
    <font>
      <sz val="10"/>
      <name val="Arial"/>
      <family val="0"/>
    </font>
    <font>
      <sz val="11"/>
      <color indexed="8"/>
      <name val="Calibri"/>
      <family val="2"/>
    </font>
    <font>
      <b/>
      <sz val="10"/>
      <name val="Arial"/>
      <family val="2"/>
    </font>
    <font>
      <sz val="10"/>
      <name val="Arial Cyr"/>
      <family val="0"/>
    </font>
    <font>
      <sz val="8"/>
      <name val="Arial"/>
      <family val="2"/>
    </font>
    <font>
      <b/>
      <u val="single"/>
      <sz val="10"/>
      <name val="Arial"/>
      <family val="2"/>
    </font>
    <font>
      <sz val="10"/>
      <color indexed="10"/>
      <name val="Arial"/>
      <family val="2"/>
    </font>
    <font>
      <sz val="10"/>
      <color indexed="12"/>
      <name val="Arial"/>
      <family val="2"/>
    </font>
    <font>
      <u val="single"/>
      <sz val="10"/>
      <color indexed="12"/>
      <name val="Arial Cyr"/>
      <family val="0"/>
    </font>
    <font>
      <sz val="10"/>
      <color indexed="8"/>
      <name val="Arial"/>
      <family val="2"/>
    </font>
    <font>
      <b/>
      <sz val="12"/>
      <name val="Times New Roman"/>
      <family val="1"/>
    </font>
    <font>
      <sz val="12"/>
      <name val="Times New Roman"/>
      <family val="1"/>
    </font>
    <font>
      <i/>
      <sz val="8"/>
      <name val="Arial"/>
      <family val="2"/>
    </font>
    <font>
      <sz val="8"/>
      <color indexed="8"/>
      <name val="Arial"/>
      <family val="2"/>
    </font>
    <font>
      <b/>
      <sz val="10"/>
      <color indexed="8"/>
      <name val="Arial"/>
      <family val="2"/>
    </font>
    <font>
      <i/>
      <sz val="10"/>
      <name val="Arial"/>
      <family val="2"/>
    </font>
    <font>
      <u val="single"/>
      <sz val="10"/>
      <name val="Arial"/>
      <family val="2"/>
    </font>
    <font>
      <sz val="10"/>
      <name val="Times New Roman Cyr"/>
      <family val="0"/>
    </font>
    <font>
      <b/>
      <sz val="10"/>
      <color indexed="59"/>
      <name val="Arial"/>
      <family val="2"/>
    </font>
    <font>
      <sz val="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family val="2"/>
    </font>
    <font>
      <b/>
      <sz val="10"/>
      <color rgb="FF000000"/>
      <name val="Arial"/>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right/>
      <top/>
      <bottom style="thin"/>
    </border>
    <border>
      <left/>
      <right/>
      <top style="thin"/>
      <bottom/>
    </border>
    <border>
      <left style="thin"/>
      <right/>
      <top style="thin"/>
      <bottom style="thin"/>
    </border>
    <border>
      <left/>
      <right style="thin"/>
      <top style="thin"/>
      <bottom style="thin"/>
    </border>
    <border>
      <left style="thin"/>
      <right style="thin"/>
      <top/>
      <bottom style="thin"/>
    </border>
    <border>
      <left/>
      <right/>
      <top style="thin"/>
      <bottom style="thin"/>
    </border>
    <border>
      <left style="thin"/>
      <right/>
      <top/>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37" fillId="0" borderId="0">
      <alignment/>
      <protection/>
    </xf>
    <xf numFmtId="0" fontId="3" fillId="0" borderId="0">
      <alignment/>
      <protection/>
    </xf>
    <xf numFmtId="0" fontId="0" fillId="0" borderId="0">
      <alignment/>
      <protection/>
    </xf>
    <xf numFmtId="0" fontId="17" fillId="0" borderId="0">
      <alignment/>
      <protection/>
    </xf>
    <xf numFmtId="0" fontId="3" fillId="0" borderId="0">
      <alignment/>
      <protection/>
    </xf>
    <xf numFmtId="0" fontId="0" fillId="0" borderId="0">
      <alignment/>
      <protection/>
    </xf>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3"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0" fontId="54" fillId="32" borderId="0" applyNumberFormat="0" applyBorder="0" applyAlignment="0" applyProtection="0"/>
  </cellStyleXfs>
  <cellXfs count="339">
    <xf numFmtId="0" fontId="0" fillId="0" borderId="0" xfId="0" applyAlignment="1">
      <alignment/>
    </xf>
    <xf numFmtId="0" fontId="0" fillId="0" borderId="0" xfId="0" applyFont="1" applyFill="1" applyAlignment="1">
      <alignment vertical="top"/>
    </xf>
    <xf numFmtId="0" fontId="2" fillId="0" borderId="0" xfId="0" applyFont="1" applyFill="1" applyAlignment="1">
      <alignment vertical="top"/>
    </xf>
    <xf numFmtId="0" fontId="0" fillId="0" borderId="0" xfId="0" applyFont="1" applyFill="1" applyBorder="1" applyAlignment="1">
      <alignment vertical="top"/>
    </xf>
    <xf numFmtId="0" fontId="2" fillId="0" borderId="0" xfId="0" applyFont="1" applyFill="1" applyBorder="1" applyAlignment="1">
      <alignment vertical="top"/>
    </xf>
    <xf numFmtId="0" fontId="0" fillId="0" borderId="10" xfId="0" applyFont="1" applyFill="1" applyBorder="1" applyAlignment="1">
      <alignment horizontal="center" vertical="top" wrapText="1"/>
    </xf>
    <xf numFmtId="175" fontId="0" fillId="0" borderId="0" xfId="0" applyNumberFormat="1" applyFont="1" applyFill="1" applyBorder="1" applyAlignment="1">
      <alignment vertical="top"/>
    </xf>
    <xf numFmtId="175" fontId="0" fillId="0" borderId="0" xfId="0" applyNumberFormat="1" applyFont="1" applyFill="1" applyBorder="1" applyAlignment="1">
      <alignment vertical="top" wrapText="1"/>
    </xf>
    <xf numFmtId="0" fontId="0" fillId="0" borderId="0" xfId="0" applyFont="1" applyAlignment="1">
      <alignment vertical="top"/>
    </xf>
    <xf numFmtId="0" fontId="0" fillId="0" borderId="10" xfId="0" applyFont="1" applyFill="1" applyBorder="1" applyAlignment="1">
      <alignment horizontal="center" vertical="top"/>
    </xf>
    <xf numFmtId="0" fontId="0" fillId="0" borderId="0" xfId="0" applyFont="1" applyFill="1" applyAlignment="1">
      <alignment horizontal="center" vertical="top"/>
    </xf>
    <xf numFmtId="0" fontId="2" fillId="0" borderId="10" xfId="0" applyFont="1" applyFill="1" applyBorder="1" applyAlignment="1">
      <alignment horizontal="center" vertical="top" wrapText="1"/>
    </xf>
    <xf numFmtId="0" fontId="0" fillId="0" borderId="10" xfId="0" applyFont="1" applyFill="1" applyBorder="1" applyAlignment="1">
      <alignment vertical="top" wrapText="1"/>
    </xf>
    <xf numFmtId="0" fontId="2" fillId="0" borderId="10" xfId="0" applyFont="1" applyFill="1" applyBorder="1" applyAlignment="1">
      <alignment vertical="top" wrapText="1"/>
    </xf>
    <xf numFmtId="0" fontId="0" fillId="0" borderId="0" xfId="0" applyFont="1" applyFill="1" applyAlignment="1">
      <alignment horizontal="center" vertical="top" wrapText="1"/>
    </xf>
    <xf numFmtId="0" fontId="0" fillId="0" borderId="10" xfId="0" applyFont="1" applyFill="1" applyBorder="1" applyAlignment="1">
      <alignment vertical="top"/>
    </xf>
    <xf numFmtId="0" fontId="2" fillId="0" borderId="10" xfId="0" applyFont="1" applyFill="1" applyBorder="1" applyAlignment="1">
      <alignment vertical="top"/>
    </xf>
    <xf numFmtId="0" fontId="0" fillId="0" borderId="10" xfId="0" applyNumberFormat="1" applyFont="1" applyFill="1" applyBorder="1" applyAlignment="1">
      <alignment vertical="top" wrapText="1"/>
    </xf>
    <xf numFmtId="0" fontId="0" fillId="0" borderId="0" xfId="0" applyFont="1" applyFill="1" applyBorder="1" applyAlignment="1">
      <alignment horizontal="center" vertical="top"/>
    </xf>
    <xf numFmtId="0" fontId="2" fillId="0" borderId="10" xfId="0" applyFont="1" applyFill="1" applyBorder="1" applyAlignment="1">
      <alignment horizontal="center" vertical="top"/>
    </xf>
    <xf numFmtId="175" fontId="2" fillId="0" borderId="0" xfId="0" applyNumberFormat="1" applyFont="1" applyFill="1" applyBorder="1" applyAlignment="1">
      <alignment vertical="top" wrapText="1"/>
    </xf>
    <xf numFmtId="0" fontId="0" fillId="0" borderId="0" xfId="0" applyFont="1" applyFill="1" applyBorder="1" applyAlignment="1">
      <alignment horizontal="right" vertical="top"/>
    </xf>
    <xf numFmtId="0" fontId="2" fillId="0" borderId="0" xfId="0" applyFont="1" applyAlignment="1">
      <alignment vertical="top"/>
    </xf>
    <xf numFmtId="0" fontId="0" fillId="0" borderId="11" xfId="0" applyFont="1" applyFill="1" applyBorder="1" applyAlignment="1">
      <alignment horizontal="center" vertical="top" wrapText="1"/>
    </xf>
    <xf numFmtId="0" fontId="0" fillId="0" borderId="0" xfId="57" applyFont="1" applyFill="1" applyAlignment="1">
      <alignment vertical="top"/>
      <protection/>
    </xf>
    <xf numFmtId="0" fontId="0" fillId="0" borderId="0" xfId="57" applyFont="1" applyFill="1" applyAlignment="1">
      <alignment vertical="top" wrapText="1"/>
      <protection/>
    </xf>
    <xf numFmtId="0" fontId="0" fillId="0" borderId="12" xfId="57" applyFont="1" applyFill="1" applyBorder="1" applyAlignment="1">
      <alignment vertical="top"/>
      <protection/>
    </xf>
    <xf numFmtId="0" fontId="5" fillId="0" borderId="0" xfId="57" applyFont="1" applyFill="1" applyAlignment="1">
      <alignment vertical="top"/>
      <protection/>
    </xf>
    <xf numFmtId="0" fontId="2" fillId="0" borderId="0" xfId="57" applyFont="1" applyFill="1" applyAlignment="1">
      <alignment vertical="top"/>
      <protection/>
    </xf>
    <xf numFmtId="176" fontId="0" fillId="0" borderId="10" xfId="57" applyNumberFormat="1" applyFont="1" applyFill="1" applyBorder="1" applyAlignment="1">
      <alignment vertical="top"/>
      <protection/>
    </xf>
    <xf numFmtId="176" fontId="0" fillId="0" borderId="10" xfId="57" applyNumberFormat="1" applyFont="1" applyFill="1" applyBorder="1" applyAlignment="1">
      <alignment vertical="top" wrapText="1"/>
      <protection/>
    </xf>
    <xf numFmtId="0" fontId="0" fillId="0" borderId="0" xfId="57" applyFont="1" applyFill="1" applyBorder="1" applyAlignment="1">
      <alignment vertical="top"/>
      <protection/>
    </xf>
    <xf numFmtId="0" fontId="2" fillId="0" borderId="0" xfId="57" applyFont="1" applyFill="1" applyBorder="1" applyAlignment="1">
      <alignment vertical="top"/>
      <protection/>
    </xf>
    <xf numFmtId="0" fontId="2" fillId="0" borderId="0" xfId="57" applyFont="1" applyFill="1" applyAlignment="1">
      <alignment horizontal="left" vertical="top"/>
      <protection/>
    </xf>
    <xf numFmtId="0" fontId="2" fillId="0" borderId="0" xfId="59" applyFont="1" applyFill="1" applyAlignment="1">
      <alignment vertical="top"/>
      <protection/>
    </xf>
    <xf numFmtId="0" fontId="0" fillId="0" borderId="0" xfId="59" applyFont="1" applyFill="1" applyBorder="1" applyAlignment="1">
      <alignment vertical="top"/>
      <protection/>
    </xf>
    <xf numFmtId="0" fontId="0" fillId="0" borderId="0" xfId="59" applyFont="1" applyFill="1" applyAlignment="1">
      <alignment vertical="top" wrapText="1"/>
      <protection/>
    </xf>
    <xf numFmtId="0" fontId="4" fillId="0" borderId="0" xfId="0" applyFont="1" applyFill="1" applyBorder="1" applyAlignment="1">
      <alignment horizontal="center" vertical="top"/>
    </xf>
    <xf numFmtId="0" fontId="0" fillId="0" borderId="0" xfId="58" applyFont="1" applyFill="1" applyAlignment="1">
      <alignment vertical="top"/>
      <protection/>
    </xf>
    <xf numFmtId="0" fontId="0" fillId="0" borderId="0" xfId="58" applyFont="1" applyFill="1">
      <alignment/>
      <protection/>
    </xf>
    <xf numFmtId="0" fontId="0" fillId="0" borderId="0" xfId="58" applyFont="1" applyFill="1" applyAlignment="1">
      <alignment vertical="top" wrapText="1"/>
      <protection/>
    </xf>
    <xf numFmtId="0" fontId="2" fillId="0" borderId="0" xfId="58" applyFont="1" applyFill="1" applyAlignment="1">
      <alignment vertical="center"/>
      <protection/>
    </xf>
    <xf numFmtId="175" fontId="0" fillId="0" borderId="0" xfId="58" applyNumberFormat="1" applyFont="1" applyFill="1" applyAlignment="1">
      <alignment vertical="top" wrapText="1"/>
      <protection/>
    </xf>
    <xf numFmtId="0" fontId="6" fillId="0" borderId="0" xfId="58" applyFont="1" applyFill="1" applyAlignment="1">
      <alignment vertical="top" wrapText="1"/>
      <protection/>
    </xf>
    <xf numFmtId="0" fontId="7" fillId="0" borderId="0" xfId="58" applyFont="1" applyFill="1" applyAlignment="1">
      <alignment vertical="top" wrapText="1"/>
      <protection/>
    </xf>
    <xf numFmtId="0" fontId="0" fillId="0" borderId="0" xfId="59" applyFont="1" applyAlignment="1">
      <alignment horizontal="center" vertical="top" wrapText="1"/>
      <protection/>
    </xf>
    <xf numFmtId="0" fontId="0" fillId="0" borderId="0" xfId="59" applyFont="1" applyAlignment="1">
      <alignment vertical="top" wrapText="1"/>
      <protection/>
    </xf>
    <xf numFmtId="0" fontId="0" fillId="0" borderId="12" xfId="59" applyFont="1" applyBorder="1" applyAlignment="1">
      <alignment vertical="top" wrapText="1"/>
      <protection/>
    </xf>
    <xf numFmtId="0" fontId="4" fillId="0" borderId="0" xfId="59" applyFont="1" applyAlignment="1">
      <alignment vertical="top" wrapText="1"/>
      <protection/>
    </xf>
    <xf numFmtId="0" fontId="0" fillId="33" borderId="10" xfId="59" applyFont="1" applyFill="1" applyBorder="1" applyAlignment="1">
      <alignment vertical="top" wrapText="1"/>
      <protection/>
    </xf>
    <xf numFmtId="0" fontId="0" fillId="0" borderId="0" xfId="59" applyFont="1" applyBorder="1" applyAlignment="1">
      <alignment vertical="top" wrapText="1"/>
      <protection/>
    </xf>
    <xf numFmtId="0" fontId="0" fillId="0" borderId="0" xfId="59" applyFont="1" applyBorder="1" applyAlignment="1">
      <alignment horizontal="center" vertical="top" wrapText="1"/>
      <protection/>
    </xf>
    <xf numFmtId="0" fontId="9" fillId="0" borderId="0" xfId="59" applyFont="1" applyAlignment="1">
      <alignment horizontal="center"/>
      <protection/>
    </xf>
    <xf numFmtId="0" fontId="9" fillId="0" borderId="0" xfId="59" applyFont="1">
      <alignment/>
      <protection/>
    </xf>
    <xf numFmtId="176" fontId="2" fillId="0" borderId="10" xfId="57" applyNumberFormat="1" applyFont="1" applyFill="1" applyBorder="1" applyAlignment="1">
      <alignment vertical="top"/>
      <protection/>
    </xf>
    <xf numFmtId="49" fontId="4" fillId="0" borderId="0" xfId="0" applyNumberFormat="1" applyFont="1" applyFill="1" applyBorder="1" applyAlignment="1">
      <alignment vertical="top" wrapText="1"/>
    </xf>
    <xf numFmtId="49" fontId="4" fillId="0" borderId="0" xfId="0" applyNumberFormat="1" applyFont="1" applyFill="1" applyBorder="1" applyAlignment="1">
      <alignment horizontal="center" vertical="top" wrapText="1"/>
    </xf>
    <xf numFmtId="0" fontId="0" fillId="33" borderId="10" xfId="59" applyFont="1" applyFill="1" applyBorder="1" applyAlignment="1">
      <alignment horizontal="center" vertical="top" wrapText="1"/>
      <protection/>
    </xf>
    <xf numFmtId="0" fontId="0" fillId="0" borderId="0" xfId="59" applyFont="1" applyAlignment="1">
      <alignment vertical="top"/>
      <protection/>
    </xf>
    <xf numFmtId="0" fontId="0" fillId="0" borderId="0" xfId="59" applyFont="1" applyAlignment="1">
      <alignment vertical="center"/>
      <protection/>
    </xf>
    <xf numFmtId="0" fontId="0" fillId="0" borderId="10" xfId="59" applyFont="1" applyBorder="1" applyAlignment="1">
      <alignment horizontal="justify" wrapText="1"/>
      <protection/>
    </xf>
    <xf numFmtId="49" fontId="4" fillId="0" borderId="0" xfId="59" applyNumberFormat="1" applyFont="1" applyAlignment="1">
      <alignment vertical="top" wrapText="1"/>
      <protection/>
    </xf>
    <xf numFmtId="49" fontId="0" fillId="0" borderId="0" xfId="59" applyNumberFormat="1" applyFont="1" applyFill="1" applyAlignment="1">
      <alignment vertical="top" wrapText="1"/>
      <protection/>
    </xf>
    <xf numFmtId="49" fontId="0" fillId="0" borderId="0" xfId="59" applyNumberFormat="1" applyFont="1" applyAlignment="1">
      <alignment vertical="top" wrapText="1"/>
      <protection/>
    </xf>
    <xf numFmtId="0" fontId="0" fillId="0" borderId="10" xfId="59" applyFont="1" applyBorder="1" applyAlignment="1">
      <alignment horizontal="center" vertical="top" wrapText="1"/>
      <protection/>
    </xf>
    <xf numFmtId="0" fontId="4" fillId="0" borderId="0" xfId="59" applyFont="1" applyFill="1" applyAlignment="1">
      <alignment vertical="top" wrapText="1"/>
      <protection/>
    </xf>
    <xf numFmtId="0" fontId="0" fillId="0" borderId="10" xfId="59" applyFont="1" applyBorder="1" applyAlignment="1">
      <alignment horizontal="left" vertical="top" wrapText="1"/>
      <protection/>
    </xf>
    <xf numFmtId="0" fontId="0" fillId="0" borderId="10" xfId="59" applyFont="1" applyFill="1" applyBorder="1" applyAlignment="1">
      <alignment vertical="top" wrapText="1"/>
      <protection/>
    </xf>
    <xf numFmtId="0" fontId="7" fillId="0" borderId="0" xfId="59" applyFont="1" applyFill="1" applyBorder="1" applyAlignment="1">
      <alignment vertical="top" wrapText="1"/>
      <protection/>
    </xf>
    <xf numFmtId="0" fontId="0" fillId="34" borderId="0" xfId="59" applyFont="1" applyFill="1" applyAlignment="1">
      <alignment vertical="top" wrapText="1"/>
      <protection/>
    </xf>
    <xf numFmtId="0" fontId="0" fillId="34" borderId="10" xfId="59" applyFont="1" applyFill="1" applyBorder="1" applyAlignment="1">
      <alignment vertical="top" wrapText="1"/>
      <protection/>
    </xf>
    <xf numFmtId="0" fontId="0" fillId="0" borderId="0" xfId="59" applyFont="1" applyFill="1" applyBorder="1" applyAlignment="1">
      <alignment vertical="top" wrapText="1"/>
      <protection/>
    </xf>
    <xf numFmtId="0" fontId="9" fillId="0" borderId="10" xfId="59" applyFont="1" applyFill="1" applyBorder="1" applyAlignment="1">
      <alignment vertical="top" wrapText="1"/>
      <protection/>
    </xf>
    <xf numFmtId="0" fontId="0" fillId="0" borderId="10" xfId="59" applyFont="1" applyBorder="1" applyAlignment="1">
      <alignment vertical="top" wrapText="1"/>
      <protection/>
    </xf>
    <xf numFmtId="0" fontId="6" fillId="0" borderId="0" xfId="59" applyFont="1" applyFill="1" applyBorder="1" applyAlignment="1">
      <alignment vertical="top" wrapText="1"/>
      <protection/>
    </xf>
    <xf numFmtId="0" fontId="2" fillId="0" borderId="0" xfId="59" applyFont="1" applyFill="1" applyBorder="1" applyAlignment="1">
      <alignment vertical="top" wrapText="1"/>
      <protection/>
    </xf>
    <xf numFmtId="0" fontId="2" fillId="34" borderId="0" xfId="59" applyFont="1" applyFill="1" applyBorder="1" applyAlignment="1">
      <alignment vertical="top" wrapText="1"/>
      <protection/>
    </xf>
    <xf numFmtId="0" fontId="0" fillId="0" borderId="10" xfId="59" applyFont="1" applyFill="1" applyBorder="1" applyAlignment="1">
      <alignment horizontal="center" vertical="top"/>
      <protection/>
    </xf>
    <xf numFmtId="0" fontId="0" fillId="0" borderId="10" xfId="59" applyFont="1" applyFill="1" applyBorder="1" applyAlignment="1">
      <alignment horizontal="center" vertical="top" wrapText="1"/>
      <protection/>
    </xf>
    <xf numFmtId="0" fontId="9" fillId="0" borderId="0" xfId="59" applyFont="1" applyAlignment="1">
      <alignment horizontal="center"/>
      <protection/>
    </xf>
    <xf numFmtId="0" fontId="13" fillId="0" borderId="0" xfId="59" applyFont="1">
      <alignment/>
      <protection/>
    </xf>
    <xf numFmtId="0" fontId="9" fillId="0" borderId="0" xfId="59" applyFont="1">
      <alignment/>
      <protection/>
    </xf>
    <xf numFmtId="0" fontId="9" fillId="0" borderId="0" xfId="59" applyFont="1" applyAlignment="1">
      <alignment vertical="top" wrapText="1"/>
      <protection/>
    </xf>
    <xf numFmtId="0" fontId="9" fillId="0" borderId="10" xfId="59" applyFont="1" applyBorder="1" applyAlignment="1">
      <alignment horizontal="center" vertical="center" wrapText="1"/>
      <protection/>
    </xf>
    <xf numFmtId="0" fontId="0" fillId="0" borderId="10" xfId="59" applyFont="1" applyBorder="1" applyAlignment="1">
      <alignment horizontal="center"/>
      <protection/>
    </xf>
    <xf numFmtId="0" fontId="9" fillId="0" borderId="10" xfId="59" applyFont="1" applyBorder="1">
      <alignment/>
      <protection/>
    </xf>
    <xf numFmtId="0" fontId="0" fillId="0" borderId="10" xfId="59" applyFont="1" applyBorder="1" applyAlignment="1">
      <alignment wrapText="1"/>
      <protection/>
    </xf>
    <xf numFmtId="0" fontId="0" fillId="0" borderId="10" xfId="59" applyFont="1" applyBorder="1" applyAlignment="1">
      <alignment horizontal="center" vertical="center"/>
      <protection/>
    </xf>
    <xf numFmtId="0" fontId="9" fillId="0" borderId="10" xfId="59" applyFont="1" applyBorder="1" applyAlignment="1">
      <alignment vertical="center"/>
      <protection/>
    </xf>
    <xf numFmtId="0" fontId="0" fillId="0" borderId="10" xfId="59" applyFont="1" applyBorder="1" applyAlignment="1">
      <alignment horizontal="justify" vertical="center" wrapText="1"/>
      <protection/>
    </xf>
    <xf numFmtId="0" fontId="0" fillId="0" borderId="10" xfId="59" applyFont="1" applyBorder="1" applyAlignment="1">
      <alignment horizontal="left" vertical="center" wrapText="1"/>
      <protection/>
    </xf>
    <xf numFmtId="0" fontId="0" fillId="0" borderId="10" xfId="59" applyFont="1" applyBorder="1" applyAlignment="1">
      <alignment vertical="center"/>
      <protection/>
    </xf>
    <xf numFmtId="0" fontId="0" fillId="0" borderId="10" xfId="59" applyFont="1" applyBorder="1" applyAlignment="1">
      <alignment horizontal="left" vertical="center"/>
      <protection/>
    </xf>
    <xf numFmtId="0" fontId="9" fillId="0" borderId="10" xfId="59" applyFont="1" applyBorder="1" applyAlignment="1">
      <alignment horizontal="left" vertical="center" wrapText="1"/>
      <protection/>
    </xf>
    <xf numFmtId="0" fontId="0" fillId="0" borderId="10" xfId="42" applyFont="1" applyBorder="1" applyAlignment="1" applyProtection="1">
      <alignment horizontal="justify" vertical="center" wrapText="1"/>
      <protection/>
    </xf>
    <xf numFmtId="0" fontId="0" fillId="0" borderId="10" xfId="59" applyFont="1" applyBorder="1" applyAlignment="1">
      <alignment vertical="top"/>
      <protection/>
    </xf>
    <xf numFmtId="49" fontId="12" fillId="0" borderId="0" xfId="59" applyNumberFormat="1" applyFont="1" applyAlignment="1">
      <alignment vertical="top" wrapText="1"/>
      <protection/>
    </xf>
    <xf numFmtId="0" fontId="4" fillId="0" borderId="10" xfId="59" applyFont="1" applyFill="1" applyBorder="1" applyAlignment="1">
      <alignment horizontal="center" vertical="top" wrapText="1"/>
      <protection/>
    </xf>
    <xf numFmtId="0" fontId="6" fillId="0" borderId="0" xfId="59" applyFont="1" applyFill="1">
      <alignment/>
      <protection/>
    </xf>
    <xf numFmtId="0" fontId="0" fillId="0" borderId="0" xfId="59" applyFont="1" applyFill="1">
      <alignment/>
      <protection/>
    </xf>
    <xf numFmtId="175" fontId="0" fillId="0" borderId="10" xfId="57" applyNumberFormat="1" applyFont="1" applyFill="1" applyBorder="1" applyAlignment="1">
      <alignment vertical="top" wrapText="1"/>
      <protection/>
    </xf>
    <xf numFmtId="0" fontId="4" fillId="0" borderId="0" xfId="59" applyFont="1" applyFill="1" applyBorder="1" applyAlignment="1">
      <alignment horizontal="center" vertical="top" wrapText="1"/>
      <protection/>
    </xf>
    <xf numFmtId="0" fontId="0" fillId="0" borderId="0" xfId="0" applyBorder="1" applyAlignment="1">
      <alignment/>
    </xf>
    <xf numFmtId="0" fontId="0" fillId="35" borderId="10" xfId="57" applyFont="1" applyFill="1" applyBorder="1" applyAlignment="1">
      <alignment horizontal="left" vertical="top" wrapText="1"/>
      <protection/>
    </xf>
    <xf numFmtId="49" fontId="4" fillId="0" borderId="0" xfId="0" applyNumberFormat="1" applyFont="1" applyFill="1" applyBorder="1" applyAlignment="1">
      <alignment horizontal="left" vertical="top" wrapText="1"/>
    </xf>
    <xf numFmtId="0" fontId="0" fillId="0" borderId="10" xfId="0" applyFont="1" applyFill="1" applyBorder="1" applyAlignment="1">
      <alignment horizontal="left" vertical="top" wrapText="1"/>
    </xf>
    <xf numFmtId="2" fontId="0" fillId="0" borderId="0" xfId="57" applyNumberFormat="1" applyFont="1" applyFill="1" applyAlignment="1">
      <alignment vertical="top"/>
      <protection/>
    </xf>
    <xf numFmtId="0" fontId="0" fillId="0" borderId="0" xfId="0" applyFont="1" applyFill="1" applyBorder="1" applyAlignment="1">
      <alignment horizontal="center" vertical="top" wrapText="1"/>
    </xf>
    <xf numFmtId="2" fontId="2" fillId="0" borderId="0" xfId="0" applyNumberFormat="1" applyFont="1" applyFill="1" applyBorder="1" applyAlignment="1">
      <alignment vertical="top"/>
    </xf>
    <xf numFmtId="2" fontId="0" fillId="0" borderId="0" xfId="0" applyNumberFormat="1" applyFont="1" applyFill="1" applyBorder="1" applyAlignment="1">
      <alignment vertical="top"/>
    </xf>
    <xf numFmtId="0" fontId="0" fillId="0" borderId="0" xfId="0" applyFont="1" applyBorder="1" applyAlignment="1">
      <alignment vertical="top"/>
    </xf>
    <xf numFmtId="2" fontId="2" fillId="0" borderId="0" xfId="0" applyNumberFormat="1" applyFont="1" applyFill="1" applyBorder="1" applyAlignment="1">
      <alignment vertical="top" wrapText="1"/>
    </xf>
    <xf numFmtId="2" fontId="0" fillId="0" borderId="0" xfId="0" applyNumberFormat="1" applyFont="1" applyFill="1" applyBorder="1" applyAlignment="1">
      <alignment vertical="top" wrapText="1"/>
    </xf>
    <xf numFmtId="0" fontId="0" fillId="0" borderId="0" xfId="57" applyFont="1" applyFill="1" applyBorder="1" applyAlignment="1">
      <alignment vertical="top" wrapText="1"/>
      <protection/>
    </xf>
    <xf numFmtId="2" fontId="0" fillId="0" borderId="10" xfId="59" applyNumberFormat="1" applyFont="1" applyFill="1" applyBorder="1" applyAlignment="1">
      <alignment horizontal="center" vertical="top" wrapText="1"/>
      <protection/>
    </xf>
    <xf numFmtId="49" fontId="4" fillId="0" borderId="0" xfId="0" applyNumberFormat="1" applyFont="1" applyFill="1" applyBorder="1" applyAlignment="1">
      <alignment vertical="top"/>
    </xf>
    <xf numFmtId="0" fontId="0" fillId="33" borderId="10" xfId="59" applyFont="1" applyFill="1" applyBorder="1" applyAlignment="1">
      <alignment horizontal="center" vertical="top"/>
      <protection/>
    </xf>
    <xf numFmtId="0" fontId="2" fillId="0" borderId="10" xfId="57" applyFont="1" applyFill="1" applyBorder="1" applyAlignment="1">
      <alignment horizontal="center" vertical="top" wrapText="1"/>
      <protection/>
    </xf>
    <xf numFmtId="0" fontId="2" fillId="0" borderId="10" xfId="59" applyFont="1" applyBorder="1" applyAlignment="1">
      <alignment horizontal="center" vertical="top"/>
      <protection/>
    </xf>
    <xf numFmtId="49" fontId="2" fillId="0" borderId="10" xfId="57" applyNumberFormat="1" applyFont="1" applyFill="1" applyBorder="1" applyAlignment="1">
      <alignment horizontal="center" vertical="top"/>
      <protection/>
    </xf>
    <xf numFmtId="49" fontId="5" fillId="0" borderId="10" xfId="57" applyNumberFormat="1" applyFont="1" applyFill="1" applyBorder="1" applyAlignment="1">
      <alignment horizontal="center" vertical="top"/>
      <protection/>
    </xf>
    <xf numFmtId="4" fontId="2" fillId="0" borderId="10" xfId="57" applyNumberFormat="1" applyFont="1" applyFill="1" applyBorder="1" applyAlignment="1">
      <alignment vertical="top"/>
      <protection/>
    </xf>
    <xf numFmtId="0" fontId="0" fillId="0" borderId="10" xfId="57" applyFont="1" applyFill="1" applyBorder="1" applyAlignment="1">
      <alignment horizontal="center" vertical="top" wrapText="1"/>
      <protection/>
    </xf>
    <xf numFmtId="0" fontId="0" fillId="0" borderId="10" xfId="59" applyFont="1" applyBorder="1" applyAlignment="1">
      <alignment horizontal="center" vertical="top"/>
      <protection/>
    </xf>
    <xf numFmtId="49" fontId="0" fillId="0" borderId="10" xfId="57" applyNumberFormat="1" applyFont="1" applyFill="1" applyBorder="1" applyAlignment="1">
      <alignment horizontal="center" vertical="top"/>
      <protection/>
    </xf>
    <xf numFmtId="4" fontId="0" fillId="0" borderId="10" xfId="57" applyNumberFormat="1" applyFont="1" applyFill="1" applyBorder="1" applyAlignment="1">
      <alignment vertical="top"/>
      <protection/>
    </xf>
    <xf numFmtId="0" fontId="2" fillId="0" borderId="10" xfId="59" applyFont="1" applyFill="1" applyBorder="1" applyAlignment="1">
      <alignment horizontal="center" vertical="top"/>
      <protection/>
    </xf>
    <xf numFmtId="0" fontId="0" fillId="33" borderId="10" xfId="57" applyFont="1" applyFill="1" applyBorder="1" applyAlignment="1">
      <alignment horizontal="center" vertical="top" wrapText="1"/>
      <protection/>
    </xf>
    <xf numFmtId="49" fontId="0" fillId="33" borderId="10" xfId="57" applyNumberFormat="1" applyFont="1" applyFill="1" applyBorder="1" applyAlignment="1">
      <alignment horizontal="center" vertical="top"/>
      <protection/>
    </xf>
    <xf numFmtId="49" fontId="9" fillId="33" borderId="10" xfId="45" applyNumberFormat="1" applyFont="1" applyFill="1" applyBorder="1" applyAlignment="1">
      <alignment horizontal="center" vertical="top" wrapText="1"/>
    </xf>
    <xf numFmtId="176" fontId="0" fillId="0" borderId="0" xfId="57" applyNumberFormat="1" applyFont="1" applyFill="1" applyAlignment="1">
      <alignment vertical="top"/>
      <protection/>
    </xf>
    <xf numFmtId="4" fontId="2" fillId="0" borderId="10" xfId="0" applyNumberFormat="1" applyFont="1" applyFill="1" applyBorder="1" applyAlignment="1">
      <alignment vertical="top"/>
    </xf>
    <xf numFmtId="4" fontId="0" fillId="0" borderId="10" xfId="0" applyNumberFormat="1" applyFont="1" applyFill="1" applyBorder="1" applyAlignment="1">
      <alignment vertical="top"/>
    </xf>
    <xf numFmtId="4" fontId="2" fillId="0" borderId="10" xfId="0" applyNumberFormat="1" applyFont="1" applyFill="1" applyBorder="1" applyAlignment="1">
      <alignment vertical="top" wrapText="1"/>
    </xf>
    <xf numFmtId="4" fontId="0" fillId="0" borderId="10" xfId="0" applyNumberFormat="1" applyFont="1" applyFill="1" applyBorder="1" applyAlignment="1">
      <alignment vertical="top" wrapText="1"/>
    </xf>
    <xf numFmtId="2" fontId="0" fillId="0" borderId="0" xfId="57" applyNumberFormat="1" applyFont="1" applyFill="1" applyAlignment="1">
      <alignment horizontal="center" vertical="top"/>
      <protection/>
    </xf>
    <xf numFmtId="4" fontId="2" fillId="0" borderId="10" xfId="57" applyNumberFormat="1" applyFont="1" applyFill="1" applyBorder="1" applyAlignment="1">
      <alignment horizontal="right" vertical="top" wrapText="1"/>
      <protection/>
    </xf>
    <xf numFmtId="4" fontId="0" fillId="0" borderId="13" xfId="57" applyNumberFormat="1" applyFont="1" applyFill="1" applyBorder="1" applyAlignment="1">
      <alignment vertical="top"/>
      <protection/>
    </xf>
    <xf numFmtId="4" fontId="0" fillId="0" borderId="0" xfId="57" applyNumberFormat="1" applyFont="1" applyFill="1" applyBorder="1" applyAlignment="1">
      <alignment vertical="top"/>
      <protection/>
    </xf>
    <xf numFmtId="0" fontId="0" fillId="0" borderId="0" xfId="59" applyFont="1" applyFill="1" applyAlignment="1">
      <alignment horizontal="center" vertical="top" wrapText="1"/>
      <protection/>
    </xf>
    <xf numFmtId="49" fontId="0" fillId="0" borderId="0" xfId="57" applyNumberFormat="1" applyFont="1" applyFill="1" applyAlignment="1">
      <alignment horizontal="left" vertical="top" wrapText="1"/>
      <protection/>
    </xf>
    <xf numFmtId="0" fontId="0" fillId="0" borderId="0" xfId="59" applyFont="1" applyAlignment="1">
      <alignment horizontal="center" vertical="top"/>
      <protection/>
    </xf>
    <xf numFmtId="0" fontId="5" fillId="0" borderId="10" xfId="57" applyFont="1" applyFill="1" applyBorder="1" applyAlignment="1">
      <alignment horizontal="left" vertical="top" wrapText="1"/>
      <protection/>
    </xf>
    <xf numFmtId="0" fontId="2" fillId="0" borderId="10" xfId="59" applyFont="1" applyFill="1" applyBorder="1" applyAlignment="1">
      <alignment horizontal="center" vertical="top" wrapText="1"/>
      <protection/>
    </xf>
    <xf numFmtId="49" fontId="2" fillId="0" borderId="10" xfId="59" applyNumberFormat="1" applyFont="1" applyFill="1" applyBorder="1" applyAlignment="1">
      <alignment horizontal="center" vertical="top"/>
      <protection/>
    </xf>
    <xf numFmtId="49" fontId="9" fillId="0" borderId="10" xfId="45" applyNumberFormat="1" applyFont="1" applyFill="1" applyBorder="1" applyAlignment="1">
      <alignment horizontal="center" vertical="top" wrapText="1"/>
    </xf>
    <xf numFmtId="0" fontId="0" fillId="0" borderId="10" xfId="59" applyFont="1" applyFill="1" applyBorder="1" applyAlignment="1">
      <alignment horizontal="justify" vertical="top" wrapText="1"/>
      <protection/>
    </xf>
    <xf numFmtId="49" fontId="0" fillId="0" borderId="10" xfId="59" applyNumberFormat="1" applyFont="1" applyFill="1" applyBorder="1" applyAlignment="1">
      <alignment horizontal="center" vertical="top"/>
      <protection/>
    </xf>
    <xf numFmtId="49" fontId="9" fillId="0" borderId="10" xfId="59" applyNumberFormat="1" applyFont="1" applyFill="1" applyBorder="1" applyAlignment="1">
      <alignment vertical="top" wrapText="1"/>
      <protection/>
    </xf>
    <xf numFmtId="0" fontId="0" fillId="35" borderId="10" xfId="59" applyFont="1" applyFill="1" applyBorder="1" applyAlignment="1">
      <alignment horizontal="left" vertical="top" wrapText="1"/>
      <protection/>
    </xf>
    <xf numFmtId="0" fontId="0" fillId="35" borderId="10" xfId="59" applyFont="1" applyFill="1" applyBorder="1" applyAlignment="1">
      <alignment vertical="top" wrapText="1"/>
      <protection/>
    </xf>
    <xf numFmtId="0" fontId="0" fillId="35" borderId="10" xfId="57" applyFont="1" applyFill="1" applyBorder="1" applyAlignment="1">
      <alignment vertical="top"/>
      <protection/>
    </xf>
    <xf numFmtId="49" fontId="55" fillId="0" borderId="10" xfId="45" applyNumberFormat="1" applyFont="1" applyFill="1" applyBorder="1" applyAlignment="1">
      <alignment horizontal="center" vertical="top" wrapText="1"/>
    </xf>
    <xf numFmtId="49" fontId="0" fillId="0" borderId="10" xfId="57" applyNumberFormat="1" applyFont="1" applyFill="1" applyBorder="1" applyAlignment="1">
      <alignment horizontal="center" vertical="top" wrapText="1"/>
      <protection/>
    </xf>
    <xf numFmtId="0" fontId="0" fillId="0" borderId="10" xfId="57" applyFont="1" applyFill="1" applyBorder="1" applyAlignment="1">
      <alignment vertical="top"/>
      <protection/>
    </xf>
    <xf numFmtId="4" fontId="0" fillId="0" borderId="10" xfId="57" applyNumberFormat="1" applyFont="1" applyFill="1" applyBorder="1" applyAlignment="1">
      <alignment horizontal="right" vertical="top"/>
      <protection/>
    </xf>
    <xf numFmtId="0" fontId="0" fillId="0" borderId="10" xfId="59" applyFont="1" applyFill="1" applyBorder="1" applyAlignment="1">
      <alignment horizontal="left" vertical="top" wrapText="1"/>
      <protection/>
    </xf>
    <xf numFmtId="0" fontId="2" fillId="0" borderId="10" xfId="62" applyFont="1" applyFill="1" applyBorder="1" applyAlignment="1">
      <alignment horizontal="center" vertical="top" wrapText="1"/>
      <protection/>
    </xf>
    <xf numFmtId="49" fontId="2" fillId="0" borderId="10" xfId="57" applyNumberFormat="1" applyFont="1" applyFill="1" applyBorder="1" applyAlignment="1">
      <alignment horizontal="center" vertical="top" wrapText="1"/>
      <protection/>
    </xf>
    <xf numFmtId="4" fontId="2" fillId="0" borderId="10" xfId="59" applyNumberFormat="1" applyFont="1" applyFill="1" applyBorder="1" applyAlignment="1">
      <alignment vertical="top"/>
      <protection/>
    </xf>
    <xf numFmtId="4" fontId="0" fillId="0" borderId="10" xfId="59" applyNumberFormat="1" applyFont="1" applyFill="1" applyBorder="1" applyAlignment="1">
      <alignment horizontal="right" vertical="top"/>
      <protection/>
    </xf>
    <xf numFmtId="4" fontId="0" fillId="0" borderId="10" xfId="59" applyNumberFormat="1" applyFont="1" applyFill="1" applyBorder="1" applyAlignment="1">
      <alignment vertical="top"/>
      <protection/>
    </xf>
    <xf numFmtId="0" fontId="0" fillId="0" borderId="10" xfId="57" applyFont="1" applyFill="1" applyBorder="1" applyAlignment="1">
      <alignment vertical="top" wrapText="1"/>
      <protection/>
    </xf>
    <xf numFmtId="0" fontId="0" fillId="0" borderId="14" xfId="57" applyFont="1" applyFill="1" applyBorder="1" applyAlignment="1">
      <alignment vertical="top" wrapText="1"/>
      <protection/>
    </xf>
    <xf numFmtId="49" fontId="2" fillId="0" borderId="10" xfId="57" applyNumberFormat="1" applyFont="1" applyFill="1" applyBorder="1" applyAlignment="1">
      <alignment horizontal="left" vertical="top"/>
      <protection/>
    </xf>
    <xf numFmtId="0" fontId="0" fillId="0" borderId="14" xfId="57" applyFont="1" applyFill="1" applyBorder="1" applyAlignment="1">
      <alignment vertical="top"/>
      <protection/>
    </xf>
    <xf numFmtId="0" fontId="0" fillId="0" borderId="10" xfId="57" applyFont="1" applyFill="1" applyBorder="1" applyAlignment="1">
      <alignment horizontal="center" vertical="top"/>
      <protection/>
    </xf>
    <xf numFmtId="0" fontId="2" fillId="0" borderId="10" xfId="57" applyFont="1" applyFill="1" applyBorder="1" applyAlignment="1">
      <alignment vertical="top"/>
      <protection/>
    </xf>
    <xf numFmtId="0" fontId="2" fillId="0" borderId="10" xfId="57" applyFont="1" applyFill="1" applyBorder="1" applyAlignment="1">
      <alignment vertical="top" wrapText="1"/>
      <protection/>
    </xf>
    <xf numFmtId="4" fontId="2" fillId="0" borderId="0" xfId="57" applyNumberFormat="1" applyFont="1" applyFill="1" applyBorder="1" applyAlignment="1">
      <alignment vertical="top"/>
      <protection/>
    </xf>
    <xf numFmtId="49" fontId="0" fillId="0" borderId="0" xfId="57" applyNumberFormat="1" applyFont="1" applyFill="1" applyAlignment="1">
      <alignment horizontal="center" vertical="top"/>
      <protection/>
    </xf>
    <xf numFmtId="4" fontId="0" fillId="0" borderId="13" xfId="57" applyNumberFormat="1" applyFont="1" applyFill="1" applyBorder="1" applyAlignment="1">
      <alignment horizontal="center" vertical="top"/>
      <protection/>
    </xf>
    <xf numFmtId="4" fontId="0" fillId="0" borderId="0" xfId="57" applyNumberFormat="1" applyFont="1" applyFill="1" applyBorder="1" applyAlignment="1">
      <alignment horizontal="center" vertical="top"/>
      <protection/>
    </xf>
    <xf numFmtId="4" fontId="0" fillId="0" borderId="0" xfId="57" applyNumberFormat="1" applyFont="1" applyFill="1" applyAlignment="1">
      <alignment horizontal="center" vertical="top"/>
      <protection/>
    </xf>
    <xf numFmtId="0" fontId="2" fillId="0" borderId="10" xfId="57" applyFont="1" applyFill="1" applyBorder="1" applyAlignment="1">
      <alignment horizontal="left" vertical="top" wrapText="1"/>
      <protection/>
    </xf>
    <xf numFmtId="0" fontId="2" fillId="0" borderId="10" xfId="59" applyFont="1" applyFill="1" applyBorder="1" applyAlignment="1">
      <alignment horizontal="left" vertical="top" wrapText="1"/>
      <protection/>
    </xf>
    <xf numFmtId="0" fontId="0" fillId="0" borderId="10" xfId="57" applyFont="1" applyFill="1" applyBorder="1" applyAlignment="1">
      <alignment horizontal="left" vertical="top" wrapText="1"/>
      <protection/>
    </xf>
    <xf numFmtId="0" fontId="55" fillId="0" borderId="10" xfId="0" applyFont="1" applyFill="1" applyBorder="1" applyAlignment="1">
      <alignment horizontal="left" vertical="top" wrapText="1"/>
    </xf>
    <xf numFmtId="0" fontId="9" fillId="0" borderId="10" xfId="59" applyFont="1" applyFill="1" applyBorder="1" applyAlignment="1">
      <alignment horizontal="center" vertical="top" wrapText="1"/>
      <protection/>
    </xf>
    <xf numFmtId="0" fontId="2" fillId="0" borderId="14" xfId="57" applyFont="1" applyFill="1" applyBorder="1" applyAlignment="1">
      <alignment vertical="top" wrapText="1"/>
      <protection/>
    </xf>
    <xf numFmtId="0" fontId="2" fillId="0" borderId="14" xfId="57" applyFont="1" applyFill="1" applyBorder="1" applyAlignment="1">
      <alignment vertical="top"/>
      <protection/>
    </xf>
    <xf numFmtId="0" fontId="5" fillId="0" borderId="10" xfId="0" applyFont="1" applyFill="1" applyBorder="1" applyAlignment="1">
      <alignment horizontal="center" vertical="top" wrapText="1"/>
    </xf>
    <xf numFmtId="49" fontId="2" fillId="0" borderId="10" xfId="0" applyNumberFormat="1" applyFont="1" applyFill="1" applyBorder="1" applyAlignment="1">
      <alignment horizontal="center" vertical="top" wrapText="1"/>
    </xf>
    <xf numFmtId="0" fontId="56" fillId="0" borderId="10" xfId="0" applyFont="1" applyFill="1" applyBorder="1" applyAlignment="1">
      <alignment horizontal="left" vertical="top" wrapText="1"/>
    </xf>
    <xf numFmtId="0" fontId="0" fillId="0" borderId="0" xfId="57" applyFont="1" applyFill="1" applyBorder="1" applyAlignment="1">
      <alignment horizontal="center" vertical="top"/>
      <protection/>
    </xf>
    <xf numFmtId="175" fontId="0" fillId="0" borderId="10" xfId="57" applyNumberFormat="1" applyFont="1" applyFill="1" applyBorder="1" applyAlignment="1">
      <alignment vertical="top"/>
      <protection/>
    </xf>
    <xf numFmtId="2" fontId="0" fillId="0" borderId="0" xfId="57" applyNumberFormat="1" applyFont="1" applyFill="1" applyAlignment="1">
      <alignment horizontal="left" vertical="top" wrapText="1"/>
      <protection/>
    </xf>
    <xf numFmtId="2" fontId="0" fillId="0" borderId="0" xfId="0" applyNumberFormat="1" applyFont="1" applyFill="1" applyBorder="1" applyAlignment="1">
      <alignment horizontal="right" vertical="top"/>
    </xf>
    <xf numFmtId="2" fontId="0" fillId="0" borderId="0" xfId="57" applyNumberFormat="1" applyFont="1" applyFill="1" applyAlignment="1">
      <alignment horizontal="right" vertical="top"/>
      <protection/>
    </xf>
    <xf numFmtId="0" fontId="14" fillId="0" borderId="10" xfId="59" applyFont="1" applyFill="1" applyBorder="1" applyAlignment="1">
      <alignment horizontal="justify" vertical="top" wrapText="1"/>
      <protection/>
    </xf>
    <xf numFmtId="175" fontId="2" fillId="0" borderId="10" xfId="59" applyNumberFormat="1" applyFont="1" applyFill="1" applyBorder="1" applyAlignment="1">
      <alignment vertical="top"/>
      <protection/>
    </xf>
    <xf numFmtId="175" fontId="0" fillId="0" borderId="10" xfId="59" applyNumberFormat="1" applyFont="1" applyFill="1" applyBorder="1" applyAlignment="1">
      <alignment horizontal="center" vertical="top"/>
      <protection/>
    </xf>
    <xf numFmtId="175" fontId="0" fillId="0" borderId="10" xfId="59" applyNumberFormat="1" applyFont="1" applyFill="1" applyBorder="1" applyAlignment="1">
      <alignment vertical="top"/>
      <protection/>
    </xf>
    <xf numFmtId="176" fontId="2" fillId="0" borderId="10" xfId="57" applyNumberFormat="1" applyFont="1" applyFill="1" applyBorder="1" applyAlignment="1">
      <alignment horizontal="left" vertical="top"/>
      <protection/>
    </xf>
    <xf numFmtId="4" fontId="2" fillId="0" borderId="10" xfId="57" applyNumberFormat="1" applyFont="1" applyFill="1" applyBorder="1" applyAlignment="1">
      <alignment horizontal="right" vertical="top"/>
      <protection/>
    </xf>
    <xf numFmtId="49" fontId="0" fillId="0" borderId="0" xfId="57" applyNumberFormat="1" applyFont="1" applyFill="1" applyBorder="1" applyAlignment="1">
      <alignment horizontal="center" vertical="top"/>
      <protection/>
    </xf>
    <xf numFmtId="0" fontId="2" fillId="0" borderId="14" xfId="59" applyFont="1" applyFill="1" applyBorder="1" applyAlignment="1">
      <alignment vertical="top" wrapText="1"/>
      <protection/>
    </xf>
    <xf numFmtId="0" fontId="2" fillId="0" borderId="0" xfId="59" applyFont="1" applyAlignment="1">
      <alignment vertical="top" wrapText="1"/>
      <protection/>
    </xf>
    <xf numFmtId="2" fontId="2" fillId="0" borderId="10" xfId="59" applyNumberFormat="1" applyFont="1" applyFill="1" applyBorder="1" applyAlignment="1">
      <alignment horizontal="center" vertical="top" wrapText="1"/>
      <protection/>
    </xf>
    <xf numFmtId="0" fontId="0" fillId="0" borderId="0" xfId="0" applyAlignment="1">
      <alignment vertical="top"/>
    </xf>
    <xf numFmtId="49" fontId="0" fillId="0" borderId="0" xfId="0" applyNumberFormat="1" applyFont="1" applyFill="1" applyBorder="1" applyAlignment="1">
      <alignment vertical="top" wrapText="1"/>
    </xf>
    <xf numFmtId="0" fontId="0" fillId="0" borderId="0" xfId="59" applyFont="1" applyFill="1" applyBorder="1" applyAlignment="1">
      <alignment horizontal="center" vertical="top" wrapText="1"/>
      <protection/>
    </xf>
    <xf numFmtId="0" fontId="2" fillId="0" borderId="10" xfId="59" applyFont="1" applyFill="1" applyBorder="1" applyAlignment="1">
      <alignment horizontal="left" vertical="top"/>
      <protection/>
    </xf>
    <xf numFmtId="0" fontId="0" fillId="0" borderId="0" xfId="0" applyFont="1" applyAlignment="1">
      <alignment/>
    </xf>
    <xf numFmtId="0" fontId="0" fillId="0" borderId="0" xfId="0" applyFont="1" applyBorder="1" applyAlignment="1">
      <alignment/>
    </xf>
    <xf numFmtId="0" fontId="0" fillId="0" borderId="0" xfId="0" applyFont="1" applyAlignment="1">
      <alignment vertical="top" wrapText="1"/>
    </xf>
    <xf numFmtId="0" fontId="16" fillId="0" borderId="0" xfId="60" applyFont="1" applyFill="1">
      <alignment/>
      <protection/>
    </xf>
    <xf numFmtId="0" fontId="0" fillId="0" borderId="0" xfId="60" applyFont="1" applyFill="1">
      <alignment/>
      <protection/>
    </xf>
    <xf numFmtId="0" fontId="16" fillId="0" borderId="0" xfId="60" applyFont="1" applyFill="1" applyAlignment="1">
      <alignment horizontal="center" vertical="center"/>
      <protection/>
    </xf>
    <xf numFmtId="0" fontId="0" fillId="0" borderId="0" xfId="0" applyFont="1" applyAlignment="1">
      <alignment horizontal="center" vertical="center"/>
    </xf>
    <xf numFmtId="0" fontId="0" fillId="0" borderId="0" xfId="60" applyFont="1" applyFill="1" applyBorder="1" applyAlignment="1">
      <alignment horizontal="center" wrapText="1"/>
      <protection/>
    </xf>
    <xf numFmtId="0" fontId="0" fillId="0" borderId="10" xfId="60" applyFont="1" applyFill="1" applyBorder="1" applyAlignment="1">
      <alignment horizontal="center" vertical="top" wrapText="1"/>
      <protection/>
    </xf>
    <xf numFmtId="0" fontId="0" fillId="0" borderId="11" xfId="60" applyFont="1" applyFill="1" applyBorder="1" applyAlignment="1">
      <alignment horizontal="center" vertical="center" wrapText="1"/>
      <protection/>
    </xf>
    <xf numFmtId="0" fontId="0" fillId="0" borderId="0" xfId="0" applyFont="1" applyAlignment="1">
      <alignment horizontal="center" vertical="top" wrapText="1"/>
    </xf>
    <xf numFmtId="0" fontId="0" fillId="0" borderId="10" xfId="60" applyFont="1" applyFill="1" applyBorder="1" applyAlignment="1">
      <alignment horizontal="center" vertical="center"/>
      <protection/>
    </xf>
    <xf numFmtId="0" fontId="0" fillId="0" borderId="10" xfId="60" applyFont="1" applyFill="1" applyBorder="1" applyAlignment="1">
      <alignment vertical="center"/>
      <protection/>
    </xf>
    <xf numFmtId="178" fontId="0" fillId="0" borderId="10" xfId="60" applyNumberFormat="1" applyFont="1" applyFill="1" applyBorder="1" applyAlignment="1">
      <alignment horizontal="center" vertical="center"/>
      <protection/>
    </xf>
    <xf numFmtId="0" fontId="0" fillId="0" borderId="0" xfId="0" applyFont="1" applyAlignment="1">
      <alignment vertical="center"/>
    </xf>
    <xf numFmtId="0" fontId="2" fillId="0" borderId="10" xfId="0" applyFont="1" applyBorder="1" applyAlignment="1">
      <alignment vertical="center"/>
    </xf>
    <xf numFmtId="0" fontId="18" fillId="0" borderId="10" xfId="60" applyFont="1" applyFill="1" applyBorder="1" applyAlignment="1">
      <alignment vertical="center"/>
      <protection/>
    </xf>
    <xf numFmtId="178" fontId="2" fillId="0" borderId="10" xfId="60" applyNumberFormat="1" applyFont="1" applyFill="1" applyBorder="1" applyAlignment="1">
      <alignment horizontal="center" vertical="center"/>
      <protection/>
    </xf>
    <xf numFmtId="0" fontId="2" fillId="0" borderId="0" xfId="0" applyFont="1" applyAlignment="1">
      <alignment vertical="center"/>
    </xf>
    <xf numFmtId="0" fontId="0" fillId="0" borderId="0" xfId="0" applyFont="1" applyFill="1" applyBorder="1" applyAlignment="1">
      <alignment vertical="top" wrapText="1"/>
    </xf>
    <xf numFmtId="0" fontId="0" fillId="0" borderId="0" xfId="58" applyFont="1" applyFill="1" applyAlignment="1">
      <alignment horizontal="center" vertical="top"/>
      <protection/>
    </xf>
    <xf numFmtId="0" fontId="0" fillId="0" borderId="0" xfId="58" applyFont="1" applyFill="1" applyAlignment="1">
      <alignment horizontal="center"/>
      <protection/>
    </xf>
    <xf numFmtId="0" fontId="0" fillId="0" borderId="10" xfId="58" applyFont="1" applyFill="1" applyBorder="1" applyAlignment="1">
      <alignment horizontal="center" vertical="top" wrapText="1"/>
      <protection/>
    </xf>
    <xf numFmtId="49" fontId="0" fillId="0" borderId="10" xfId="58" applyNumberFormat="1" applyFont="1" applyFill="1" applyBorder="1" applyAlignment="1">
      <alignment horizontal="center" vertical="top" wrapText="1"/>
      <protection/>
    </xf>
    <xf numFmtId="4" fontId="0" fillId="0" borderId="10" xfId="58" applyNumberFormat="1" applyFont="1" applyFill="1" applyBorder="1" applyAlignment="1">
      <alignment horizontal="center" vertical="top" wrapText="1"/>
      <protection/>
    </xf>
    <xf numFmtId="0" fontId="2" fillId="0" borderId="10" xfId="58" applyFont="1" applyFill="1" applyBorder="1" applyAlignment="1">
      <alignment horizontal="center" vertical="center" wrapText="1"/>
      <protection/>
    </xf>
    <xf numFmtId="4" fontId="2" fillId="0" borderId="10" xfId="58" applyNumberFormat="1" applyFont="1" applyFill="1" applyBorder="1" applyAlignment="1">
      <alignment horizontal="center" vertical="center" wrapText="1"/>
      <protection/>
    </xf>
    <xf numFmtId="49" fontId="0" fillId="0" borderId="0" xfId="0" applyNumberFormat="1" applyFont="1" applyFill="1" applyAlignment="1">
      <alignment horizontal="left" vertical="top" wrapText="1"/>
    </xf>
    <xf numFmtId="49" fontId="15" fillId="0" borderId="0" xfId="0" applyNumberFormat="1" applyFont="1" applyFill="1" applyAlignment="1">
      <alignment horizontal="left" vertical="top" wrapText="1"/>
    </xf>
    <xf numFmtId="4" fontId="0" fillId="0" borderId="0" xfId="57" applyNumberFormat="1" applyFont="1" applyFill="1" applyAlignment="1">
      <alignment vertical="top"/>
      <protection/>
    </xf>
    <xf numFmtId="0" fontId="0" fillId="0" borderId="0" xfId="59" applyFont="1" applyFill="1" applyAlignment="1">
      <alignment horizontal="center" vertical="top"/>
      <protection/>
    </xf>
    <xf numFmtId="49" fontId="19" fillId="0" borderId="0" xfId="57" applyNumberFormat="1" applyFont="1" applyFill="1" applyAlignment="1">
      <alignment horizontal="center" vertical="top"/>
      <protection/>
    </xf>
    <xf numFmtId="4" fontId="19" fillId="0" borderId="0" xfId="57" applyNumberFormat="1" applyFont="1" applyFill="1" applyAlignment="1">
      <alignment horizontal="center" vertical="top"/>
      <protection/>
    </xf>
    <xf numFmtId="0" fontId="9" fillId="0" borderId="10" xfId="59" applyFont="1" applyFill="1" applyBorder="1" applyAlignment="1">
      <alignment horizontal="justify" vertical="top" wrapText="1"/>
      <protection/>
    </xf>
    <xf numFmtId="0" fontId="14" fillId="0" borderId="10" xfId="47" applyNumberFormat="1" applyFont="1" applyFill="1" applyBorder="1" applyAlignment="1">
      <alignment horizontal="justify" vertical="top" wrapText="1"/>
    </xf>
    <xf numFmtId="0" fontId="6" fillId="0" borderId="10" xfId="57" applyFont="1" applyFill="1" applyBorder="1" applyAlignment="1">
      <alignment horizontal="left" vertical="top" wrapText="1"/>
      <protection/>
    </xf>
    <xf numFmtId="0" fontId="6" fillId="0" borderId="10" xfId="57" applyFont="1" applyFill="1" applyBorder="1" applyAlignment="1">
      <alignment vertical="top"/>
      <protection/>
    </xf>
    <xf numFmtId="0" fontId="9" fillId="0" borderId="10" xfId="59" applyFont="1" applyFill="1" applyBorder="1" applyAlignment="1">
      <alignment horizontal="left" vertical="top" wrapText="1"/>
      <protection/>
    </xf>
    <xf numFmtId="0" fontId="2" fillId="0" borderId="14" xfId="0" applyFont="1" applyFill="1" applyBorder="1" applyAlignment="1">
      <alignment vertical="top" wrapText="1"/>
    </xf>
    <xf numFmtId="0" fontId="0" fillId="0" borderId="14" xfId="0" applyFont="1" applyFill="1" applyBorder="1" applyAlignment="1">
      <alignment vertical="top" wrapText="1"/>
    </xf>
    <xf numFmtId="0" fontId="0" fillId="0" borderId="0" xfId="59" applyFont="1">
      <alignment/>
      <protection/>
    </xf>
    <xf numFmtId="49" fontId="0" fillId="0" borderId="10" xfId="45" applyNumberFormat="1" applyFont="1" applyFill="1" applyBorder="1" applyAlignment="1">
      <alignment horizontal="center" vertical="top" wrapText="1"/>
    </xf>
    <xf numFmtId="49" fontId="0" fillId="0" borderId="10" xfId="59" applyNumberFormat="1" applyFont="1" applyFill="1" applyBorder="1" applyAlignment="1">
      <alignment vertical="top" wrapText="1"/>
      <protection/>
    </xf>
    <xf numFmtId="0" fontId="2" fillId="0" borderId="10" xfId="59" applyFont="1" applyFill="1" applyBorder="1" applyAlignment="1">
      <alignment horizontal="justify" vertical="top" wrapText="1"/>
      <protection/>
    </xf>
    <xf numFmtId="0" fontId="2" fillId="0" borderId="10" xfId="47" applyNumberFormat="1" applyFont="1" applyFill="1" applyBorder="1" applyAlignment="1">
      <alignment horizontal="justify" vertical="top" wrapText="1"/>
    </xf>
    <xf numFmtId="0" fontId="0" fillId="0" borderId="14" xfId="59" applyFont="1" applyFill="1" applyBorder="1" applyAlignment="1">
      <alignment vertical="top" wrapText="1"/>
      <protection/>
    </xf>
    <xf numFmtId="49" fontId="57" fillId="0" borderId="10" xfId="57" applyNumberFormat="1" applyFont="1" applyFill="1" applyBorder="1" applyAlignment="1">
      <alignment horizontal="center" vertical="top" wrapText="1"/>
      <protection/>
    </xf>
    <xf numFmtId="0" fontId="4" fillId="0" borderId="0" xfId="0" applyFont="1" applyFill="1" applyAlignment="1">
      <alignment horizontal="left" vertical="top" wrapText="1"/>
    </xf>
    <xf numFmtId="0" fontId="2" fillId="0" borderId="0" xfId="0" applyFont="1" applyFill="1" applyBorder="1" applyAlignment="1">
      <alignment horizontal="center" vertical="top" wrapText="1"/>
    </xf>
    <xf numFmtId="49" fontId="4" fillId="0" borderId="0" xfId="0" applyNumberFormat="1" applyFont="1" applyFill="1" applyBorder="1" applyAlignment="1">
      <alignment horizontal="left" vertical="top" wrapText="1"/>
    </xf>
    <xf numFmtId="49" fontId="4" fillId="0" borderId="0" xfId="59" applyNumberFormat="1" applyFont="1" applyFill="1" applyAlignment="1">
      <alignment horizontal="left" vertical="top" wrapText="1"/>
      <protection/>
    </xf>
    <xf numFmtId="0" fontId="2" fillId="0" borderId="0" xfId="59" applyFont="1" applyAlignment="1">
      <alignment horizontal="center" vertical="center" wrapText="1"/>
      <protection/>
    </xf>
    <xf numFmtId="0" fontId="0" fillId="0" borderId="14" xfId="59" applyFont="1" applyBorder="1" applyAlignment="1">
      <alignment horizontal="center" vertical="top" wrapText="1"/>
      <protection/>
    </xf>
    <xf numFmtId="0" fontId="0" fillId="0" borderId="15" xfId="59" applyFont="1" applyBorder="1" applyAlignment="1">
      <alignment horizontal="center" vertical="top" wrapText="1"/>
      <protection/>
    </xf>
    <xf numFmtId="0" fontId="0" fillId="0" borderId="10" xfId="0" applyFont="1" applyBorder="1" applyAlignment="1">
      <alignment horizontal="justify" wrapText="1"/>
    </xf>
    <xf numFmtId="9" fontId="11" fillId="0" borderId="10" xfId="59" applyNumberFormat="1" applyFont="1" applyBorder="1" applyAlignment="1">
      <alignment horizontal="center"/>
      <protection/>
    </xf>
    <xf numFmtId="0" fontId="2" fillId="0" borderId="14" xfId="59" applyFont="1" applyBorder="1" applyAlignment="1">
      <alignment horizontal="center" vertical="top"/>
      <protection/>
    </xf>
    <xf numFmtId="0" fontId="2" fillId="0" borderId="15" xfId="59" applyFont="1" applyBorder="1" applyAlignment="1">
      <alignment horizontal="center" vertical="top"/>
      <protection/>
    </xf>
    <xf numFmtId="9" fontId="0" fillId="0" borderId="14" xfId="59" applyNumberFormat="1" applyFont="1" applyBorder="1" applyAlignment="1">
      <alignment horizontal="center" vertical="center"/>
      <protection/>
    </xf>
    <xf numFmtId="9" fontId="0" fillId="0" borderId="15" xfId="59" applyNumberFormat="1" applyFont="1" applyBorder="1" applyAlignment="1">
      <alignment horizontal="center" vertical="center"/>
      <protection/>
    </xf>
    <xf numFmtId="0" fontId="0" fillId="0" borderId="14" xfId="59" applyFont="1" applyBorder="1" applyAlignment="1">
      <alignment horizontal="justify" wrapText="1"/>
      <protection/>
    </xf>
    <xf numFmtId="0" fontId="0" fillId="0" borderId="15" xfId="59" applyFont="1" applyBorder="1" applyAlignment="1">
      <alignment horizontal="justify" wrapText="1"/>
      <protection/>
    </xf>
    <xf numFmtId="0" fontId="0" fillId="34" borderId="14" xfId="59" applyFont="1" applyFill="1" applyBorder="1" applyAlignment="1">
      <alignment horizontal="center" vertical="center"/>
      <protection/>
    </xf>
    <xf numFmtId="0" fontId="0" fillId="34" borderId="15" xfId="59" applyFont="1" applyFill="1" applyBorder="1" applyAlignment="1">
      <alignment horizontal="center" vertical="center"/>
      <protection/>
    </xf>
    <xf numFmtId="0" fontId="0" fillId="0" borderId="10" xfId="59" applyFont="1" applyBorder="1" applyAlignment="1">
      <alignment horizontal="justify"/>
      <protection/>
    </xf>
    <xf numFmtId="9" fontId="0" fillId="0" borderId="14" xfId="59" applyNumberFormat="1" applyFont="1" applyBorder="1" applyAlignment="1">
      <alignment horizontal="center" vertical="top"/>
      <protection/>
    </xf>
    <xf numFmtId="9" fontId="0" fillId="0" borderId="15" xfId="59" applyNumberFormat="1" applyFont="1" applyBorder="1" applyAlignment="1">
      <alignment horizontal="center" vertical="top"/>
      <protection/>
    </xf>
    <xf numFmtId="49" fontId="2" fillId="0" borderId="10" xfId="61" applyNumberFormat="1" applyFont="1" applyFill="1" applyBorder="1" applyAlignment="1">
      <alignment horizontal="center" vertical="center" wrapText="1"/>
      <protection/>
    </xf>
    <xf numFmtId="9" fontId="0" fillId="34" borderId="14" xfId="59" applyNumberFormat="1" applyFont="1" applyFill="1" applyBorder="1" applyAlignment="1">
      <alignment horizontal="center" vertical="top"/>
      <protection/>
    </xf>
    <xf numFmtId="9" fontId="0" fillId="34" borderId="15" xfId="59" applyNumberFormat="1" applyFont="1" applyFill="1" applyBorder="1" applyAlignment="1">
      <alignment horizontal="center" vertical="top"/>
      <protection/>
    </xf>
    <xf numFmtId="0" fontId="2" fillId="34" borderId="14" xfId="59" applyFont="1" applyFill="1" applyBorder="1" applyAlignment="1">
      <alignment horizontal="left" vertical="center" wrapText="1"/>
      <protection/>
    </xf>
    <xf numFmtId="0" fontId="2" fillId="34" borderId="15" xfId="59" applyFont="1" applyFill="1" applyBorder="1" applyAlignment="1">
      <alignment horizontal="left" vertical="center" wrapText="1"/>
      <protection/>
    </xf>
    <xf numFmtId="49" fontId="10" fillId="0" borderId="10" xfId="61" applyNumberFormat="1" applyFont="1" applyFill="1" applyBorder="1" applyAlignment="1">
      <alignment horizontal="center" vertical="center" wrapText="1"/>
      <protection/>
    </xf>
    <xf numFmtId="0" fontId="0" fillId="0" borderId="14" xfId="59" applyFont="1" applyBorder="1" applyAlignment="1">
      <alignment horizontal="left" vertical="top" wrapText="1"/>
      <protection/>
    </xf>
    <xf numFmtId="0" fontId="0" fillId="0" borderId="15" xfId="59" applyFont="1" applyBorder="1" applyAlignment="1">
      <alignment horizontal="left" vertical="top" wrapText="1"/>
      <protection/>
    </xf>
    <xf numFmtId="0" fontId="0" fillId="34" borderId="14" xfId="59" applyFont="1" applyFill="1" applyBorder="1" applyAlignment="1">
      <alignment horizontal="left" vertical="top" wrapText="1"/>
      <protection/>
    </xf>
    <xf numFmtId="0" fontId="0" fillId="34" borderId="15" xfId="59" applyFont="1" applyFill="1" applyBorder="1" applyAlignment="1">
      <alignment horizontal="left" vertical="top" wrapText="1"/>
      <protection/>
    </xf>
    <xf numFmtId="0" fontId="2" fillId="0" borderId="0" xfId="59" applyFont="1" applyAlignment="1">
      <alignment horizontal="center" vertical="top" wrapText="1"/>
      <protection/>
    </xf>
    <xf numFmtId="0" fontId="0" fillId="0" borderId="10" xfId="59" applyFont="1" applyBorder="1" applyAlignment="1">
      <alignment horizontal="center" vertical="top" wrapText="1"/>
      <protection/>
    </xf>
    <xf numFmtId="0" fontId="0" fillId="0" borderId="11" xfId="59" applyFont="1" applyBorder="1" applyAlignment="1">
      <alignment horizontal="center" vertical="center" wrapText="1"/>
      <protection/>
    </xf>
    <xf numFmtId="0" fontId="0" fillId="0" borderId="16" xfId="59" applyFont="1" applyBorder="1" applyAlignment="1">
      <alignment horizontal="center" vertical="center" wrapText="1"/>
      <protection/>
    </xf>
    <xf numFmtId="0" fontId="2" fillId="0" borderId="14" xfId="59" applyFont="1" applyBorder="1" applyAlignment="1">
      <alignment horizontal="center" vertical="center" wrapText="1"/>
      <protection/>
    </xf>
    <xf numFmtId="0" fontId="0" fillId="0" borderId="17" xfId="59" applyFont="1" applyBorder="1" applyAlignment="1">
      <alignment horizontal="center" wrapText="1"/>
      <protection/>
    </xf>
    <xf numFmtId="0" fontId="0" fillId="0" borderId="15" xfId="59" applyFont="1" applyBorder="1" applyAlignment="1">
      <alignment horizontal="center" wrapText="1"/>
      <protection/>
    </xf>
    <xf numFmtId="0" fontId="0" fillId="33" borderId="14" xfId="59" applyFont="1" applyFill="1" applyBorder="1" applyAlignment="1">
      <alignment horizontal="center" vertical="top" wrapText="1"/>
      <protection/>
    </xf>
    <xf numFmtId="0" fontId="0" fillId="33" borderId="15" xfId="59" applyFont="1" applyFill="1" applyBorder="1" applyAlignment="1">
      <alignment horizontal="center" vertical="top" wrapText="1"/>
      <protection/>
    </xf>
    <xf numFmtId="0" fontId="0" fillId="0" borderId="14" xfId="59" applyFont="1" applyFill="1" applyBorder="1" applyAlignment="1">
      <alignment horizontal="center" vertical="top"/>
      <protection/>
    </xf>
    <xf numFmtId="0" fontId="0" fillId="0" borderId="15" xfId="59" applyFont="1" applyFill="1" applyBorder="1" applyAlignment="1">
      <alignment horizontal="center" vertical="top"/>
      <protection/>
    </xf>
    <xf numFmtId="0" fontId="0" fillId="34" borderId="14" xfId="59" applyFont="1" applyFill="1" applyBorder="1" applyAlignment="1">
      <alignment horizontal="center" vertical="top" wrapText="1"/>
      <protection/>
    </xf>
    <xf numFmtId="0" fontId="0" fillId="34" borderId="15" xfId="59" applyFont="1" applyFill="1" applyBorder="1" applyAlignment="1">
      <alignment horizontal="center" vertical="top" wrapText="1"/>
      <protection/>
    </xf>
    <xf numFmtId="0" fontId="0" fillId="0" borderId="14" xfId="59" applyFont="1" applyFill="1" applyBorder="1" applyAlignment="1">
      <alignment horizontal="center" vertical="top" wrapText="1"/>
      <protection/>
    </xf>
    <xf numFmtId="0" fontId="0" fillId="0" borderId="15" xfId="59" applyFont="1" applyFill="1" applyBorder="1" applyAlignment="1">
      <alignment horizontal="center" vertical="top" wrapText="1"/>
      <protection/>
    </xf>
    <xf numFmtId="0" fontId="0" fillId="0" borderId="0" xfId="59" applyFont="1" applyFill="1" applyAlignment="1">
      <alignment horizontal="center" vertical="top"/>
      <protection/>
    </xf>
    <xf numFmtId="0" fontId="0" fillId="33" borderId="10" xfId="59" applyFont="1" applyFill="1" applyBorder="1" applyAlignment="1">
      <alignment horizontal="center" vertical="top"/>
      <protection/>
    </xf>
    <xf numFmtId="0" fontId="0" fillId="0" borderId="10" xfId="59" applyFont="1" applyFill="1" applyBorder="1" applyAlignment="1">
      <alignment horizontal="center" vertical="top" wrapText="1"/>
      <protection/>
    </xf>
    <xf numFmtId="0" fontId="0" fillId="0" borderId="10" xfId="59" applyFont="1" applyFill="1" applyBorder="1" applyAlignment="1">
      <alignment horizontal="center" vertical="top"/>
      <protection/>
    </xf>
    <xf numFmtId="0" fontId="2" fillId="0" borderId="17" xfId="59" applyFont="1" applyBorder="1" applyAlignment="1">
      <alignment horizontal="center" vertical="center" wrapText="1"/>
      <protection/>
    </xf>
    <xf numFmtId="0" fontId="2" fillId="0" borderId="15" xfId="59" applyFont="1" applyBorder="1" applyAlignment="1">
      <alignment horizontal="center" vertical="center" wrapText="1"/>
      <protection/>
    </xf>
    <xf numFmtId="0" fontId="9" fillId="0" borderId="0" xfId="59" applyFont="1" applyAlignment="1">
      <alignment horizontal="left" vertical="center" wrapText="1"/>
      <protection/>
    </xf>
    <xf numFmtId="0" fontId="14" fillId="0" borderId="0" xfId="59" applyFont="1" applyAlignment="1">
      <alignment horizontal="center" vertical="top" wrapText="1"/>
      <protection/>
    </xf>
    <xf numFmtId="0" fontId="9" fillId="0" borderId="10" xfId="59" applyFont="1" applyBorder="1" applyAlignment="1">
      <alignment horizontal="center" vertical="center" wrapText="1"/>
      <protection/>
    </xf>
    <xf numFmtId="0" fontId="2" fillId="0" borderId="10" xfId="59" applyFont="1" applyBorder="1" applyAlignment="1">
      <alignment horizontal="center"/>
      <protection/>
    </xf>
    <xf numFmtId="0" fontId="14" fillId="0" borderId="10" xfId="59" applyFont="1" applyBorder="1" applyAlignment="1">
      <alignment horizontal="center" vertical="center" wrapText="1"/>
      <protection/>
    </xf>
    <xf numFmtId="0" fontId="4" fillId="0" borderId="10" xfId="59" applyFont="1" applyFill="1" applyBorder="1" applyAlignment="1">
      <alignment horizontal="center" vertical="top" wrapText="1"/>
      <protection/>
    </xf>
    <xf numFmtId="0" fontId="0" fillId="0" borderId="0" xfId="0" applyFont="1" applyFill="1" applyBorder="1" applyAlignment="1">
      <alignment horizontal="left" vertical="top" wrapText="1"/>
    </xf>
    <xf numFmtId="0" fontId="2" fillId="0" borderId="10" xfId="57" applyFont="1" applyFill="1" applyBorder="1" applyAlignment="1">
      <alignment horizontal="left" vertical="top" wrapText="1"/>
      <protection/>
    </xf>
    <xf numFmtId="0" fontId="0" fillId="0" borderId="10" xfId="57" applyFont="1" applyFill="1" applyBorder="1" applyAlignment="1">
      <alignment horizontal="left" vertical="top" wrapText="1"/>
      <protection/>
    </xf>
    <xf numFmtId="0" fontId="0" fillId="0" borderId="10" xfId="57" applyFont="1" applyFill="1" applyBorder="1" applyAlignment="1">
      <alignment horizontal="center" vertical="top" wrapText="1"/>
      <protection/>
    </xf>
    <xf numFmtId="0" fontId="2" fillId="0" borderId="0" xfId="57" applyFont="1" applyFill="1" applyAlignment="1">
      <alignment horizontal="center" vertical="top" wrapText="1"/>
      <protection/>
    </xf>
    <xf numFmtId="0" fontId="0" fillId="0" borderId="0" xfId="57" applyFont="1" applyFill="1" applyAlignment="1">
      <alignment horizontal="left" vertical="top" wrapText="1"/>
      <protection/>
    </xf>
    <xf numFmtId="0" fontId="2" fillId="35" borderId="10" xfId="59" applyFont="1" applyFill="1" applyBorder="1" applyAlignment="1">
      <alignment horizontal="left" vertical="top" wrapText="1"/>
      <protection/>
    </xf>
    <xf numFmtId="0" fontId="0" fillId="0" borderId="10" xfId="59" applyFont="1" applyFill="1" applyBorder="1" applyAlignment="1">
      <alignment horizontal="left" vertical="top" wrapText="1"/>
      <protection/>
    </xf>
    <xf numFmtId="49" fontId="0" fillId="0" borderId="0" xfId="59" applyNumberFormat="1" applyFont="1" applyAlignment="1">
      <alignment horizontal="left" vertical="top" wrapText="1"/>
      <protection/>
    </xf>
    <xf numFmtId="0" fontId="0" fillId="0" borderId="10" xfId="57" applyFont="1" applyFill="1" applyBorder="1" applyAlignment="1">
      <alignment horizontal="left" vertical="top"/>
      <protection/>
    </xf>
    <xf numFmtId="0" fontId="2" fillId="0" borderId="10" xfId="59" applyFont="1" applyFill="1" applyBorder="1" applyAlignment="1">
      <alignment horizontal="left" vertical="top" wrapText="1"/>
      <protection/>
    </xf>
    <xf numFmtId="0" fontId="2" fillId="0" borderId="10" xfId="57" applyFont="1" applyFill="1" applyBorder="1" applyAlignment="1">
      <alignment horizontal="left" vertical="top"/>
      <protection/>
    </xf>
    <xf numFmtId="0" fontId="0" fillId="35" borderId="10" xfId="59" applyFont="1" applyFill="1" applyBorder="1" applyAlignment="1">
      <alignment horizontal="justify" vertical="top" wrapText="1"/>
      <protection/>
    </xf>
    <xf numFmtId="49" fontId="0" fillId="0" borderId="0" xfId="59" applyNumberFormat="1" applyFont="1" applyFill="1" applyAlignment="1">
      <alignment horizontal="left" vertical="top" wrapText="1"/>
      <protection/>
    </xf>
    <xf numFmtId="0" fontId="0" fillId="0" borderId="10" xfId="59" applyFont="1" applyFill="1" applyBorder="1" applyAlignment="1">
      <alignment horizontal="justify" vertical="top" wrapText="1"/>
      <protection/>
    </xf>
    <xf numFmtId="0" fontId="0" fillId="0" borderId="0" xfId="59" applyFont="1" applyBorder="1" applyAlignment="1">
      <alignment horizontal="center" vertical="top" wrapText="1"/>
      <protection/>
    </xf>
    <xf numFmtId="0" fontId="0" fillId="0" borderId="0" xfId="59" applyFont="1" applyFill="1" applyBorder="1" applyAlignment="1">
      <alignment horizontal="center" vertical="top" wrapText="1"/>
      <protection/>
    </xf>
    <xf numFmtId="0" fontId="2" fillId="0" borderId="18" xfId="59" applyFont="1" applyBorder="1" applyAlignment="1">
      <alignment horizontal="center" vertical="top" wrapText="1"/>
      <protection/>
    </xf>
    <xf numFmtId="0" fontId="2" fillId="0" borderId="12" xfId="59" applyFont="1" applyBorder="1" applyAlignment="1">
      <alignment horizontal="center" vertical="top" wrapText="1"/>
      <protection/>
    </xf>
    <xf numFmtId="49" fontId="0" fillId="0" borderId="0" xfId="0" applyNumberFormat="1" applyFont="1" applyFill="1" applyBorder="1" applyAlignment="1">
      <alignment horizontal="left" vertical="top" wrapText="1"/>
    </xf>
    <xf numFmtId="0" fontId="2" fillId="0" borderId="18" xfId="59" applyFont="1" applyBorder="1" applyAlignment="1">
      <alignment horizontal="center" vertical="center" wrapText="1"/>
      <protection/>
    </xf>
    <xf numFmtId="0" fontId="2" fillId="0" borderId="12" xfId="59" applyFont="1" applyBorder="1" applyAlignment="1">
      <alignment horizontal="center" vertical="center" wrapText="1"/>
      <protection/>
    </xf>
    <xf numFmtId="0" fontId="4" fillId="0" borderId="0" xfId="59" applyFont="1" applyFill="1" applyBorder="1" applyAlignment="1">
      <alignment horizontal="center" vertical="top" wrapText="1"/>
      <protection/>
    </xf>
    <xf numFmtId="0" fontId="0" fillId="0" borderId="0" xfId="0" applyFont="1" applyAlignment="1">
      <alignment horizontal="left" vertical="top" wrapText="1"/>
    </xf>
    <xf numFmtId="0" fontId="2" fillId="0" borderId="0" xfId="60" applyFont="1" applyFill="1" applyBorder="1" applyAlignment="1">
      <alignment horizontal="center" vertical="center" wrapText="1"/>
      <protection/>
    </xf>
    <xf numFmtId="0" fontId="2" fillId="0" borderId="10" xfId="58" applyFont="1" applyFill="1" applyBorder="1" applyAlignment="1">
      <alignment vertical="center" wrapText="1"/>
      <protection/>
    </xf>
    <xf numFmtId="0" fontId="0" fillId="0" borderId="10" xfId="58" applyFont="1" applyFill="1" applyBorder="1" applyAlignment="1">
      <alignment vertical="top" wrapText="1"/>
      <protection/>
    </xf>
    <xf numFmtId="0" fontId="0" fillId="0" borderId="0" xfId="58" applyFont="1" applyFill="1" applyAlignment="1">
      <alignment horizontal="left" vertical="top"/>
      <protection/>
    </xf>
    <xf numFmtId="0" fontId="0" fillId="0" borderId="10" xfId="58" applyFont="1" applyFill="1" applyBorder="1" applyAlignment="1">
      <alignment horizontal="center" vertical="top" wrapText="1"/>
      <protection/>
    </xf>
    <xf numFmtId="0" fontId="2" fillId="0" borderId="0" xfId="58" applyFont="1" applyFill="1" applyAlignment="1">
      <alignment horizontal="center" vertical="center" wrapText="1"/>
      <protection/>
    </xf>
    <xf numFmtId="49" fontId="0" fillId="0" borderId="0" xfId="58" applyNumberFormat="1" applyFont="1" applyAlignment="1">
      <alignment horizontal="left" vertical="top" wrapText="1"/>
      <protection/>
    </xf>
    <xf numFmtId="0" fontId="55" fillId="0" borderId="10" xfId="59" applyFont="1" applyFill="1" applyBorder="1" applyAlignment="1">
      <alignment horizontal="left" vertical="top" wrapText="1"/>
      <protection/>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0] 2" xfId="45"/>
    <cellStyle name="Денежный [0] 3" xfId="46"/>
    <cellStyle name="Денежный 2" xfId="47"/>
    <cellStyle name="Денежный 3" xfId="48"/>
    <cellStyle name="Заголовок 1" xfId="49"/>
    <cellStyle name="Заголовок 2" xfId="50"/>
    <cellStyle name="Заголовок 3" xfId="51"/>
    <cellStyle name="Заголовок 4" xfId="52"/>
    <cellStyle name="Итог" xfId="53"/>
    <cellStyle name="Контрольная ячейка" xfId="54"/>
    <cellStyle name="Название" xfId="55"/>
    <cellStyle name="Нейтральный" xfId="56"/>
    <cellStyle name="Обычный 2" xfId="57"/>
    <cellStyle name="Обычный 3" xfId="58"/>
    <cellStyle name="Обычный 4" xfId="59"/>
    <cellStyle name="Обычный_method_2_1" xfId="60"/>
    <cellStyle name="Обычный_Администраторы" xfId="61"/>
    <cellStyle name="Обычный_Расходы Надва" xfId="62"/>
    <cellStyle name="Followed Hyperlink" xfId="63"/>
    <cellStyle name="Плохой" xfId="64"/>
    <cellStyle name="Пояснение" xfId="65"/>
    <cellStyle name="Примечание" xfId="66"/>
    <cellStyle name="Percent" xfId="67"/>
    <cellStyle name="Связанная ячейка" xfId="68"/>
    <cellStyle name="Текст предупреждения" xfId="69"/>
    <cellStyle name="Comma" xfId="70"/>
    <cellStyle name="Comma [0]" xfId="71"/>
    <cellStyle name="Финансовый [0] 2" xfId="72"/>
    <cellStyle name="Финансовый 2" xfId="73"/>
    <cellStyle name="Финансовый 3" xfId="74"/>
    <cellStyle name="Хороший"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consultantplus://offline/ref=E88F0C8B57259A8E16544F9DC27CADC22B5729ED2611768BD70DA245F7B40A830CAE0EEB7020B4B475BE71c8fBK"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L178"/>
  <sheetViews>
    <sheetView zoomScalePageLayoutView="0" workbookViewId="0" topLeftCell="A41">
      <selection activeCell="B36" sqref="B36"/>
    </sheetView>
  </sheetViews>
  <sheetFormatPr defaultColWidth="9.140625" defaultRowHeight="12.75"/>
  <cols>
    <col min="1" max="1" width="23.7109375" style="10" customWidth="1"/>
    <col min="2" max="2" width="53.421875" style="1" customWidth="1"/>
    <col min="3" max="5" width="14.140625" style="1" customWidth="1"/>
    <col min="6" max="7" width="13.00390625" style="1" customWidth="1"/>
    <col min="8" max="18" width="9.140625" style="1" customWidth="1"/>
    <col min="19" max="19" width="10.7109375" style="1" customWidth="1"/>
    <col min="20" max="16384" width="9.140625" style="1" customWidth="1"/>
  </cols>
  <sheetData>
    <row r="1" ht="12.75" hidden="1">
      <c r="B1" s="37" t="s">
        <v>84</v>
      </c>
    </row>
    <row r="2" spans="2:3" ht="33" customHeight="1" hidden="1">
      <c r="B2" s="250" t="s">
        <v>185</v>
      </c>
      <c r="C2" s="250"/>
    </row>
    <row r="3" spans="1:7" ht="16.5" customHeight="1">
      <c r="A3" s="18"/>
      <c r="B3" s="56"/>
      <c r="C3" s="252" t="s">
        <v>172</v>
      </c>
      <c r="D3" s="252"/>
      <c r="E3" s="252"/>
      <c r="F3" s="55"/>
      <c r="G3" s="55"/>
    </row>
    <row r="4" spans="1:7" ht="63" customHeight="1">
      <c r="A4" s="18"/>
      <c r="B4" s="104"/>
      <c r="C4" s="252" t="s">
        <v>436</v>
      </c>
      <c r="D4" s="252"/>
      <c r="E4" s="252"/>
      <c r="F4" s="55"/>
      <c r="G4" s="55"/>
    </row>
    <row r="5" spans="1:5" ht="26.25" customHeight="1">
      <c r="A5" s="251" t="s">
        <v>437</v>
      </c>
      <c r="B5" s="251"/>
      <c r="C5" s="251"/>
      <c r="D5" s="251"/>
      <c r="E5" s="251"/>
    </row>
    <row r="6" spans="1:7" ht="12.75">
      <c r="A6" s="18"/>
      <c r="B6" s="3"/>
      <c r="C6" s="21" t="s">
        <v>366</v>
      </c>
      <c r="D6" s="21"/>
      <c r="E6" s="21"/>
      <c r="F6" s="21"/>
      <c r="G6" s="21"/>
    </row>
    <row r="7" spans="1:2" ht="12.75" hidden="1">
      <c r="A7" s="10" t="s">
        <v>73</v>
      </c>
      <c r="B7" s="14" t="s">
        <v>73</v>
      </c>
    </row>
    <row r="8" spans="1:8" s="10" customFormat="1" ht="27.75" customHeight="1">
      <c r="A8" s="23" t="s">
        <v>74</v>
      </c>
      <c r="B8" s="23" t="s">
        <v>41</v>
      </c>
      <c r="C8" s="5" t="s">
        <v>425</v>
      </c>
      <c r="D8" s="5" t="s">
        <v>367</v>
      </c>
      <c r="E8" s="5" t="s">
        <v>426</v>
      </c>
      <c r="F8" s="107"/>
      <c r="G8" s="107"/>
      <c r="H8" s="18"/>
    </row>
    <row r="9" spans="1:8" ht="12.75">
      <c r="A9" s="9">
        <v>1</v>
      </c>
      <c r="B9" s="9">
        <v>2</v>
      </c>
      <c r="C9" s="9">
        <v>3</v>
      </c>
      <c r="D9" s="9"/>
      <c r="E9" s="9"/>
      <c r="F9" s="18"/>
      <c r="G9" s="18"/>
      <c r="H9" s="3"/>
    </row>
    <row r="10" spans="1:8" s="2" customFormat="1" ht="12.75">
      <c r="A10" s="19" t="s">
        <v>75</v>
      </c>
      <c r="B10" s="16" t="s">
        <v>3</v>
      </c>
      <c r="C10" s="131">
        <f>C11+C15+C26+C29+C18+C33</f>
        <v>695000</v>
      </c>
      <c r="D10" s="131">
        <f>D11+D15+D26+D29+D18+D33</f>
        <v>704600</v>
      </c>
      <c r="E10" s="131">
        <f>E11+E15+E26+E29+E18+E33</f>
        <v>712100</v>
      </c>
      <c r="F10" s="108"/>
      <c r="G10" s="108"/>
      <c r="H10" s="4"/>
    </row>
    <row r="11" spans="1:8" s="2" customFormat="1" ht="16.5" customHeight="1">
      <c r="A11" s="19" t="s">
        <v>76</v>
      </c>
      <c r="B11" s="13" t="s">
        <v>57</v>
      </c>
      <c r="C11" s="131">
        <f>C12</f>
        <v>24600</v>
      </c>
      <c r="D11" s="131">
        <f>D12</f>
        <v>26700</v>
      </c>
      <c r="E11" s="131">
        <f>E12</f>
        <v>26700</v>
      </c>
      <c r="F11" s="108"/>
      <c r="G11" s="108"/>
      <c r="H11" s="4"/>
    </row>
    <row r="12" spans="1:8" ht="12.75">
      <c r="A12" s="9" t="s">
        <v>77</v>
      </c>
      <c r="B12" s="15" t="s">
        <v>78</v>
      </c>
      <c r="C12" s="132">
        <f>C13+C14</f>
        <v>24600</v>
      </c>
      <c r="D12" s="132">
        <f>D13+D14</f>
        <v>26700</v>
      </c>
      <c r="E12" s="132">
        <f>E13+E14</f>
        <v>26700</v>
      </c>
      <c r="F12" s="109"/>
      <c r="G12" s="109"/>
      <c r="H12" s="3"/>
    </row>
    <row r="13" spans="1:8" ht="66.75" customHeight="1">
      <c r="A13" s="9" t="s">
        <v>2</v>
      </c>
      <c r="B13" s="17" t="s">
        <v>158</v>
      </c>
      <c r="C13" s="132">
        <v>24600</v>
      </c>
      <c r="D13" s="132">
        <v>26700</v>
      </c>
      <c r="E13" s="132">
        <v>26700</v>
      </c>
      <c r="F13" s="109"/>
      <c r="G13" s="109"/>
      <c r="H13" s="3"/>
    </row>
    <row r="14" spans="1:8" ht="32.25" customHeight="1" hidden="1">
      <c r="A14" s="9" t="s">
        <v>183</v>
      </c>
      <c r="B14" s="17" t="s">
        <v>184</v>
      </c>
      <c r="C14" s="132">
        <v>0</v>
      </c>
      <c r="D14" s="132"/>
      <c r="E14" s="132"/>
      <c r="F14" s="109"/>
      <c r="G14" s="109"/>
      <c r="H14" s="3"/>
    </row>
    <row r="15" spans="1:8" s="2" customFormat="1" ht="19.5" customHeight="1">
      <c r="A15" s="19" t="s">
        <v>4</v>
      </c>
      <c r="B15" s="13" t="s">
        <v>79</v>
      </c>
      <c r="C15" s="131">
        <f aca="true" t="shared" si="0" ref="C15:E16">C16</f>
        <v>6500</v>
      </c>
      <c r="D15" s="131">
        <f t="shared" si="0"/>
        <v>7000</v>
      </c>
      <c r="E15" s="131">
        <f t="shared" si="0"/>
        <v>7500</v>
      </c>
      <c r="F15" s="108"/>
      <c r="G15" s="108"/>
      <c r="H15" s="4"/>
    </row>
    <row r="16" spans="1:8" ht="18.75" customHeight="1">
      <c r="A16" s="9" t="s">
        <v>5</v>
      </c>
      <c r="B16" s="12" t="s">
        <v>80</v>
      </c>
      <c r="C16" s="132">
        <f t="shared" si="0"/>
        <v>6500</v>
      </c>
      <c r="D16" s="132">
        <f t="shared" si="0"/>
        <v>7000</v>
      </c>
      <c r="E16" s="132">
        <f t="shared" si="0"/>
        <v>7500</v>
      </c>
      <c r="F16" s="109"/>
      <c r="G16" s="109"/>
      <c r="H16" s="3"/>
    </row>
    <row r="17" spans="1:8" ht="20.25" customHeight="1">
      <c r="A17" s="9" t="s">
        <v>6</v>
      </c>
      <c r="B17" s="12" t="s">
        <v>80</v>
      </c>
      <c r="C17" s="132">
        <v>6500</v>
      </c>
      <c r="D17" s="132">
        <v>7000</v>
      </c>
      <c r="E17" s="132">
        <v>7500</v>
      </c>
      <c r="F17" s="109"/>
      <c r="G17" s="109"/>
      <c r="H17" s="3"/>
    </row>
    <row r="18" spans="1:8" s="2" customFormat="1" ht="18.75" customHeight="1">
      <c r="A18" s="19" t="s">
        <v>7</v>
      </c>
      <c r="B18" s="241" t="s">
        <v>8</v>
      </c>
      <c r="C18" s="131">
        <f>C19+C21</f>
        <v>573000</v>
      </c>
      <c r="D18" s="131">
        <f>D19+D21</f>
        <v>580000</v>
      </c>
      <c r="E18" s="131">
        <f>E19+E21</f>
        <v>587000</v>
      </c>
      <c r="F18" s="108"/>
      <c r="G18" s="108"/>
      <c r="H18" s="4"/>
    </row>
    <row r="19" spans="1:8" ht="18.75" customHeight="1">
      <c r="A19" s="9" t="s">
        <v>9</v>
      </c>
      <c r="B19" s="242" t="s">
        <v>10</v>
      </c>
      <c r="C19" s="132">
        <f>C20</f>
        <v>26000</v>
      </c>
      <c r="D19" s="132">
        <f>D20</f>
        <v>27000</v>
      </c>
      <c r="E19" s="132">
        <f>E20</f>
        <v>28000</v>
      </c>
      <c r="F19" s="109"/>
      <c r="G19" s="109"/>
      <c r="H19" s="3"/>
    </row>
    <row r="20" spans="1:8" ht="41.25" customHeight="1">
      <c r="A20" s="9" t="s">
        <v>11</v>
      </c>
      <c r="B20" s="242" t="s">
        <v>148</v>
      </c>
      <c r="C20" s="132">
        <v>26000</v>
      </c>
      <c r="D20" s="132">
        <v>27000</v>
      </c>
      <c r="E20" s="132">
        <v>28000</v>
      </c>
      <c r="F20" s="109"/>
      <c r="G20" s="109"/>
      <c r="H20" s="3"/>
    </row>
    <row r="21" spans="1:8" s="2" customFormat="1" ht="18.75" customHeight="1">
      <c r="A21" s="19" t="s">
        <v>12</v>
      </c>
      <c r="B21" s="241" t="s">
        <v>13</v>
      </c>
      <c r="C21" s="131">
        <f>C24+C22</f>
        <v>547000</v>
      </c>
      <c r="D21" s="131">
        <f>D24+D22</f>
        <v>553000</v>
      </c>
      <c r="E21" s="131">
        <f>E24+E22</f>
        <v>559000</v>
      </c>
      <c r="F21" s="108"/>
      <c r="G21" s="108"/>
      <c r="H21" s="4"/>
    </row>
    <row r="22" spans="1:8" ht="16.5" customHeight="1">
      <c r="A22" s="5" t="s">
        <v>151</v>
      </c>
      <c r="B22" s="242" t="s">
        <v>152</v>
      </c>
      <c r="C22" s="132">
        <f>C23</f>
        <v>223000</v>
      </c>
      <c r="D22" s="132">
        <f>D23</f>
        <v>226000</v>
      </c>
      <c r="E22" s="132">
        <f>E23</f>
        <v>228000</v>
      </c>
      <c r="F22" s="109"/>
      <c r="G22" s="109"/>
      <c r="H22" s="3"/>
    </row>
    <row r="23" spans="1:8" ht="26.25" customHeight="1">
      <c r="A23" s="5" t="s">
        <v>149</v>
      </c>
      <c r="B23" s="242" t="s">
        <v>153</v>
      </c>
      <c r="C23" s="132">
        <v>223000</v>
      </c>
      <c r="D23" s="132">
        <v>226000</v>
      </c>
      <c r="E23" s="132">
        <v>228000</v>
      </c>
      <c r="F23" s="109"/>
      <c r="G23" s="109"/>
      <c r="H23" s="3"/>
    </row>
    <row r="24" spans="1:8" ht="15.75" customHeight="1">
      <c r="A24" s="5" t="s">
        <v>155</v>
      </c>
      <c r="B24" s="242" t="s">
        <v>154</v>
      </c>
      <c r="C24" s="132">
        <f>C25</f>
        <v>324000</v>
      </c>
      <c r="D24" s="132">
        <f>D25</f>
        <v>327000</v>
      </c>
      <c r="E24" s="132">
        <f>E25</f>
        <v>331000</v>
      </c>
      <c r="F24" s="109"/>
      <c r="G24" s="109"/>
      <c r="H24" s="3"/>
    </row>
    <row r="25" spans="1:8" ht="42.75" customHeight="1">
      <c r="A25" s="5" t="s">
        <v>150</v>
      </c>
      <c r="B25" s="242" t="s">
        <v>156</v>
      </c>
      <c r="C25" s="132">
        <v>324000</v>
      </c>
      <c r="D25" s="132">
        <v>327000</v>
      </c>
      <c r="E25" s="132">
        <v>331000</v>
      </c>
      <c r="F25" s="109"/>
      <c r="G25" s="109"/>
      <c r="H25" s="3"/>
    </row>
    <row r="26" spans="1:8" ht="18.75" customHeight="1" hidden="1">
      <c r="A26" s="19" t="s">
        <v>191</v>
      </c>
      <c r="B26" s="13" t="s">
        <v>192</v>
      </c>
      <c r="C26" s="131">
        <f aca="true" t="shared" si="1" ref="C26:E27">C27</f>
        <v>0</v>
      </c>
      <c r="D26" s="131">
        <f t="shared" si="1"/>
        <v>0</v>
      </c>
      <c r="E26" s="131">
        <f t="shared" si="1"/>
        <v>0</v>
      </c>
      <c r="F26" s="108"/>
      <c r="G26" s="108"/>
      <c r="H26" s="3"/>
    </row>
    <row r="27" spans="1:8" ht="44.25" customHeight="1" hidden="1">
      <c r="A27" s="9" t="s">
        <v>193</v>
      </c>
      <c r="B27" s="17" t="s">
        <v>194</v>
      </c>
      <c r="C27" s="132">
        <f t="shared" si="1"/>
        <v>0</v>
      </c>
      <c r="D27" s="132">
        <f t="shared" si="1"/>
        <v>0</v>
      </c>
      <c r="E27" s="132">
        <f t="shared" si="1"/>
        <v>0</v>
      </c>
      <c r="F27" s="109"/>
      <c r="G27" s="109"/>
      <c r="H27" s="3"/>
    </row>
    <row r="28" spans="1:8" ht="66" customHeight="1" hidden="1">
      <c r="A28" s="9" t="s">
        <v>195</v>
      </c>
      <c r="B28" s="17" t="s">
        <v>14</v>
      </c>
      <c r="C28" s="132">
        <v>0</v>
      </c>
      <c r="D28" s="132">
        <v>0</v>
      </c>
      <c r="E28" s="132">
        <v>0</v>
      </c>
      <c r="F28" s="109"/>
      <c r="G28" s="109"/>
      <c r="H28" s="3"/>
    </row>
    <row r="29" spans="1:8" s="2" customFormat="1" ht="41.25" customHeight="1">
      <c r="A29" s="19" t="s">
        <v>81</v>
      </c>
      <c r="B29" s="13" t="s">
        <v>58</v>
      </c>
      <c r="C29" s="133">
        <f aca="true" t="shared" si="2" ref="C29:E31">C30</f>
        <v>72400</v>
      </c>
      <c r="D29" s="133">
        <f t="shared" si="2"/>
        <v>72400</v>
      </c>
      <c r="E29" s="133">
        <f t="shared" si="2"/>
        <v>72400</v>
      </c>
      <c r="F29" s="111"/>
      <c r="G29" s="111"/>
      <c r="H29" s="4"/>
    </row>
    <row r="30" spans="1:8" ht="80.25" customHeight="1">
      <c r="A30" s="9" t="s">
        <v>82</v>
      </c>
      <c r="B30" s="17" t="s">
        <v>66</v>
      </c>
      <c r="C30" s="134">
        <f t="shared" si="2"/>
        <v>72400</v>
      </c>
      <c r="D30" s="134">
        <f t="shared" si="2"/>
        <v>72400</v>
      </c>
      <c r="E30" s="134">
        <f t="shared" si="2"/>
        <v>72400</v>
      </c>
      <c r="F30" s="112"/>
      <c r="G30" s="112"/>
      <c r="H30" s="3"/>
    </row>
    <row r="31" spans="1:8" ht="66.75" customHeight="1">
      <c r="A31" s="9" t="s">
        <v>83</v>
      </c>
      <c r="B31" s="17" t="s">
        <v>146</v>
      </c>
      <c r="C31" s="134">
        <f t="shared" si="2"/>
        <v>72400</v>
      </c>
      <c r="D31" s="134">
        <f t="shared" si="2"/>
        <v>72400</v>
      </c>
      <c r="E31" s="134">
        <f t="shared" si="2"/>
        <v>72400</v>
      </c>
      <c r="F31" s="112"/>
      <c r="G31" s="112"/>
      <c r="H31" s="3"/>
    </row>
    <row r="32" spans="1:8" ht="66" customHeight="1">
      <c r="A32" s="9" t="s">
        <v>15</v>
      </c>
      <c r="B32" s="12" t="s">
        <v>141</v>
      </c>
      <c r="C32" s="132">
        <v>72400</v>
      </c>
      <c r="D32" s="132">
        <v>72400</v>
      </c>
      <c r="E32" s="132">
        <v>72400</v>
      </c>
      <c r="F32" s="109"/>
      <c r="G32" s="109"/>
      <c r="H32" s="3"/>
    </row>
    <row r="33" spans="1:8" ht="29.25" customHeight="1">
      <c r="A33" s="13" t="s">
        <v>196</v>
      </c>
      <c r="B33" s="13" t="s">
        <v>197</v>
      </c>
      <c r="C33" s="131">
        <f aca="true" t="shared" si="3" ref="C33:E35">C34</f>
        <v>18500</v>
      </c>
      <c r="D33" s="131">
        <f t="shared" si="3"/>
        <v>18500</v>
      </c>
      <c r="E33" s="131">
        <f t="shared" si="3"/>
        <v>18500</v>
      </c>
      <c r="F33" s="108"/>
      <c r="G33" s="108"/>
      <c r="H33" s="3"/>
    </row>
    <row r="34" spans="1:8" ht="20.25" customHeight="1">
      <c r="A34" s="9" t="s">
        <v>198</v>
      </c>
      <c r="B34" s="17" t="s">
        <v>199</v>
      </c>
      <c r="C34" s="132">
        <f t="shared" si="3"/>
        <v>18500</v>
      </c>
      <c r="D34" s="132">
        <f t="shared" si="3"/>
        <v>18500</v>
      </c>
      <c r="E34" s="132">
        <f t="shared" si="3"/>
        <v>18500</v>
      </c>
      <c r="F34" s="109"/>
      <c r="G34" s="109"/>
      <c r="H34" s="3"/>
    </row>
    <row r="35" spans="1:8" ht="18.75" customHeight="1">
      <c r="A35" s="9" t="s">
        <v>200</v>
      </c>
      <c r="B35" s="17" t="s">
        <v>201</v>
      </c>
      <c r="C35" s="132">
        <f t="shared" si="3"/>
        <v>18500</v>
      </c>
      <c r="D35" s="132">
        <f t="shared" si="3"/>
        <v>18500</v>
      </c>
      <c r="E35" s="132">
        <f t="shared" si="3"/>
        <v>18500</v>
      </c>
      <c r="F35" s="109"/>
      <c r="G35" s="109"/>
      <c r="H35" s="3"/>
    </row>
    <row r="36" spans="1:8" ht="29.25" customHeight="1">
      <c r="A36" s="9" t="s">
        <v>129</v>
      </c>
      <c r="B36" s="17" t="s">
        <v>143</v>
      </c>
      <c r="C36" s="132">
        <v>18500</v>
      </c>
      <c r="D36" s="132">
        <v>18500</v>
      </c>
      <c r="E36" s="132">
        <v>18500</v>
      </c>
      <c r="F36" s="109"/>
      <c r="G36" s="109"/>
      <c r="H36" s="3"/>
    </row>
    <row r="37" spans="1:12" s="4" customFormat="1" ht="17.25" customHeight="1">
      <c r="A37" s="11" t="s">
        <v>17</v>
      </c>
      <c r="B37" s="13" t="s">
        <v>18</v>
      </c>
      <c r="C37" s="133">
        <f>C38</f>
        <v>2424679</v>
      </c>
      <c r="D37" s="133">
        <f>D38</f>
        <v>2520181</v>
      </c>
      <c r="E37" s="133">
        <f>E38</f>
        <v>2637619</v>
      </c>
      <c r="F37" s="111"/>
      <c r="G37" s="111"/>
      <c r="H37" s="20"/>
      <c r="I37" s="20"/>
      <c r="J37" s="20"/>
      <c r="K37" s="20"/>
      <c r="L37" s="20"/>
    </row>
    <row r="38" spans="1:12" s="3" customFormat="1" ht="28.5" customHeight="1">
      <c r="A38" s="5" t="s">
        <v>19</v>
      </c>
      <c r="B38" s="12" t="s">
        <v>20</v>
      </c>
      <c r="C38" s="134">
        <f>C39+C44+C47</f>
        <v>2424679</v>
      </c>
      <c r="D38" s="134">
        <f>D39+D44+D47</f>
        <v>2520181</v>
      </c>
      <c r="E38" s="134">
        <f>E39+E44+E47</f>
        <v>2637619</v>
      </c>
      <c r="F38" s="112"/>
      <c r="G38" s="112"/>
      <c r="H38" s="7"/>
      <c r="I38" s="7"/>
      <c r="J38" s="7"/>
      <c r="K38" s="7"/>
      <c r="L38" s="7"/>
    </row>
    <row r="39" spans="1:12" s="4" customFormat="1" ht="28.5" customHeight="1">
      <c r="A39" s="11" t="s">
        <v>412</v>
      </c>
      <c r="B39" s="13" t="s">
        <v>21</v>
      </c>
      <c r="C39" s="133">
        <f>C40+C42</f>
        <v>565100</v>
      </c>
      <c r="D39" s="133">
        <f>D40+D42</f>
        <v>567000</v>
      </c>
      <c r="E39" s="133">
        <f>E40+E42</f>
        <v>566700</v>
      </c>
      <c r="F39" s="111"/>
      <c r="G39" s="111"/>
      <c r="H39" s="20"/>
      <c r="I39" s="20"/>
      <c r="J39" s="20"/>
      <c r="K39" s="20"/>
      <c r="L39" s="20"/>
    </row>
    <row r="40" spans="1:12" s="3" customFormat="1" ht="36.75" customHeight="1">
      <c r="A40" s="5" t="s">
        <v>418</v>
      </c>
      <c r="B40" s="12" t="s">
        <v>448</v>
      </c>
      <c r="C40" s="134">
        <f>C41</f>
        <v>74700</v>
      </c>
      <c r="D40" s="134">
        <f>D41</f>
        <v>74100</v>
      </c>
      <c r="E40" s="134">
        <f>E41</f>
        <v>74500</v>
      </c>
      <c r="F40" s="112"/>
      <c r="G40" s="112"/>
      <c r="H40" s="7"/>
      <c r="I40" s="7"/>
      <c r="J40" s="7"/>
      <c r="K40" s="7"/>
      <c r="L40" s="7"/>
    </row>
    <row r="41" spans="1:9" s="3" customFormat="1" ht="38.25" customHeight="1">
      <c r="A41" s="5" t="s">
        <v>418</v>
      </c>
      <c r="B41" s="12" t="s">
        <v>448</v>
      </c>
      <c r="C41" s="134">
        <v>74700</v>
      </c>
      <c r="D41" s="134">
        <v>74100</v>
      </c>
      <c r="E41" s="134">
        <v>74500</v>
      </c>
      <c r="F41" s="112"/>
      <c r="G41" s="112"/>
      <c r="H41" s="6"/>
      <c r="I41" s="6"/>
    </row>
    <row r="42" spans="1:11" s="3" customFormat="1" ht="28.5" customHeight="1">
      <c r="A42" s="5" t="s">
        <v>419</v>
      </c>
      <c r="B42" s="12" t="s">
        <v>22</v>
      </c>
      <c r="C42" s="134">
        <f>C43</f>
        <v>490400</v>
      </c>
      <c r="D42" s="134">
        <f>D43</f>
        <v>492900</v>
      </c>
      <c r="E42" s="134">
        <f>E43</f>
        <v>492200</v>
      </c>
      <c r="F42" s="112"/>
      <c r="G42" s="112"/>
      <c r="H42" s="7"/>
      <c r="I42" s="7"/>
      <c r="J42" s="7"/>
      <c r="K42" s="7"/>
    </row>
    <row r="43" spans="1:9" s="3" customFormat="1" ht="25.5" customHeight="1">
      <c r="A43" s="5" t="s">
        <v>419</v>
      </c>
      <c r="B43" s="12" t="s">
        <v>157</v>
      </c>
      <c r="C43" s="134">
        <v>490400</v>
      </c>
      <c r="D43" s="134">
        <v>492900</v>
      </c>
      <c r="E43" s="134">
        <v>492200</v>
      </c>
      <c r="F43" s="112"/>
      <c r="G43" s="112"/>
      <c r="H43" s="6"/>
      <c r="I43" s="6"/>
    </row>
    <row r="44" spans="1:10" s="4" customFormat="1" ht="27.75" customHeight="1">
      <c r="A44" s="11" t="s">
        <v>413</v>
      </c>
      <c r="B44" s="13" t="s">
        <v>23</v>
      </c>
      <c r="C44" s="133">
        <f aca="true" t="shared" si="4" ref="C44:E45">C45</f>
        <v>80879</v>
      </c>
      <c r="D44" s="133">
        <f t="shared" si="4"/>
        <v>81597</v>
      </c>
      <c r="E44" s="133">
        <f t="shared" si="4"/>
        <v>84750</v>
      </c>
      <c r="F44" s="111"/>
      <c r="G44" s="111"/>
      <c r="H44" s="20"/>
      <c r="I44" s="20"/>
      <c r="J44" s="20"/>
    </row>
    <row r="45" spans="1:11" s="3" customFormat="1" ht="41.25" customHeight="1">
      <c r="A45" s="5" t="s">
        <v>420</v>
      </c>
      <c r="B45" s="12" t="s">
        <v>24</v>
      </c>
      <c r="C45" s="134">
        <f t="shared" si="4"/>
        <v>80879</v>
      </c>
      <c r="D45" s="134">
        <f t="shared" si="4"/>
        <v>81597</v>
      </c>
      <c r="E45" s="134">
        <f t="shared" si="4"/>
        <v>84750</v>
      </c>
      <c r="F45" s="112"/>
      <c r="G45" s="112"/>
      <c r="H45" s="7"/>
      <c r="I45" s="7"/>
      <c r="J45" s="7"/>
      <c r="K45" s="7"/>
    </row>
    <row r="46" spans="1:9" s="3" customFormat="1" ht="41.25" customHeight="1">
      <c r="A46" s="5" t="s">
        <v>420</v>
      </c>
      <c r="B46" s="12" t="s">
        <v>16</v>
      </c>
      <c r="C46" s="134">
        <v>80879</v>
      </c>
      <c r="D46" s="134">
        <v>81597</v>
      </c>
      <c r="E46" s="134">
        <v>84750</v>
      </c>
      <c r="F46" s="112"/>
      <c r="G46" s="112"/>
      <c r="I46" s="6"/>
    </row>
    <row r="47" spans="1:10" s="4" customFormat="1" ht="16.5" customHeight="1">
      <c r="A47" s="11" t="s">
        <v>414</v>
      </c>
      <c r="B47" s="13" t="s">
        <v>72</v>
      </c>
      <c r="C47" s="133">
        <f aca="true" t="shared" si="5" ref="C47:E48">C48</f>
        <v>1778700</v>
      </c>
      <c r="D47" s="133">
        <f t="shared" si="5"/>
        <v>1871584</v>
      </c>
      <c r="E47" s="133">
        <f t="shared" si="5"/>
        <v>1986169</v>
      </c>
      <c r="F47" s="111"/>
      <c r="G47" s="111"/>
      <c r="H47" s="20"/>
      <c r="I47" s="20"/>
      <c r="J47" s="20"/>
    </row>
    <row r="48" spans="1:10" s="4" customFormat="1" ht="54" customHeight="1">
      <c r="A48" s="5" t="s">
        <v>421</v>
      </c>
      <c r="B48" s="12" t="s">
        <v>177</v>
      </c>
      <c r="C48" s="134">
        <f>C49</f>
        <v>1778700</v>
      </c>
      <c r="D48" s="134">
        <f t="shared" si="5"/>
        <v>1871584</v>
      </c>
      <c r="E48" s="134">
        <f t="shared" si="5"/>
        <v>1986169</v>
      </c>
      <c r="F48" s="112"/>
      <c r="G48" s="112"/>
      <c r="H48" s="20"/>
      <c r="I48" s="20"/>
      <c r="J48" s="20"/>
    </row>
    <row r="49" spans="1:9" s="3" customFormat="1" ht="69.75" customHeight="1">
      <c r="A49" s="5" t="s">
        <v>421</v>
      </c>
      <c r="B49" s="12" t="s">
        <v>178</v>
      </c>
      <c r="C49" s="134">
        <v>1778700</v>
      </c>
      <c r="D49" s="134">
        <v>1871584</v>
      </c>
      <c r="E49" s="134">
        <v>1986169</v>
      </c>
      <c r="F49" s="112"/>
      <c r="G49" s="112"/>
      <c r="I49" s="6"/>
    </row>
    <row r="50" spans="1:10" s="4" customFormat="1" ht="17.25" customHeight="1">
      <c r="A50" s="11"/>
      <c r="B50" s="13" t="s">
        <v>40</v>
      </c>
      <c r="C50" s="133">
        <f>C10+C37</f>
        <v>3119679</v>
      </c>
      <c r="D50" s="133">
        <f>D10+D37</f>
        <v>3224781</v>
      </c>
      <c r="E50" s="133">
        <f>E10+E37</f>
        <v>3349719</v>
      </c>
      <c r="F50" s="111"/>
      <c r="G50" s="111"/>
      <c r="H50" s="20"/>
      <c r="I50" s="20"/>
      <c r="J50" s="20"/>
    </row>
    <row r="51" spans="6:8" ht="12.75">
      <c r="F51" s="3"/>
      <c r="G51" s="3"/>
      <c r="H51" s="3"/>
    </row>
    <row r="52" spans="6:8" ht="12.75">
      <c r="F52" s="3"/>
      <c r="G52" s="3"/>
      <c r="H52" s="3"/>
    </row>
    <row r="53" spans="6:8" ht="12.75">
      <c r="F53" s="3"/>
      <c r="G53" s="3"/>
      <c r="H53" s="3"/>
    </row>
    <row r="54" spans="6:8" ht="12.75">
      <c r="F54" s="3"/>
      <c r="G54" s="3"/>
      <c r="H54" s="3"/>
    </row>
    <row r="55" spans="6:8" ht="12.75">
      <c r="F55" s="3"/>
      <c r="G55" s="3"/>
      <c r="H55" s="3"/>
    </row>
    <row r="56" spans="6:8" ht="12.75">
      <c r="F56" s="3"/>
      <c r="G56" s="3"/>
      <c r="H56" s="3"/>
    </row>
    <row r="57" spans="6:8" ht="12.75">
      <c r="F57" s="3"/>
      <c r="G57" s="3"/>
      <c r="H57" s="3"/>
    </row>
    <row r="58" spans="6:8" ht="12.75">
      <c r="F58" s="3"/>
      <c r="G58" s="3"/>
      <c r="H58" s="3"/>
    </row>
    <row r="59" spans="6:8" ht="12.75">
      <c r="F59" s="3"/>
      <c r="G59" s="3"/>
      <c r="H59" s="3"/>
    </row>
    <row r="60" spans="6:8" ht="12.75">
      <c r="F60" s="3"/>
      <c r="G60" s="3"/>
      <c r="H60" s="3"/>
    </row>
    <row r="61" spans="6:8" ht="12.75">
      <c r="F61" s="3"/>
      <c r="G61" s="3"/>
      <c r="H61" s="3"/>
    </row>
    <row r="62" spans="6:8" ht="12.75">
      <c r="F62" s="3"/>
      <c r="G62" s="3"/>
      <c r="H62" s="3"/>
    </row>
    <row r="63" spans="6:8" ht="12.75">
      <c r="F63" s="3"/>
      <c r="G63" s="3"/>
      <c r="H63" s="3"/>
    </row>
    <row r="64" spans="6:8" ht="12.75">
      <c r="F64" s="3"/>
      <c r="G64" s="3"/>
      <c r="H64" s="3"/>
    </row>
    <row r="65" spans="6:8" ht="12.75">
      <c r="F65" s="3"/>
      <c r="G65" s="3"/>
      <c r="H65" s="3"/>
    </row>
    <row r="66" spans="6:8" ht="12.75">
      <c r="F66" s="3"/>
      <c r="G66" s="3"/>
      <c r="H66" s="3"/>
    </row>
    <row r="67" spans="6:8" ht="12.75">
      <c r="F67" s="3"/>
      <c r="G67" s="3"/>
      <c r="H67" s="3"/>
    </row>
    <row r="68" spans="6:8" ht="12.75">
      <c r="F68" s="3"/>
      <c r="G68" s="3"/>
      <c r="H68" s="3"/>
    </row>
    <row r="69" spans="6:8" ht="12.75">
      <c r="F69" s="3"/>
      <c r="G69" s="3"/>
      <c r="H69" s="3"/>
    </row>
    <row r="70" spans="6:8" ht="12.75">
      <c r="F70" s="3"/>
      <c r="G70" s="3"/>
      <c r="H70" s="3"/>
    </row>
    <row r="71" spans="6:8" ht="12.75">
      <c r="F71" s="3"/>
      <c r="G71" s="3"/>
      <c r="H71" s="3"/>
    </row>
    <row r="72" spans="6:8" ht="12.75">
      <c r="F72" s="3"/>
      <c r="G72" s="3"/>
      <c r="H72" s="3"/>
    </row>
    <row r="73" spans="6:8" ht="12.75">
      <c r="F73" s="3"/>
      <c r="G73" s="3"/>
      <c r="H73" s="3"/>
    </row>
    <row r="74" spans="6:8" ht="12.75">
      <c r="F74" s="3"/>
      <c r="G74" s="3"/>
      <c r="H74" s="3"/>
    </row>
    <row r="75" spans="6:8" ht="12.75">
      <c r="F75" s="3"/>
      <c r="G75" s="3"/>
      <c r="H75" s="3"/>
    </row>
    <row r="76" spans="6:8" ht="12.75">
      <c r="F76" s="3"/>
      <c r="G76" s="3"/>
      <c r="H76" s="3"/>
    </row>
    <row r="77" spans="6:8" ht="12.75">
      <c r="F77" s="3"/>
      <c r="G77" s="3"/>
      <c r="H77" s="3"/>
    </row>
    <row r="78" spans="6:8" ht="12.75">
      <c r="F78" s="3"/>
      <c r="G78" s="3"/>
      <c r="H78" s="3"/>
    </row>
    <row r="79" spans="6:8" ht="12.75">
      <c r="F79" s="3"/>
      <c r="G79" s="3"/>
      <c r="H79" s="3"/>
    </row>
    <row r="80" spans="6:8" ht="12.75">
      <c r="F80" s="3"/>
      <c r="G80" s="3"/>
      <c r="H80" s="3"/>
    </row>
    <row r="81" spans="6:8" ht="12.75">
      <c r="F81" s="3"/>
      <c r="G81" s="3"/>
      <c r="H81" s="3"/>
    </row>
    <row r="82" spans="6:8" ht="12.75">
      <c r="F82" s="3"/>
      <c r="G82" s="3"/>
      <c r="H82" s="3"/>
    </row>
    <row r="83" spans="6:8" ht="12.75">
      <c r="F83" s="3"/>
      <c r="G83" s="3"/>
      <c r="H83" s="3"/>
    </row>
    <row r="84" spans="6:8" ht="12.75">
      <c r="F84" s="3"/>
      <c r="G84" s="3"/>
      <c r="H84" s="3"/>
    </row>
    <row r="85" spans="6:8" ht="12.75">
      <c r="F85" s="3"/>
      <c r="G85" s="3"/>
      <c r="H85" s="3"/>
    </row>
    <row r="86" spans="6:8" ht="12.75">
      <c r="F86" s="3"/>
      <c r="G86" s="3"/>
      <c r="H86" s="3"/>
    </row>
    <row r="87" spans="6:8" ht="12.75">
      <c r="F87" s="3"/>
      <c r="G87" s="3"/>
      <c r="H87" s="3"/>
    </row>
    <row r="88" spans="6:8" ht="12.75">
      <c r="F88" s="3"/>
      <c r="G88" s="3"/>
      <c r="H88" s="3"/>
    </row>
    <row r="89" spans="6:8" ht="12.75">
      <c r="F89" s="3"/>
      <c r="G89" s="3"/>
      <c r="H89" s="3"/>
    </row>
    <row r="90" spans="6:8" ht="12.75">
      <c r="F90" s="3"/>
      <c r="G90" s="3"/>
      <c r="H90" s="3"/>
    </row>
    <row r="91" spans="6:8" ht="12.75">
      <c r="F91" s="3"/>
      <c r="G91" s="3"/>
      <c r="H91" s="3"/>
    </row>
    <row r="92" spans="6:8" ht="12.75">
      <c r="F92" s="3"/>
      <c r="G92" s="3"/>
      <c r="H92" s="3"/>
    </row>
    <row r="93" spans="6:8" ht="12.75">
      <c r="F93" s="3"/>
      <c r="G93" s="3"/>
      <c r="H93" s="3"/>
    </row>
    <row r="94" spans="6:8" ht="12.75">
      <c r="F94" s="3"/>
      <c r="G94" s="3"/>
      <c r="H94" s="3"/>
    </row>
    <row r="95" spans="6:8" ht="12.75">
      <c r="F95" s="3"/>
      <c r="G95" s="3"/>
      <c r="H95" s="3"/>
    </row>
    <row r="96" spans="6:8" ht="12.75">
      <c r="F96" s="3"/>
      <c r="G96" s="3"/>
      <c r="H96" s="3"/>
    </row>
    <row r="97" spans="6:8" ht="12.75">
      <c r="F97" s="3"/>
      <c r="G97" s="3"/>
      <c r="H97" s="3"/>
    </row>
    <row r="98" spans="6:8" ht="12.75">
      <c r="F98" s="3"/>
      <c r="G98" s="3"/>
      <c r="H98" s="3"/>
    </row>
    <row r="99" spans="6:8" ht="12.75">
      <c r="F99" s="3"/>
      <c r="G99" s="3"/>
      <c r="H99" s="3"/>
    </row>
    <row r="100" spans="6:8" ht="12.75">
      <c r="F100" s="3"/>
      <c r="G100" s="3"/>
      <c r="H100" s="3"/>
    </row>
    <row r="101" spans="6:8" ht="12.75">
      <c r="F101" s="3"/>
      <c r="G101" s="3"/>
      <c r="H101" s="3"/>
    </row>
    <row r="102" spans="6:8" ht="12.75">
      <c r="F102" s="3"/>
      <c r="G102" s="3"/>
      <c r="H102" s="3"/>
    </row>
    <row r="103" spans="6:8" ht="12.75">
      <c r="F103" s="3"/>
      <c r="G103" s="3"/>
      <c r="H103" s="3"/>
    </row>
    <row r="104" spans="6:8" ht="12.75">
      <c r="F104" s="3"/>
      <c r="G104" s="3"/>
      <c r="H104" s="3"/>
    </row>
    <row r="105" spans="6:8" ht="12.75">
      <c r="F105" s="3"/>
      <c r="G105" s="3"/>
      <c r="H105" s="3"/>
    </row>
    <row r="106" spans="6:8" ht="12.75">
      <c r="F106" s="3"/>
      <c r="G106" s="3"/>
      <c r="H106" s="3"/>
    </row>
    <row r="107" spans="6:8" ht="12.75">
      <c r="F107" s="3"/>
      <c r="G107" s="3"/>
      <c r="H107" s="3"/>
    </row>
    <row r="108" spans="6:8" ht="12.75">
      <c r="F108" s="3"/>
      <c r="G108" s="3"/>
      <c r="H108" s="3"/>
    </row>
    <row r="109" spans="6:8" ht="12.75">
      <c r="F109" s="3"/>
      <c r="G109" s="3"/>
      <c r="H109" s="3"/>
    </row>
    <row r="110" spans="6:8" ht="12.75">
      <c r="F110" s="3"/>
      <c r="G110" s="3"/>
      <c r="H110" s="3"/>
    </row>
    <row r="111" spans="6:8" ht="12.75">
      <c r="F111" s="3"/>
      <c r="G111" s="3"/>
      <c r="H111" s="3"/>
    </row>
    <row r="112" spans="6:8" ht="12.75">
      <c r="F112" s="3"/>
      <c r="G112" s="3"/>
      <c r="H112" s="3"/>
    </row>
    <row r="113" spans="6:8" ht="12.75">
      <c r="F113" s="3"/>
      <c r="G113" s="3"/>
      <c r="H113" s="3"/>
    </row>
    <row r="114" spans="6:8" ht="12.75">
      <c r="F114" s="3"/>
      <c r="G114" s="3"/>
      <c r="H114" s="3"/>
    </row>
    <row r="115" spans="6:8" ht="12.75">
      <c r="F115" s="3"/>
      <c r="G115" s="3"/>
      <c r="H115" s="3"/>
    </row>
    <row r="116" spans="6:8" ht="12.75">
      <c r="F116" s="3"/>
      <c r="G116" s="3"/>
      <c r="H116" s="3"/>
    </row>
    <row r="117" spans="6:8" ht="12.75">
      <c r="F117" s="3"/>
      <c r="G117" s="3"/>
      <c r="H117" s="3"/>
    </row>
    <row r="118" spans="6:8" ht="12.75">
      <c r="F118" s="3"/>
      <c r="G118" s="3"/>
      <c r="H118" s="3"/>
    </row>
    <row r="119" spans="6:8" ht="12.75">
      <c r="F119" s="3"/>
      <c r="G119" s="3"/>
      <c r="H119" s="3"/>
    </row>
    <row r="120" spans="6:8" ht="12.75">
      <c r="F120" s="3"/>
      <c r="G120" s="3"/>
      <c r="H120" s="3"/>
    </row>
    <row r="121" spans="6:8" ht="12.75">
      <c r="F121" s="3"/>
      <c r="G121" s="3"/>
      <c r="H121" s="3"/>
    </row>
    <row r="122" spans="6:8" ht="12.75">
      <c r="F122" s="3"/>
      <c r="G122" s="3"/>
      <c r="H122" s="3"/>
    </row>
    <row r="123" spans="6:8" ht="12.75">
      <c r="F123" s="3"/>
      <c r="G123" s="3"/>
      <c r="H123" s="3"/>
    </row>
    <row r="124" spans="6:8" ht="12.75">
      <c r="F124" s="3"/>
      <c r="G124" s="3"/>
      <c r="H124" s="3"/>
    </row>
    <row r="125" spans="6:8" ht="12.75">
      <c r="F125" s="3"/>
      <c r="G125" s="3"/>
      <c r="H125" s="3"/>
    </row>
    <row r="126" spans="6:8" ht="12.75">
      <c r="F126" s="3"/>
      <c r="G126" s="3"/>
      <c r="H126" s="3"/>
    </row>
    <row r="127" spans="6:8" ht="12.75">
      <c r="F127" s="3"/>
      <c r="G127" s="3"/>
      <c r="H127" s="3"/>
    </row>
    <row r="128" spans="6:8" ht="12.75">
      <c r="F128" s="3"/>
      <c r="G128" s="3"/>
      <c r="H128" s="3"/>
    </row>
    <row r="129" spans="6:8" ht="12.75">
      <c r="F129" s="3"/>
      <c r="G129" s="3"/>
      <c r="H129" s="3"/>
    </row>
    <row r="130" spans="6:8" ht="12.75">
      <c r="F130" s="3"/>
      <c r="G130" s="3"/>
      <c r="H130" s="3"/>
    </row>
    <row r="131" spans="6:8" ht="12.75">
      <c r="F131" s="3"/>
      <c r="G131" s="3"/>
      <c r="H131" s="3"/>
    </row>
    <row r="132" spans="6:8" ht="12.75">
      <c r="F132" s="3"/>
      <c r="G132" s="3"/>
      <c r="H132" s="3"/>
    </row>
    <row r="133" spans="6:8" ht="12.75">
      <c r="F133" s="3"/>
      <c r="G133" s="3"/>
      <c r="H133" s="3"/>
    </row>
    <row r="134" spans="6:8" ht="12.75">
      <c r="F134" s="3"/>
      <c r="G134" s="3"/>
      <c r="H134" s="3"/>
    </row>
    <row r="135" spans="6:8" ht="12.75">
      <c r="F135" s="3"/>
      <c r="G135" s="3"/>
      <c r="H135" s="3"/>
    </row>
    <row r="136" spans="6:8" ht="12.75">
      <c r="F136" s="3"/>
      <c r="G136" s="3"/>
      <c r="H136" s="3"/>
    </row>
    <row r="137" spans="6:8" ht="12.75">
      <c r="F137" s="3"/>
      <c r="G137" s="3"/>
      <c r="H137" s="3"/>
    </row>
    <row r="138" spans="6:8" ht="12.75">
      <c r="F138" s="3"/>
      <c r="G138" s="3"/>
      <c r="H138" s="3"/>
    </row>
    <row r="139" spans="6:8" ht="12.75">
      <c r="F139" s="3"/>
      <c r="G139" s="3"/>
      <c r="H139" s="3"/>
    </row>
    <row r="140" spans="6:8" ht="12.75">
      <c r="F140" s="3"/>
      <c r="G140" s="3"/>
      <c r="H140" s="3"/>
    </row>
    <row r="141" spans="6:8" ht="12.75">
      <c r="F141" s="3"/>
      <c r="G141" s="3"/>
      <c r="H141" s="3"/>
    </row>
    <row r="142" spans="6:8" ht="12.75">
      <c r="F142" s="3"/>
      <c r="G142" s="3"/>
      <c r="H142" s="3"/>
    </row>
    <row r="143" spans="6:8" ht="12.75">
      <c r="F143" s="3"/>
      <c r="G143" s="3"/>
      <c r="H143" s="3"/>
    </row>
    <row r="144" spans="6:8" ht="12.75">
      <c r="F144" s="3"/>
      <c r="G144" s="3"/>
      <c r="H144" s="3"/>
    </row>
    <row r="145" spans="6:8" ht="12.75">
      <c r="F145" s="3"/>
      <c r="G145" s="3"/>
      <c r="H145" s="3"/>
    </row>
    <row r="146" spans="6:8" ht="12.75">
      <c r="F146" s="3"/>
      <c r="G146" s="3"/>
      <c r="H146" s="3"/>
    </row>
    <row r="147" spans="6:8" ht="12.75">
      <c r="F147" s="3"/>
      <c r="G147" s="3"/>
      <c r="H147" s="3"/>
    </row>
    <row r="148" spans="6:8" ht="12.75">
      <c r="F148" s="3"/>
      <c r="G148" s="3"/>
      <c r="H148" s="3"/>
    </row>
    <row r="149" spans="6:8" ht="12.75">
      <c r="F149" s="3"/>
      <c r="G149" s="3"/>
      <c r="H149" s="3"/>
    </row>
    <row r="150" spans="6:8" ht="12.75">
      <c r="F150" s="3"/>
      <c r="G150" s="3"/>
      <c r="H150" s="3"/>
    </row>
    <row r="151" spans="6:8" ht="12.75">
      <c r="F151" s="3"/>
      <c r="G151" s="3"/>
      <c r="H151" s="3"/>
    </row>
    <row r="152" spans="6:8" ht="12.75">
      <c r="F152" s="3"/>
      <c r="G152" s="3"/>
      <c r="H152" s="3"/>
    </row>
    <row r="153" spans="6:8" ht="12.75">
      <c r="F153" s="3"/>
      <c r="G153" s="3"/>
      <c r="H153" s="3"/>
    </row>
    <row r="154" spans="6:8" ht="12.75">
      <c r="F154" s="3"/>
      <c r="G154" s="3"/>
      <c r="H154" s="3"/>
    </row>
    <row r="155" spans="6:8" ht="12.75">
      <c r="F155" s="3"/>
      <c r="G155" s="3"/>
      <c r="H155" s="3"/>
    </row>
    <row r="156" spans="6:8" ht="12.75">
      <c r="F156" s="3"/>
      <c r="G156" s="3"/>
      <c r="H156" s="3"/>
    </row>
    <row r="157" spans="6:8" ht="12.75">
      <c r="F157" s="3"/>
      <c r="G157" s="3"/>
      <c r="H157" s="3"/>
    </row>
    <row r="158" spans="6:8" ht="12.75">
      <c r="F158" s="3"/>
      <c r="G158" s="3"/>
      <c r="H158" s="3"/>
    </row>
    <row r="159" spans="6:8" ht="12.75">
      <c r="F159" s="3"/>
      <c r="G159" s="3"/>
      <c r="H159" s="3"/>
    </row>
    <row r="160" spans="6:8" ht="12.75">
      <c r="F160" s="3"/>
      <c r="G160" s="3"/>
      <c r="H160" s="3"/>
    </row>
    <row r="161" spans="6:8" ht="12.75">
      <c r="F161" s="3"/>
      <c r="G161" s="3"/>
      <c r="H161" s="3"/>
    </row>
    <row r="162" spans="6:8" ht="12.75">
      <c r="F162" s="3"/>
      <c r="G162" s="3"/>
      <c r="H162" s="3"/>
    </row>
    <row r="163" spans="6:8" ht="12.75">
      <c r="F163" s="3"/>
      <c r="G163" s="3"/>
      <c r="H163" s="3"/>
    </row>
    <row r="164" spans="6:8" ht="12.75">
      <c r="F164" s="3"/>
      <c r="G164" s="3"/>
      <c r="H164" s="3"/>
    </row>
    <row r="165" spans="6:8" ht="12.75">
      <c r="F165" s="3"/>
      <c r="G165" s="3"/>
      <c r="H165" s="3"/>
    </row>
    <row r="166" spans="6:8" ht="12.75">
      <c r="F166" s="3"/>
      <c r="G166" s="3"/>
      <c r="H166" s="3"/>
    </row>
    <row r="167" spans="6:8" ht="12.75">
      <c r="F167" s="3"/>
      <c r="G167" s="3"/>
      <c r="H167" s="3"/>
    </row>
    <row r="168" spans="6:8" ht="12.75">
      <c r="F168" s="3"/>
      <c r="G168" s="3"/>
      <c r="H168" s="3"/>
    </row>
    <row r="169" spans="6:8" ht="12.75">
      <c r="F169" s="3"/>
      <c r="G169" s="3"/>
      <c r="H169" s="3"/>
    </row>
    <row r="170" spans="6:8" ht="12.75">
      <c r="F170" s="3"/>
      <c r="G170" s="3"/>
      <c r="H170" s="3"/>
    </row>
    <row r="171" spans="6:8" ht="12.75">
      <c r="F171" s="3"/>
      <c r="G171" s="3"/>
      <c r="H171" s="3"/>
    </row>
    <row r="172" spans="6:8" ht="12.75">
      <c r="F172" s="3"/>
      <c r="G172" s="3"/>
      <c r="H172" s="3"/>
    </row>
    <row r="173" spans="6:8" ht="12.75">
      <c r="F173" s="3"/>
      <c r="G173" s="3"/>
      <c r="H173" s="3"/>
    </row>
    <row r="174" spans="6:8" ht="12.75">
      <c r="F174" s="3"/>
      <c r="G174" s="3"/>
      <c r="H174" s="3"/>
    </row>
    <row r="175" spans="6:8" ht="12.75">
      <c r="F175" s="3"/>
      <c r="G175" s="3"/>
      <c r="H175" s="3"/>
    </row>
    <row r="176" spans="6:8" ht="12.75">
      <c r="F176" s="3"/>
      <c r="G176" s="3"/>
      <c r="H176" s="3"/>
    </row>
    <row r="177" spans="6:8" ht="12.75">
      <c r="F177" s="3"/>
      <c r="G177" s="3"/>
      <c r="H177" s="3"/>
    </row>
    <row r="178" spans="6:8" ht="12.75">
      <c r="F178" s="3"/>
      <c r="G178" s="3"/>
      <c r="H178" s="3"/>
    </row>
  </sheetData>
  <sheetProtection/>
  <mergeCells count="4">
    <mergeCell ref="B2:C2"/>
    <mergeCell ref="A5:E5"/>
    <mergeCell ref="C4:E4"/>
    <mergeCell ref="C3:E3"/>
  </mergeCells>
  <printOptions/>
  <pageMargins left="0.6692913385826772" right="0.1968503937007874" top="0.5511811023622047" bottom="0.31496062992125984" header="1.141732283464567" footer="0.3937007874015748"/>
  <pageSetup horizontalDpi="600" verticalDpi="600" orientation="portrait" scale="80" r:id="rId1"/>
</worksheet>
</file>

<file path=xl/worksheets/sheet10.xml><?xml version="1.0" encoding="utf-8"?>
<worksheet xmlns="http://schemas.openxmlformats.org/spreadsheetml/2006/main" xmlns:r="http://schemas.openxmlformats.org/officeDocument/2006/relationships">
  <dimension ref="A1:G14"/>
  <sheetViews>
    <sheetView zoomScalePageLayoutView="0" workbookViewId="0" topLeftCell="A1">
      <selection activeCell="A4" sqref="A4:E4"/>
    </sheetView>
  </sheetViews>
  <sheetFormatPr defaultColWidth="9.140625" defaultRowHeight="12.75"/>
  <cols>
    <col min="1" max="1" width="5.28125" style="203" customWidth="1"/>
    <col min="2" max="2" width="42.8515625" style="203" customWidth="1"/>
    <col min="3" max="5" width="15.8515625" style="203" customWidth="1"/>
    <col min="6" max="16384" width="9.140625" style="203" customWidth="1"/>
  </cols>
  <sheetData>
    <row r="1" spans="1:5" ht="12.75">
      <c r="A1" s="45"/>
      <c r="B1" s="45"/>
      <c r="C1" s="315" t="s">
        <v>0</v>
      </c>
      <c r="D1" s="315"/>
      <c r="E1" s="315"/>
    </row>
    <row r="2" spans="1:6" ht="66" customHeight="1">
      <c r="A2" s="45"/>
      <c r="B2" s="45"/>
      <c r="C2" s="326" t="s">
        <v>436</v>
      </c>
      <c r="D2" s="326"/>
      <c r="E2" s="326"/>
      <c r="F2" s="200"/>
    </row>
    <row r="3" spans="1:3" ht="27" customHeight="1">
      <c r="A3" s="45"/>
      <c r="B3" s="45"/>
      <c r="C3" s="46" t="s">
        <v>402</v>
      </c>
    </row>
    <row r="4" spans="1:7" ht="73.5" customHeight="1">
      <c r="A4" s="280" t="s">
        <v>444</v>
      </c>
      <c r="B4" s="280"/>
      <c r="C4" s="280"/>
      <c r="D4" s="280"/>
      <c r="E4" s="280"/>
      <c r="F4" s="197"/>
      <c r="G4" s="197"/>
    </row>
    <row r="5" spans="1:4" ht="12.75">
      <c r="A5" s="45"/>
      <c r="B5" s="45"/>
      <c r="C5" s="46"/>
      <c r="D5" s="203" t="s">
        <v>366</v>
      </c>
    </row>
    <row r="6" spans="1:3" ht="12.75" hidden="1">
      <c r="A6" s="322"/>
      <c r="B6" s="322"/>
      <c r="C6" s="323"/>
    </row>
    <row r="7" spans="1:3" ht="12.75" hidden="1">
      <c r="A7" s="201"/>
      <c r="B7" s="201"/>
      <c r="C7" s="323"/>
    </row>
    <row r="8" spans="1:3" ht="42.75" customHeight="1" hidden="1">
      <c r="A8" s="201"/>
      <c r="B8" s="201"/>
      <c r="C8" s="201"/>
    </row>
    <row r="9" spans="1:5" ht="12.75">
      <c r="A9" s="327"/>
      <c r="B9" s="328"/>
      <c r="C9" s="328"/>
      <c r="D9" s="204"/>
      <c r="E9" s="204"/>
    </row>
    <row r="10" spans="1:5" s="205" customFormat="1" ht="35.25" customHeight="1">
      <c r="A10" s="78" t="s">
        <v>306</v>
      </c>
      <c r="B10" s="78" t="s">
        <v>307</v>
      </c>
      <c r="C10" s="78" t="s">
        <v>314</v>
      </c>
      <c r="D10" s="78" t="s">
        <v>368</v>
      </c>
      <c r="E10" s="78" t="s">
        <v>429</v>
      </c>
    </row>
    <row r="11" spans="1:5" s="8" customFormat="1" ht="38.25" customHeight="1">
      <c r="A11" s="77">
        <v>1</v>
      </c>
      <c r="B11" s="156" t="s">
        <v>308</v>
      </c>
      <c r="C11" s="114">
        <v>500</v>
      </c>
      <c r="D11" s="114">
        <v>500</v>
      </c>
      <c r="E11" s="114">
        <v>500</v>
      </c>
    </row>
    <row r="12" spans="1:5" s="22" customFormat="1" ht="21.75" customHeight="1">
      <c r="A12" s="126"/>
      <c r="B12" s="126" t="s">
        <v>309</v>
      </c>
      <c r="C12" s="198">
        <f>C11</f>
        <v>500</v>
      </c>
      <c r="D12" s="198">
        <f>D11</f>
        <v>500</v>
      </c>
      <c r="E12" s="198">
        <f>E11</f>
        <v>500</v>
      </c>
    </row>
    <row r="13" spans="1:3" ht="12.75">
      <c r="A13" s="45"/>
      <c r="B13" s="45"/>
      <c r="C13" s="46"/>
    </row>
    <row r="14" spans="1:3" ht="12.75">
      <c r="A14" s="45"/>
      <c r="B14" s="45"/>
      <c r="C14" s="46"/>
    </row>
  </sheetData>
  <sheetProtection/>
  <mergeCells count="6">
    <mergeCell ref="C1:E1"/>
    <mergeCell ref="A9:C9"/>
    <mergeCell ref="A6:B6"/>
    <mergeCell ref="C6:C7"/>
    <mergeCell ref="A4:E4"/>
    <mergeCell ref="C2:E2"/>
  </mergeCells>
  <printOptions/>
  <pageMargins left="0.7086614173228347" right="0.31496062992125984" top="0.35433070866141736" bottom="0.7480314960629921" header="0.31496062992125984" footer="0.31496062992125984"/>
  <pageSetup orientation="portrait" paperSize="9" scale="90" r:id="rId1"/>
</worksheet>
</file>

<file path=xl/worksheets/sheet11.xml><?xml version="1.0" encoding="utf-8"?>
<worksheet xmlns="http://schemas.openxmlformats.org/spreadsheetml/2006/main" xmlns:r="http://schemas.openxmlformats.org/officeDocument/2006/relationships">
  <dimension ref="A1:G14"/>
  <sheetViews>
    <sheetView zoomScalePageLayoutView="0" workbookViewId="0" topLeftCell="A1">
      <selection activeCell="H11" sqref="H11"/>
    </sheetView>
  </sheetViews>
  <sheetFormatPr defaultColWidth="9.140625" defaultRowHeight="12.75"/>
  <cols>
    <col min="1" max="1" width="6.140625" style="0" customWidth="1"/>
    <col min="2" max="2" width="51.00390625" style="0" customWidth="1"/>
    <col min="3" max="5" width="15.00390625" style="0" customWidth="1"/>
  </cols>
  <sheetData>
    <row r="1" spans="1:3" ht="12.75">
      <c r="A1" s="45"/>
      <c r="B1" s="45"/>
      <c r="C1" s="61" t="s">
        <v>0</v>
      </c>
    </row>
    <row r="2" spans="1:6" ht="61.5" customHeight="1">
      <c r="A2" s="45"/>
      <c r="B2" s="45"/>
      <c r="C2" s="252" t="s">
        <v>436</v>
      </c>
      <c r="D2" s="252"/>
      <c r="E2" s="252"/>
      <c r="F2" s="55"/>
    </row>
    <row r="3" spans="1:3" ht="12.75">
      <c r="A3" s="45"/>
      <c r="B3" s="45"/>
      <c r="C3" s="46" t="s">
        <v>403</v>
      </c>
    </row>
    <row r="4" spans="1:7" ht="101.25" customHeight="1">
      <c r="A4" s="280" t="s">
        <v>445</v>
      </c>
      <c r="B4" s="280"/>
      <c r="C4" s="280"/>
      <c r="D4" s="280"/>
      <c r="E4" s="280"/>
      <c r="F4" s="197"/>
      <c r="G4" s="197"/>
    </row>
    <row r="5" spans="1:4" ht="12.75">
      <c r="A5" s="45"/>
      <c r="B5" s="45"/>
      <c r="C5" s="46"/>
      <c r="D5" t="s">
        <v>366</v>
      </c>
    </row>
    <row r="6" spans="1:3" ht="12.75" hidden="1">
      <c r="A6" s="322"/>
      <c r="B6" s="322"/>
      <c r="C6" s="329"/>
    </row>
    <row r="7" spans="1:3" ht="12.75" hidden="1">
      <c r="A7" s="101"/>
      <c r="B7" s="101"/>
      <c r="C7" s="329"/>
    </row>
    <row r="8" spans="1:3" ht="42.75" customHeight="1" hidden="1">
      <c r="A8" s="101"/>
      <c r="B8" s="101"/>
      <c r="C8" s="101"/>
    </row>
    <row r="9" spans="1:5" ht="12.75">
      <c r="A9" s="327"/>
      <c r="B9" s="328"/>
      <c r="C9" s="328"/>
      <c r="D9" s="102"/>
      <c r="E9" s="102"/>
    </row>
    <row r="10" spans="1:5" s="199" customFormat="1" ht="35.25" customHeight="1">
      <c r="A10" s="77" t="s">
        <v>306</v>
      </c>
      <c r="B10" s="78" t="s">
        <v>307</v>
      </c>
      <c r="C10" s="78" t="s">
        <v>314</v>
      </c>
      <c r="D10" s="78" t="s">
        <v>368</v>
      </c>
      <c r="E10" s="78" t="s">
        <v>429</v>
      </c>
    </row>
    <row r="11" spans="1:5" s="199" customFormat="1" ht="21" customHeight="1">
      <c r="A11" s="77">
        <v>1</v>
      </c>
      <c r="B11" s="156" t="s">
        <v>308</v>
      </c>
      <c r="C11" s="114">
        <v>2000</v>
      </c>
      <c r="D11" s="114">
        <v>2000</v>
      </c>
      <c r="E11" s="114">
        <v>2000</v>
      </c>
    </row>
    <row r="12" spans="1:5" s="22" customFormat="1" ht="29.25" customHeight="1">
      <c r="A12" s="126"/>
      <c r="B12" s="202" t="s">
        <v>309</v>
      </c>
      <c r="C12" s="198">
        <f>C11</f>
        <v>2000</v>
      </c>
      <c r="D12" s="198">
        <f>D11</f>
        <v>2000</v>
      </c>
      <c r="E12" s="198">
        <f>E11</f>
        <v>2000</v>
      </c>
    </row>
    <row r="13" spans="1:3" ht="12.75">
      <c r="A13" s="45"/>
      <c r="B13" s="45"/>
      <c r="C13" s="46"/>
    </row>
    <row r="14" spans="1:3" ht="12.75">
      <c r="A14" s="45"/>
      <c r="B14" s="45"/>
      <c r="C14" s="46"/>
    </row>
  </sheetData>
  <sheetProtection/>
  <mergeCells count="5">
    <mergeCell ref="A9:C9"/>
    <mergeCell ref="A6:B6"/>
    <mergeCell ref="C6:C7"/>
    <mergeCell ref="A4:E4"/>
    <mergeCell ref="C2:E2"/>
  </mergeCells>
  <printOptions/>
  <pageMargins left="0.7086614173228347" right="0.31496062992125984" top="0.35433070866141736" bottom="0.7480314960629921" header="0.31496062992125984" footer="0.31496062992125984"/>
  <pageSetup orientation="portrait" paperSize="9" scale="90" r:id="rId1"/>
</worksheet>
</file>

<file path=xl/worksheets/sheet12.xml><?xml version="1.0" encoding="utf-8"?>
<worksheet xmlns="http://schemas.openxmlformats.org/spreadsheetml/2006/main" xmlns:r="http://schemas.openxmlformats.org/officeDocument/2006/relationships">
  <dimension ref="A1:IU9"/>
  <sheetViews>
    <sheetView zoomScalePageLayoutView="0" workbookViewId="0" topLeftCell="A1">
      <selection activeCell="F13" sqref="F13"/>
    </sheetView>
  </sheetViews>
  <sheetFormatPr defaultColWidth="9.140625" defaultRowHeight="12.75"/>
  <cols>
    <col min="1" max="1" width="4.140625" style="203" customWidth="1"/>
    <col min="2" max="2" width="45.57421875" style="203" customWidth="1"/>
    <col min="3" max="5" width="13.00390625" style="203" customWidth="1"/>
    <col min="6" max="251" width="9.140625" style="203" customWidth="1"/>
    <col min="252" max="252" width="4.140625" style="203" customWidth="1"/>
    <col min="253" max="253" width="58.8515625" style="203" customWidth="1"/>
    <col min="254" max="254" width="32.8515625" style="203" customWidth="1"/>
    <col min="255" max="16384" width="9.140625" style="203" customWidth="1"/>
  </cols>
  <sheetData>
    <row r="1" spans="1:5" ht="22.5" customHeight="1">
      <c r="A1" s="206"/>
      <c r="B1" s="207"/>
      <c r="C1" s="330" t="s">
        <v>404</v>
      </c>
      <c r="D1" s="330"/>
      <c r="E1" s="330"/>
    </row>
    <row r="2" spans="1:5" ht="78.75" customHeight="1">
      <c r="A2" s="206"/>
      <c r="B2" s="207"/>
      <c r="C2" s="326" t="s">
        <v>436</v>
      </c>
      <c r="D2" s="326"/>
      <c r="E2" s="326"/>
    </row>
    <row r="3" spans="1:3" ht="12.75">
      <c r="A3" s="206"/>
      <c r="B3" s="207"/>
      <c r="C3" s="230" t="s">
        <v>405</v>
      </c>
    </row>
    <row r="4" spans="1:3" ht="12.75">
      <c r="A4" s="206"/>
      <c r="B4" s="207"/>
      <c r="C4" s="231"/>
    </row>
    <row r="5" spans="1:255" ht="100.5" customHeight="1">
      <c r="A5" s="208"/>
      <c r="B5" s="331" t="s">
        <v>446</v>
      </c>
      <c r="C5" s="331"/>
      <c r="D5" s="331"/>
      <c r="E5" s="331"/>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c r="AM5" s="209"/>
      <c r="AN5" s="209"/>
      <c r="AO5" s="209"/>
      <c r="AP5" s="209"/>
      <c r="AQ5" s="209"/>
      <c r="AR5" s="209"/>
      <c r="AS5" s="209"/>
      <c r="AT5" s="209"/>
      <c r="AU5" s="209"/>
      <c r="AV5" s="209"/>
      <c r="AW5" s="209"/>
      <c r="AX5" s="209"/>
      <c r="AY5" s="209"/>
      <c r="AZ5" s="209"/>
      <c r="BA5" s="209"/>
      <c r="BB5" s="209"/>
      <c r="BC5" s="209"/>
      <c r="BD5" s="209"/>
      <c r="BE5" s="209"/>
      <c r="BF5" s="209"/>
      <c r="BG5" s="209"/>
      <c r="BH5" s="209"/>
      <c r="BI5" s="209"/>
      <c r="BJ5" s="209"/>
      <c r="BK5" s="209"/>
      <c r="BL5" s="209"/>
      <c r="BM5" s="209"/>
      <c r="BN5" s="209"/>
      <c r="BO5" s="209"/>
      <c r="BP5" s="209"/>
      <c r="BQ5" s="209"/>
      <c r="BR5" s="209"/>
      <c r="BS5" s="209"/>
      <c r="BT5" s="209"/>
      <c r="BU5" s="209"/>
      <c r="BV5" s="209"/>
      <c r="BW5" s="209"/>
      <c r="BX5" s="209"/>
      <c r="BY5" s="209"/>
      <c r="BZ5" s="209"/>
      <c r="CA5" s="209"/>
      <c r="CB5" s="209"/>
      <c r="CC5" s="209"/>
      <c r="CD5" s="209"/>
      <c r="CE5" s="209"/>
      <c r="CF5" s="209"/>
      <c r="CG5" s="209"/>
      <c r="CH5" s="209"/>
      <c r="CI5" s="209"/>
      <c r="CJ5" s="209"/>
      <c r="CK5" s="209"/>
      <c r="CL5" s="209"/>
      <c r="CM5" s="209"/>
      <c r="CN5" s="209"/>
      <c r="CO5" s="209"/>
      <c r="CP5" s="209"/>
      <c r="CQ5" s="209"/>
      <c r="CR5" s="209"/>
      <c r="CS5" s="209"/>
      <c r="CT5" s="209"/>
      <c r="CU5" s="209"/>
      <c r="CV5" s="209"/>
      <c r="CW5" s="209"/>
      <c r="CX5" s="209"/>
      <c r="CY5" s="209"/>
      <c r="CZ5" s="209"/>
      <c r="DA5" s="209"/>
      <c r="DB5" s="209"/>
      <c r="DC5" s="209"/>
      <c r="DD5" s="209"/>
      <c r="DE5" s="209"/>
      <c r="DF5" s="209"/>
      <c r="DG5" s="209"/>
      <c r="DH5" s="209"/>
      <c r="DI5" s="209"/>
      <c r="DJ5" s="209"/>
      <c r="DK5" s="209"/>
      <c r="DL5" s="209"/>
      <c r="DM5" s="209"/>
      <c r="DN5" s="209"/>
      <c r="DO5" s="209"/>
      <c r="DP5" s="209"/>
      <c r="DQ5" s="209"/>
      <c r="DR5" s="209"/>
      <c r="DS5" s="209"/>
      <c r="DT5" s="209"/>
      <c r="DU5" s="209"/>
      <c r="DV5" s="209"/>
      <c r="DW5" s="209"/>
      <c r="DX5" s="209"/>
      <c r="DY5" s="209"/>
      <c r="DZ5" s="209"/>
      <c r="EA5" s="209"/>
      <c r="EB5" s="209"/>
      <c r="EC5" s="209"/>
      <c r="ED5" s="209"/>
      <c r="EE5" s="209"/>
      <c r="EF5" s="209"/>
      <c r="EG5" s="209"/>
      <c r="EH5" s="209"/>
      <c r="EI5" s="209"/>
      <c r="EJ5" s="209"/>
      <c r="EK5" s="209"/>
      <c r="EL5" s="209"/>
      <c r="EM5" s="209"/>
      <c r="EN5" s="209"/>
      <c r="EO5" s="209"/>
      <c r="EP5" s="209"/>
      <c r="EQ5" s="209"/>
      <c r="ER5" s="209"/>
      <c r="ES5" s="209"/>
      <c r="ET5" s="209"/>
      <c r="EU5" s="209"/>
      <c r="EV5" s="209"/>
      <c r="EW5" s="209"/>
      <c r="EX5" s="209"/>
      <c r="EY5" s="209"/>
      <c r="EZ5" s="209"/>
      <c r="FA5" s="209"/>
      <c r="FB5" s="209"/>
      <c r="FC5" s="209"/>
      <c r="FD5" s="209"/>
      <c r="FE5" s="209"/>
      <c r="FF5" s="209"/>
      <c r="FG5" s="209"/>
      <c r="FH5" s="209"/>
      <c r="FI5" s="209"/>
      <c r="FJ5" s="209"/>
      <c r="FK5" s="209"/>
      <c r="FL5" s="209"/>
      <c r="FM5" s="209"/>
      <c r="FN5" s="209"/>
      <c r="FO5" s="209"/>
      <c r="FP5" s="209"/>
      <c r="FQ5" s="209"/>
      <c r="FR5" s="209"/>
      <c r="FS5" s="209"/>
      <c r="FT5" s="209"/>
      <c r="FU5" s="209"/>
      <c r="FV5" s="209"/>
      <c r="FW5" s="209"/>
      <c r="FX5" s="209"/>
      <c r="FY5" s="209"/>
      <c r="FZ5" s="209"/>
      <c r="GA5" s="209"/>
      <c r="GB5" s="209"/>
      <c r="GC5" s="209"/>
      <c r="GD5" s="209"/>
      <c r="GE5" s="209"/>
      <c r="GF5" s="209"/>
      <c r="GG5" s="209"/>
      <c r="GH5" s="209"/>
      <c r="GI5" s="209"/>
      <c r="GJ5" s="209"/>
      <c r="GK5" s="209"/>
      <c r="GL5" s="209"/>
      <c r="GM5" s="209"/>
      <c r="GN5" s="209"/>
      <c r="GO5" s="209"/>
      <c r="GP5" s="209"/>
      <c r="GQ5" s="209"/>
      <c r="GR5" s="209"/>
      <c r="GS5" s="209"/>
      <c r="GT5" s="209"/>
      <c r="GU5" s="209"/>
      <c r="GV5" s="209"/>
      <c r="GW5" s="209"/>
      <c r="GX5" s="209"/>
      <c r="GY5" s="209"/>
      <c r="GZ5" s="209"/>
      <c r="HA5" s="209"/>
      <c r="HB5" s="209"/>
      <c r="HC5" s="209"/>
      <c r="HD5" s="209"/>
      <c r="HE5" s="209"/>
      <c r="HF5" s="209"/>
      <c r="HG5" s="209"/>
      <c r="HH5" s="209"/>
      <c r="HI5" s="209"/>
      <c r="HJ5" s="209"/>
      <c r="HK5" s="209"/>
      <c r="HL5" s="209"/>
      <c r="HM5" s="209"/>
      <c r="HN5" s="209"/>
      <c r="HO5" s="209"/>
      <c r="HP5" s="209"/>
      <c r="HQ5" s="209"/>
      <c r="HR5" s="209"/>
      <c r="HS5" s="209"/>
      <c r="HT5" s="209"/>
      <c r="HU5" s="209"/>
      <c r="HV5" s="209"/>
      <c r="HW5" s="209"/>
      <c r="HX5" s="209"/>
      <c r="HY5" s="209"/>
      <c r="HZ5" s="209"/>
      <c r="IA5" s="209"/>
      <c r="IB5" s="209"/>
      <c r="IC5" s="209"/>
      <c r="ID5" s="209"/>
      <c r="IE5" s="209"/>
      <c r="IF5" s="209"/>
      <c r="IG5" s="209"/>
      <c r="IH5" s="209"/>
      <c r="II5" s="209"/>
      <c r="IJ5" s="209"/>
      <c r="IK5" s="209"/>
      <c r="IL5" s="209"/>
      <c r="IM5" s="209"/>
      <c r="IN5" s="209"/>
      <c r="IO5" s="209"/>
      <c r="IP5" s="209"/>
      <c r="IQ5" s="209"/>
      <c r="IR5" s="209"/>
      <c r="IS5" s="209"/>
      <c r="IT5" s="209"/>
      <c r="IU5" s="209"/>
    </row>
    <row r="6" spans="1:5" ht="12.75">
      <c r="A6" s="206"/>
      <c r="B6" s="210"/>
      <c r="C6" s="210"/>
      <c r="E6" s="21" t="s">
        <v>406</v>
      </c>
    </row>
    <row r="7" spans="1:255" ht="25.5">
      <c r="A7" s="211" t="s">
        <v>306</v>
      </c>
      <c r="B7" s="211" t="s">
        <v>307</v>
      </c>
      <c r="C7" s="212" t="s">
        <v>314</v>
      </c>
      <c r="D7" s="212" t="s">
        <v>368</v>
      </c>
      <c r="E7" s="212" t="s">
        <v>429</v>
      </c>
      <c r="F7" s="213"/>
      <c r="G7" s="213"/>
      <c r="H7" s="213"/>
      <c r="I7" s="213"/>
      <c r="J7" s="213"/>
      <c r="K7" s="213"/>
      <c r="L7" s="213"/>
      <c r="M7" s="213"/>
      <c r="N7" s="213"/>
      <c r="O7" s="213"/>
      <c r="P7" s="213"/>
      <c r="Q7" s="213"/>
      <c r="R7" s="213"/>
      <c r="S7" s="213"/>
      <c r="T7" s="213"/>
      <c r="U7" s="213"/>
      <c r="V7" s="213"/>
      <c r="W7" s="213"/>
      <c r="X7" s="213"/>
      <c r="Y7" s="213"/>
      <c r="Z7" s="213"/>
      <c r="AA7" s="213"/>
      <c r="AB7" s="213"/>
      <c r="AC7" s="213"/>
      <c r="AD7" s="213"/>
      <c r="AE7" s="213"/>
      <c r="AF7" s="213"/>
      <c r="AG7" s="213"/>
      <c r="AH7" s="213"/>
      <c r="AI7" s="213"/>
      <c r="AJ7" s="213"/>
      <c r="AK7" s="213"/>
      <c r="AL7" s="213"/>
      <c r="AM7" s="213"/>
      <c r="AN7" s="213"/>
      <c r="AO7" s="213"/>
      <c r="AP7" s="213"/>
      <c r="AQ7" s="213"/>
      <c r="AR7" s="213"/>
      <c r="AS7" s="213"/>
      <c r="AT7" s="213"/>
      <c r="AU7" s="213"/>
      <c r="AV7" s="213"/>
      <c r="AW7" s="213"/>
      <c r="AX7" s="213"/>
      <c r="AY7" s="213"/>
      <c r="AZ7" s="213"/>
      <c r="BA7" s="213"/>
      <c r="BB7" s="213"/>
      <c r="BC7" s="213"/>
      <c r="BD7" s="213"/>
      <c r="BE7" s="213"/>
      <c r="BF7" s="213"/>
      <c r="BG7" s="213"/>
      <c r="BH7" s="213"/>
      <c r="BI7" s="213"/>
      <c r="BJ7" s="213"/>
      <c r="BK7" s="213"/>
      <c r="BL7" s="213"/>
      <c r="BM7" s="213"/>
      <c r="BN7" s="213"/>
      <c r="BO7" s="213"/>
      <c r="BP7" s="213"/>
      <c r="BQ7" s="213"/>
      <c r="BR7" s="213"/>
      <c r="BS7" s="213"/>
      <c r="BT7" s="213"/>
      <c r="BU7" s="213"/>
      <c r="BV7" s="213"/>
      <c r="BW7" s="213"/>
      <c r="BX7" s="213"/>
      <c r="BY7" s="213"/>
      <c r="BZ7" s="213"/>
      <c r="CA7" s="213"/>
      <c r="CB7" s="213"/>
      <c r="CC7" s="213"/>
      <c r="CD7" s="213"/>
      <c r="CE7" s="213"/>
      <c r="CF7" s="213"/>
      <c r="CG7" s="213"/>
      <c r="CH7" s="213"/>
      <c r="CI7" s="213"/>
      <c r="CJ7" s="213"/>
      <c r="CK7" s="213"/>
      <c r="CL7" s="213"/>
      <c r="CM7" s="213"/>
      <c r="CN7" s="213"/>
      <c r="CO7" s="213"/>
      <c r="CP7" s="213"/>
      <c r="CQ7" s="213"/>
      <c r="CR7" s="213"/>
      <c r="CS7" s="213"/>
      <c r="CT7" s="213"/>
      <c r="CU7" s="213"/>
      <c r="CV7" s="213"/>
      <c r="CW7" s="213"/>
      <c r="CX7" s="213"/>
      <c r="CY7" s="213"/>
      <c r="CZ7" s="213"/>
      <c r="DA7" s="213"/>
      <c r="DB7" s="213"/>
      <c r="DC7" s="213"/>
      <c r="DD7" s="213"/>
      <c r="DE7" s="213"/>
      <c r="DF7" s="213"/>
      <c r="DG7" s="213"/>
      <c r="DH7" s="213"/>
      <c r="DI7" s="213"/>
      <c r="DJ7" s="213"/>
      <c r="DK7" s="213"/>
      <c r="DL7" s="213"/>
      <c r="DM7" s="213"/>
      <c r="DN7" s="213"/>
      <c r="DO7" s="213"/>
      <c r="DP7" s="213"/>
      <c r="DQ7" s="213"/>
      <c r="DR7" s="213"/>
      <c r="DS7" s="213"/>
      <c r="DT7" s="213"/>
      <c r="DU7" s="213"/>
      <c r="DV7" s="213"/>
      <c r="DW7" s="213"/>
      <c r="DX7" s="213"/>
      <c r="DY7" s="213"/>
      <c r="DZ7" s="213"/>
      <c r="EA7" s="213"/>
      <c r="EB7" s="213"/>
      <c r="EC7" s="213"/>
      <c r="ED7" s="213"/>
      <c r="EE7" s="213"/>
      <c r="EF7" s="213"/>
      <c r="EG7" s="213"/>
      <c r="EH7" s="213"/>
      <c r="EI7" s="213"/>
      <c r="EJ7" s="213"/>
      <c r="EK7" s="213"/>
      <c r="EL7" s="213"/>
      <c r="EM7" s="213"/>
      <c r="EN7" s="213"/>
      <c r="EO7" s="213"/>
      <c r="EP7" s="213"/>
      <c r="EQ7" s="213"/>
      <c r="ER7" s="213"/>
      <c r="ES7" s="213"/>
      <c r="ET7" s="213"/>
      <c r="EU7" s="213"/>
      <c r="EV7" s="213"/>
      <c r="EW7" s="213"/>
      <c r="EX7" s="213"/>
      <c r="EY7" s="213"/>
      <c r="EZ7" s="213"/>
      <c r="FA7" s="213"/>
      <c r="FB7" s="213"/>
      <c r="FC7" s="213"/>
      <c r="FD7" s="213"/>
      <c r="FE7" s="213"/>
      <c r="FF7" s="213"/>
      <c r="FG7" s="213"/>
      <c r="FH7" s="213"/>
      <c r="FI7" s="213"/>
      <c r="FJ7" s="213"/>
      <c r="FK7" s="213"/>
      <c r="FL7" s="213"/>
      <c r="FM7" s="213"/>
      <c r="FN7" s="213"/>
      <c r="FO7" s="213"/>
      <c r="FP7" s="213"/>
      <c r="FQ7" s="213"/>
      <c r="FR7" s="213"/>
      <c r="FS7" s="213"/>
      <c r="FT7" s="213"/>
      <c r="FU7" s="213"/>
      <c r="FV7" s="213"/>
      <c r="FW7" s="213"/>
      <c r="FX7" s="213"/>
      <c r="FY7" s="213"/>
      <c r="FZ7" s="213"/>
      <c r="GA7" s="213"/>
      <c r="GB7" s="213"/>
      <c r="GC7" s="213"/>
      <c r="GD7" s="213"/>
      <c r="GE7" s="213"/>
      <c r="GF7" s="213"/>
      <c r="GG7" s="213"/>
      <c r="GH7" s="213"/>
      <c r="GI7" s="213"/>
      <c r="GJ7" s="213"/>
      <c r="GK7" s="213"/>
      <c r="GL7" s="213"/>
      <c r="GM7" s="213"/>
      <c r="GN7" s="213"/>
      <c r="GO7" s="213"/>
      <c r="GP7" s="213"/>
      <c r="GQ7" s="213"/>
      <c r="GR7" s="213"/>
      <c r="GS7" s="213"/>
      <c r="GT7" s="213"/>
      <c r="GU7" s="213"/>
      <c r="GV7" s="213"/>
      <c r="GW7" s="213"/>
      <c r="GX7" s="213"/>
      <c r="GY7" s="213"/>
      <c r="GZ7" s="213"/>
      <c r="HA7" s="213"/>
      <c r="HB7" s="213"/>
      <c r="HC7" s="213"/>
      <c r="HD7" s="213"/>
      <c r="HE7" s="213"/>
      <c r="HF7" s="213"/>
      <c r="HG7" s="213"/>
      <c r="HH7" s="213"/>
      <c r="HI7" s="213"/>
      <c r="HJ7" s="213"/>
      <c r="HK7" s="213"/>
      <c r="HL7" s="213"/>
      <c r="HM7" s="213"/>
      <c r="HN7" s="213"/>
      <c r="HO7" s="213"/>
      <c r="HP7" s="213"/>
      <c r="HQ7" s="213"/>
      <c r="HR7" s="213"/>
      <c r="HS7" s="213"/>
      <c r="HT7" s="213"/>
      <c r="HU7" s="213"/>
      <c r="HV7" s="213"/>
      <c r="HW7" s="213"/>
      <c r="HX7" s="213"/>
      <c r="HY7" s="213"/>
      <c r="HZ7" s="213"/>
      <c r="IA7" s="213"/>
      <c r="IB7" s="213"/>
      <c r="IC7" s="213"/>
      <c r="ID7" s="213"/>
      <c r="IE7" s="213"/>
      <c r="IF7" s="213"/>
      <c r="IG7" s="213"/>
      <c r="IH7" s="213"/>
      <c r="II7" s="213"/>
      <c r="IJ7" s="213"/>
      <c r="IK7" s="213"/>
      <c r="IL7" s="213"/>
      <c r="IM7" s="213"/>
      <c r="IN7" s="213"/>
      <c r="IO7" s="213"/>
      <c r="IP7" s="213"/>
      <c r="IQ7" s="213"/>
      <c r="IR7" s="213"/>
      <c r="IS7" s="213"/>
      <c r="IT7" s="213"/>
      <c r="IU7" s="213"/>
    </row>
    <row r="8" spans="1:255" ht="25.5" customHeight="1">
      <c r="A8" s="214">
        <v>1</v>
      </c>
      <c r="B8" s="215" t="s">
        <v>308</v>
      </c>
      <c r="C8" s="216">
        <v>300</v>
      </c>
      <c r="D8" s="216">
        <v>300</v>
      </c>
      <c r="E8" s="216">
        <v>300</v>
      </c>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217"/>
      <c r="AY8" s="217"/>
      <c r="AZ8" s="217"/>
      <c r="BA8" s="217"/>
      <c r="BB8" s="217"/>
      <c r="BC8" s="217"/>
      <c r="BD8" s="217"/>
      <c r="BE8" s="217"/>
      <c r="BF8" s="217"/>
      <c r="BG8" s="217"/>
      <c r="BH8" s="217"/>
      <c r="BI8" s="217"/>
      <c r="BJ8" s="217"/>
      <c r="BK8" s="217"/>
      <c r="BL8" s="217"/>
      <c r="BM8" s="217"/>
      <c r="BN8" s="217"/>
      <c r="BO8" s="217"/>
      <c r="BP8" s="217"/>
      <c r="BQ8" s="217"/>
      <c r="BR8" s="217"/>
      <c r="BS8" s="217"/>
      <c r="BT8" s="217"/>
      <c r="BU8" s="217"/>
      <c r="BV8" s="217"/>
      <c r="BW8" s="217"/>
      <c r="BX8" s="217"/>
      <c r="BY8" s="217"/>
      <c r="BZ8" s="217"/>
      <c r="CA8" s="217"/>
      <c r="CB8" s="217"/>
      <c r="CC8" s="217"/>
      <c r="CD8" s="217"/>
      <c r="CE8" s="217"/>
      <c r="CF8" s="217"/>
      <c r="CG8" s="217"/>
      <c r="CH8" s="217"/>
      <c r="CI8" s="217"/>
      <c r="CJ8" s="217"/>
      <c r="CK8" s="217"/>
      <c r="CL8" s="217"/>
      <c r="CM8" s="217"/>
      <c r="CN8" s="217"/>
      <c r="CO8" s="217"/>
      <c r="CP8" s="217"/>
      <c r="CQ8" s="217"/>
      <c r="CR8" s="217"/>
      <c r="CS8" s="217"/>
      <c r="CT8" s="217"/>
      <c r="CU8" s="217"/>
      <c r="CV8" s="217"/>
      <c r="CW8" s="217"/>
      <c r="CX8" s="217"/>
      <c r="CY8" s="217"/>
      <c r="CZ8" s="217"/>
      <c r="DA8" s="217"/>
      <c r="DB8" s="217"/>
      <c r="DC8" s="217"/>
      <c r="DD8" s="217"/>
      <c r="DE8" s="217"/>
      <c r="DF8" s="217"/>
      <c r="DG8" s="217"/>
      <c r="DH8" s="217"/>
      <c r="DI8" s="217"/>
      <c r="DJ8" s="217"/>
      <c r="DK8" s="217"/>
      <c r="DL8" s="217"/>
      <c r="DM8" s="217"/>
      <c r="DN8" s="217"/>
      <c r="DO8" s="217"/>
      <c r="DP8" s="217"/>
      <c r="DQ8" s="217"/>
      <c r="DR8" s="217"/>
      <c r="DS8" s="217"/>
      <c r="DT8" s="217"/>
      <c r="DU8" s="217"/>
      <c r="DV8" s="217"/>
      <c r="DW8" s="217"/>
      <c r="DX8" s="217"/>
      <c r="DY8" s="217"/>
      <c r="DZ8" s="217"/>
      <c r="EA8" s="217"/>
      <c r="EB8" s="217"/>
      <c r="EC8" s="217"/>
      <c r="ED8" s="217"/>
      <c r="EE8" s="217"/>
      <c r="EF8" s="217"/>
      <c r="EG8" s="217"/>
      <c r="EH8" s="217"/>
      <c r="EI8" s="217"/>
      <c r="EJ8" s="217"/>
      <c r="EK8" s="217"/>
      <c r="EL8" s="217"/>
      <c r="EM8" s="217"/>
      <c r="EN8" s="217"/>
      <c r="EO8" s="217"/>
      <c r="EP8" s="217"/>
      <c r="EQ8" s="217"/>
      <c r="ER8" s="217"/>
      <c r="ES8" s="217"/>
      <c r="ET8" s="217"/>
      <c r="EU8" s="217"/>
      <c r="EV8" s="217"/>
      <c r="EW8" s="217"/>
      <c r="EX8" s="217"/>
      <c r="EY8" s="217"/>
      <c r="EZ8" s="217"/>
      <c r="FA8" s="217"/>
      <c r="FB8" s="217"/>
      <c r="FC8" s="217"/>
      <c r="FD8" s="217"/>
      <c r="FE8" s="217"/>
      <c r="FF8" s="217"/>
      <c r="FG8" s="217"/>
      <c r="FH8" s="217"/>
      <c r="FI8" s="217"/>
      <c r="FJ8" s="217"/>
      <c r="FK8" s="217"/>
      <c r="FL8" s="217"/>
      <c r="FM8" s="217"/>
      <c r="FN8" s="217"/>
      <c r="FO8" s="217"/>
      <c r="FP8" s="217"/>
      <c r="FQ8" s="217"/>
      <c r="FR8" s="217"/>
      <c r="FS8" s="217"/>
      <c r="FT8" s="217"/>
      <c r="FU8" s="217"/>
      <c r="FV8" s="217"/>
      <c r="FW8" s="217"/>
      <c r="FX8" s="217"/>
      <c r="FY8" s="217"/>
      <c r="FZ8" s="217"/>
      <c r="GA8" s="217"/>
      <c r="GB8" s="217"/>
      <c r="GC8" s="217"/>
      <c r="GD8" s="217"/>
      <c r="GE8" s="217"/>
      <c r="GF8" s="217"/>
      <c r="GG8" s="217"/>
      <c r="GH8" s="217"/>
      <c r="GI8" s="217"/>
      <c r="GJ8" s="217"/>
      <c r="GK8" s="217"/>
      <c r="GL8" s="217"/>
      <c r="GM8" s="217"/>
      <c r="GN8" s="217"/>
      <c r="GO8" s="217"/>
      <c r="GP8" s="217"/>
      <c r="GQ8" s="217"/>
      <c r="GR8" s="217"/>
      <c r="GS8" s="217"/>
      <c r="GT8" s="217"/>
      <c r="GU8" s="217"/>
      <c r="GV8" s="217"/>
      <c r="GW8" s="217"/>
      <c r="GX8" s="217"/>
      <c r="GY8" s="217"/>
      <c r="GZ8" s="217"/>
      <c r="HA8" s="217"/>
      <c r="HB8" s="217"/>
      <c r="HC8" s="217"/>
      <c r="HD8" s="217"/>
      <c r="HE8" s="217"/>
      <c r="HF8" s="217"/>
      <c r="HG8" s="217"/>
      <c r="HH8" s="217"/>
      <c r="HI8" s="217"/>
      <c r="HJ8" s="217"/>
      <c r="HK8" s="217"/>
      <c r="HL8" s="217"/>
      <c r="HM8" s="217"/>
      <c r="HN8" s="217"/>
      <c r="HO8" s="217"/>
      <c r="HP8" s="217"/>
      <c r="HQ8" s="217"/>
      <c r="HR8" s="217"/>
      <c r="HS8" s="217"/>
      <c r="HT8" s="217"/>
      <c r="HU8" s="217"/>
      <c r="HV8" s="217"/>
      <c r="HW8" s="217"/>
      <c r="HX8" s="217"/>
      <c r="HY8" s="217"/>
      <c r="HZ8" s="217"/>
      <c r="IA8" s="217"/>
      <c r="IB8" s="217"/>
      <c r="IC8" s="217"/>
      <c r="ID8" s="217"/>
      <c r="IE8" s="217"/>
      <c r="IF8" s="217"/>
      <c r="IG8" s="217"/>
      <c r="IH8" s="217"/>
      <c r="II8" s="217"/>
      <c r="IJ8" s="217"/>
      <c r="IK8" s="217"/>
      <c r="IL8" s="217"/>
      <c r="IM8" s="217"/>
      <c r="IN8" s="217"/>
      <c r="IO8" s="217"/>
      <c r="IP8" s="217"/>
      <c r="IQ8" s="217"/>
      <c r="IR8" s="217"/>
      <c r="IS8" s="217"/>
      <c r="IT8" s="217"/>
      <c r="IU8" s="217"/>
    </row>
    <row r="9" spans="1:255" ht="25.5" customHeight="1">
      <c r="A9" s="218"/>
      <c r="B9" s="219" t="s">
        <v>407</v>
      </c>
      <c r="C9" s="220">
        <f>SUM(C8:C8)</f>
        <v>300</v>
      </c>
      <c r="D9" s="220">
        <f>SUM(D8:D8)</f>
        <v>300</v>
      </c>
      <c r="E9" s="220">
        <f>SUM(E8:E8)</f>
        <v>300</v>
      </c>
      <c r="F9" s="221"/>
      <c r="G9" s="221"/>
      <c r="H9" s="221"/>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c r="AU9" s="221"/>
      <c r="AV9" s="221"/>
      <c r="AW9" s="221"/>
      <c r="AX9" s="221"/>
      <c r="AY9" s="221"/>
      <c r="AZ9" s="221"/>
      <c r="BA9" s="221"/>
      <c r="BB9" s="221"/>
      <c r="BC9" s="221"/>
      <c r="BD9" s="221"/>
      <c r="BE9" s="221"/>
      <c r="BF9" s="221"/>
      <c r="BG9" s="221"/>
      <c r="BH9" s="221"/>
      <c r="BI9" s="221"/>
      <c r="BJ9" s="221"/>
      <c r="BK9" s="221"/>
      <c r="BL9" s="221"/>
      <c r="BM9" s="221"/>
      <c r="BN9" s="221"/>
      <c r="BO9" s="221"/>
      <c r="BP9" s="221"/>
      <c r="BQ9" s="221"/>
      <c r="BR9" s="221"/>
      <c r="BS9" s="221"/>
      <c r="BT9" s="221"/>
      <c r="BU9" s="221"/>
      <c r="BV9" s="221"/>
      <c r="BW9" s="221"/>
      <c r="BX9" s="221"/>
      <c r="BY9" s="221"/>
      <c r="BZ9" s="221"/>
      <c r="CA9" s="221"/>
      <c r="CB9" s="221"/>
      <c r="CC9" s="221"/>
      <c r="CD9" s="221"/>
      <c r="CE9" s="221"/>
      <c r="CF9" s="221"/>
      <c r="CG9" s="221"/>
      <c r="CH9" s="221"/>
      <c r="CI9" s="221"/>
      <c r="CJ9" s="221"/>
      <c r="CK9" s="221"/>
      <c r="CL9" s="221"/>
      <c r="CM9" s="221"/>
      <c r="CN9" s="221"/>
      <c r="CO9" s="221"/>
      <c r="CP9" s="221"/>
      <c r="CQ9" s="221"/>
      <c r="CR9" s="221"/>
      <c r="CS9" s="221"/>
      <c r="CT9" s="221"/>
      <c r="CU9" s="221"/>
      <c r="CV9" s="221"/>
      <c r="CW9" s="221"/>
      <c r="CX9" s="221"/>
      <c r="CY9" s="221"/>
      <c r="CZ9" s="221"/>
      <c r="DA9" s="221"/>
      <c r="DB9" s="221"/>
      <c r="DC9" s="221"/>
      <c r="DD9" s="221"/>
      <c r="DE9" s="221"/>
      <c r="DF9" s="221"/>
      <c r="DG9" s="221"/>
      <c r="DH9" s="221"/>
      <c r="DI9" s="221"/>
      <c r="DJ9" s="221"/>
      <c r="DK9" s="221"/>
      <c r="DL9" s="221"/>
      <c r="DM9" s="221"/>
      <c r="DN9" s="221"/>
      <c r="DO9" s="221"/>
      <c r="DP9" s="221"/>
      <c r="DQ9" s="221"/>
      <c r="DR9" s="221"/>
      <c r="DS9" s="221"/>
      <c r="DT9" s="221"/>
      <c r="DU9" s="221"/>
      <c r="DV9" s="221"/>
      <c r="DW9" s="221"/>
      <c r="DX9" s="221"/>
      <c r="DY9" s="221"/>
      <c r="DZ9" s="221"/>
      <c r="EA9" s="221"/>
      <c r="EB9" s="221"/>
      <c r="EC9" s="221"/>
      <c r="ED9" s="221"/>
      <c r="EE9" s="221"/>
      <c r="EF9" s="221"/>
      <c r="EG9" s="221"/>
      <c r="EH9" s="221"/>
      <c r="EI9" s="221"/>
      <c r="EJ9" s="221"/>
      <c r="EK9" s="221"/>
      <c r="EL9" s="221"/>
      <c r="EM9" s="221"/>
      <c r="EN9" s="221"/>
      <c r="EO9" s="221"/>
      <c r="EP9" s="221"/>
      <c r="EQ9" s="221"/>
      <c r="ER9" s="221"/>
      <c r="ES9" s="221"/>
      <c r="ET9" s="221"/>
      <c r="EU9" s="221"/>
      <c r="EV9" s="221"/>
      <c r="EW9" s="221"/>
      <c r="EX9" s="221"/>
      <c r="EY9" s="221"/>
      <c r="EZ9" s="221"/>
      <c r="FA9" s="221"/>
      <c r="FB9" s="221"/>
      <c r="FC9" s="221"/>
      <c r="FD9" s="221"/>
      <c r="FE9" s="221"/>
      <c r="FF9" s="221"/>
      <c r="FG9" s="221"/>
      <c r="FH9" s="221"/>
      <c r="FI9" s="221"/>
      <c r="FJ9" s="221"/>
      <c r="FK9" s="221"/>
      <c r="FL9" s="221"/>
      <c r="FM9" s="221"/>
      <c r="FN9" s="221"/>
      <c r="FO9" s="221"/>
      <c r="FP9" s="221"/>
      <c r="FQ9" s="221"/>
      <c r="FR9" s="221"/>
      <c r="FS9" s="221"/>
      <c r="FT9" s="221"/>
      <c r="FU9" s="221"/>
      <c r="FV9" s="221"/>
      <c r="FW9" s="221"/>
      <c r="FX9" s="221"/>
      <c r="FY9" s="221"/>
      <c r="FZ9" s="221"/>
      <c r="GA9" s="221"/>
      <c r="GB9" s="221"/>
      <c r="GC9" s="221"/>
      <c r="GD9" s="221"/>
      <c r="GE9" s="221"/>
      <c r="GF9" s="221"/>
      <c r="GG9" s="221"/>
      <c r="GH9" s="221"/>
      <c r="GI9" s="221"/>
      <c r="GJ9" s="221"/>
      <c r="GK9" s="221"/>
      <c r="GL9" s="221"/>
      <c r="GM9" s="221"/>
      <c r="GN9" s="221"/>
      <c r="GO9" s="221"/>
      <c r="GP9" s="221"/>
      <c r="GQ9" s="221"/>
      <c r="GR9" s="221"/>
      <c r="GS9" s="221"/>
      <c r="GT9" s="221"/>
      <c r="GU9" s="221"/>
      <c r="GV9" s="221"/>
      <c r="GW9" s="221"/>
      <c r="GX9" s="221"/>
      <c r="GY9" s="221"/>
      <c r="GZ9" s="221"/>
      <c r="HA9" s="221"/>
      <c r="HB9" s="221"/>
      <c r="HC9" s="221"/>
      <c r="HD9" s="221"/>
      <c r="HE9" s="221"/>
      <c r="HF9" s="221"/>
      <c r="HG9" s="221"/>
      <c r="HH9" s="221"/>
      <c r="HI9" s="221"/>
      <c r="HJ9" s="221"/>
      <c r="HK9" s="221"/>
      <c r="HL9" s="221"/>
      <c r="HM9" s="221"/>
      <c r="HN9" s="221"/>
      <c r="HO9" s="221"/>
      <c r="HP9" s="221"/>
      <c r="HQ9" s="221"/>
      <c r="HR9" s="221"/>
      <c r="HS9" s="221"/>
      <c r="HT9" s="221"/>
      <c r="HU9" s="221"/>
      <c r="HV9" s="221"/>
      <c r="HW9" s="221"/>
      <c r="HX9" s="221"/>
      <c r="HY9" s="221"/>
      <c r="HZ9" s="221"/>
      <c r="IA9" s="221"/>
      <c r="IB9" s="221"/>
      <c r="IC9" s="221"/>
      <c r="ID9" s="221"/>
      <c r="IE9" s="221"/>
      <c r="IF9" s="221"/>
      <c r="IG9" s="221"/>
      <c r="IH9" s="221"/>
      <c r="II9" s="221"/>
      <c r="IJ9" s="221"/>
      <c r="IK9" s="221"/>
      <c r="IL9" s="221"/>
      <c r="IM9" s="221"/>
      <c r="IN9" s="221"/>
      <c r="IO9" s="221"/>
      <c r="IP9" s="221"/>
      <c r="IQ9" s="221"/>
      <c r="IR9" s="221"/>
      <c r="IS9" s="221"/>
      <c r="IT9" s="221"/>
      <c r="IU9" s="221"/>
    </row>
  </sheetData>
  <sheetProtection/>
  <mergeCells count="3">
    <mergeCell ref="C1:E1"/>
    <mergeCell ref="C2:E2"/>
    <mergeCell ref="B5:E5"/>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7030A0"/>
  </sheetPr>
  <dimension ref="A1:M26"/>
  <sheetViews>
    <sheetView zoomScale="90" zoomScaleNormal="90" zoomScalePageLayoutView="0" workbookViewId="0" topLeftCell="A3">
      <selection activeCell="D12" sqref="D12"/>
    </sheetView>
  </sheetViews>
  <sheetFormatPr defaultColWidth="9.140625" defaultRowHeight="12.75"/>
  <cols>
    <col min="1" max="1" width="27.8515625" style="40" customWidth="1"/>
    <col min="2" max="2" width="19.8515625" style="40" customWidth="1"/>
    <col min="3" max="3" width="19.57421875" style="40" customWidth="1"/>
    <col min="4" max="6" width="15.28125" style="40" customWidth="1"/>
    <col min="7" max="238" width="9.140625" style="40" customWidth="1"/>
    <col min="239" max="239" width="26.00390625" style="40" customWidth="1"/>
    <col min="240" max="240" width="17.140625" style="40" customWidth="1"/>
    <col min="241" max="241" width="47.421875" style="40" customWidth="1"/>
    <col min="242" max="242" width="15.57421875" style="40" customWidth="1"/>
    <col min="243" max="243" width="12.7109375" style="40" customWidth="1"/>
    <col min="244" max="16384" width="9.140625" style="40" customWidth="1"/>
  </cols>
  <sheetData>
    <row r="1" spans="3:13" ht="12.75" hidden="1">
      <c r="C1" s="3" t="s">
        <v>173</v>
      </c>
      <c r="D1" s="25"/>
      <c r="E1" s="3"/>
      <c r="F1" s="3"/>
      <c r="G1" s="3"/>
      <c r="H1" s="3"/>
      <c r="I1" s="3"/>
      <c r="J1" s="24"/>
      <c r="K1" s="24"/>
      <c r="L1" s="24"/>
      <c r="M1" s="24"/>
    </row>
    <row r="2" spans="3:13" ht="57" customHeight="1" hidden="1">
      <c r="C2" s="307" t="s">
        <v>147</v>
      </c>
      <c r="D2" s="307"/>
      <c r="E2" s="222"/>
      <c r="F2" s="222"/>
      <c r="G2" s="222"/>
      <c r="H2" s="222"/>
      <c r="I2" s="222"/>
      <c r="J2" s="222"/>
      <c r="K2" s="222"/>
      <c r="L2" s="222"/>
      <c r="M2" s="222"/>
    </row>
    <row r="3" spans="1:6" s="38" customFormat="1" ht="16.5" customHeight="1">
      <c r="A3" s="223"/>
      <c r="D3" s="334" t="s">
        <v>1</v>
      </c>
      <c r="E3" s="334"/>
      <c r="F3" s="334"/>
    </row>
    <row r="4" spans="1:6" s="38" customFormat="1" ht="71.25" customHeight="1">
      <c r="A4" s="223"/>
      <c r="D4" s="337" t="s">
        <v>436</v>
      </c>
      <c r="E4" s="337"/>
      <c r="F4" s="337"/>
    </row>
    <row r="5" spans="1:6" s="39" customFormat="1" ht="41.25" customHeight="1">
      <c r="A5" s="336" t="s">
        <v>447</v>
      </c>
      <c r="B5" s="336"/>
      <c r="C5" s="336"/>
      <c r="D5" s="336"/>
      <c r="E5" s="336"/>
      <c r="F5" s="336"/>
    </row>
    <row r="6" spans="1:6" s="39" customFormat="1" ht="15" customHeight="1">
      <c r="A6" s="224"/>
      <c r="D6" s="21"/>
      <c r="E6" s="21"/>
      <c r="F6" s="21" t="s">
        <v>366</v>
      </c>
    </row>
    <row r="7" spans="1:6" s="38" customFormat="1" ht="32.25" customHeight="1">
      <c r="A7" s="225" t="s">
        <v>86</v>
      </c>
      <c r="B7" s="335" t="s">
        <v>87</v>
      </c>
      <c r="C7" s="335"/>
      <c r="D7" s="225" t="s">
        <v>425</v>
      </c>
      <c r="E7" s="225" t="s">
        <v>369</v>
      </c>
      <c r="F7" s="225" t="s">
        <v>432</v>
      </c>
    </row>
    <row r="8" spans="1:6" ht="31.5" customHeight="1">
      <c r="A8" s="226" t="s">
        <v>297</v>
      </c>
      <c r="B8" s="333" t="s">
        <v>88</v>
      </c>
      <c r="C8" s="333"/>
      <c r="D8" s="227">
        <f>D9+D13</f>
        <v>0</v>
      </c>
      <c r="E8" s="227">
        <f>E9+E13</f>
        <v>0</v>
      </c>
      <c r="F8" s="227">
        <f>F9+F13</f>
        <v>0</v>
      </c>
    </row>
    <row r="9" spans="1:6" s="39" customFormat="1" ht="22.5" customHeight="1">
      <c r="A9" s="226" t="s">
        <v>298</v>
      </c>
      <c r="B9" s="333" t="s">
        <v>89</v>
      </c>
      <c r="C9" s="333"/>
      <c r="D9" s="227">
        <f>D12</f>
        <v>0</v>
      </c>
      <c r="E9" s="227">
        <f aca="true" t="shared" si="0" ref="E9:F11">E10</f>
        <v>0</v>
      </c>
      <c r="F9" s="227">
        <f t="shared" si="0"/>
        <v>0</v>
      </c>
    </row>
    <row r="10" spans="1:6" s="39" customFormat="1" ht="25.5" customHeight="1">
      <c r="A10" s="226" t="s">
        <v>299</v>
      </c>
      <c r="B10" s="333" t="s">
        <v>90</v>
      </c>
      <c r="C10" s="333"/>
      <c r="D10" s="227">
        <f>D12</f>
        <v>0</v>
      </c>
      <c r="E10" s="227">
        <f t="shared" si="0"/>
        <v>0</v>
      </c>
      <c r="F10" s="227">
        <f t="shared" si="0"/>
        <v>0</v>
      </c>
    </row>
    <row r="11" spans="1:6" s="39" customFormat="1" ht="28.5" customHeight="1">
      <c r="A11" s="226" t="s">
        <v>300</v>
      </c>
      <c r="B11" s="333" t="s">
        <v>91</v>
      </c>
      <c r="C11" s="333"/>
      <c r="D11" s="227">
        <f>D12</f>
        <v>0</v>
      </c>
      <c r="E11" s="227">
        <f t="shared" si="0"/>
        <v>0</v>
      </c>
      <c r="F11" s="227">
        <f t="shared" si="0"/>
        <v>0</v>
      </c>
    </row>
    <row r="12" spans="1:6" s="39" customFormat="1" ht="29.25" customHeight="1">
      <c r="A12" s="226" t="s">
        <v>301</v>
      </c>
      <c r="B12" s="333" t="s">
        <v>67</v>
      </c>
      <c r="C12" s="333"/>
      <c r="D12" s="227">
        <v>0</v>
      </c>
      <c r="E12" s="227">
        <v>0</v>
      </c>
      <c r="F12" s="227">
        <v>0</v>
      </c>
    </row>
    <row r="13" spans="1:6" s="39" customFormat="1" ht="30.75" customHeight="1">
      <c r="A13" s="226" t="s">
        <v>302</v>
      </c>
      <c r="B13" s="333" t="s">
        <v>92</v>
      </c>
      <c r="C13" s="333"/>
      <c r="D13" s="227">
        <f>D14</f>
        <v>0</v>
      </c>
      <c r="E13" s="227">
        <f aca="true" t="shared" si="1" ref="E13:F15">E14</f>
        <v>0</v>
      </c>
      <c r="F13" s="227">
        <f t="shared" si="1"/>
        <v>0</v>
      </c>
    </row>
    <row r="14" spans="1:6" s="39" customFormat="1" ht="27.75" customHeight="1">
      <c r="A14" s="226" t="s">
        <v>303</v>
      </c>
      <c r="B14" s="333" t="s">
        <v>93</v>
      </c>
      <c r="C14" s="333"/>
      <c r="D14" s="227">
        <f>D15</f>
        <v>0</v>
      </c>
      <c r="E14" s="227">
        <f t="shared" si="1"/>
        <v>0</v>
      </c>
      <c r="F14" s="227">
        <f t="shared" si="1"/>
        <v>0</v>
      </c>
    </row>
    <row r="15" spans="1:6" s="39" customFormat="1" ht="30.75" customHeight="1">
      <c r="A15" s="226" t="s">
        <v>304</v>
      </c>
      <c r="B15" s="333" t="s">
        <v>94</v>
      </c>
      <c r="C15" s="333"/>
      <c r="D15" s="227">
        <f>D16</f>
        <v>0</v>
      </c>
      <c r="E15" s="227">
        <f t="shared" si="1"/>
        <v>0</v>
      </c>
      <c r="F15" s="227">
        <f t="shared" si="1"/>
        <v>0</v>
      </c>
    </row>
    <row r="16" spans="1:6" s="39" customFormat="1" ht="31.5" customHeight="1">
      <c r="A16" s="226" t="s">
        <v>305</v>
      </c>
      <c r="B16" s="333" t="s">
        <v>68</v>
      </c>
      <c r="C16" s="333"/>
      <c r="D16" s="227">
        <v>0</v>
      </c>
      <c r="E16" s="227">
        <v>0</v>
      </c>
      <c r="F16" s="227">
        <v>0</v>
      </c>
    </row>
    <row r="17" spans="1:6" s="41" customFormat="1" ht="42" customHeight="1">
      <c r="A17" s="228"/>
      <c r="B17" s="332" t="s">
        <v>95</v>
      </c>
      <c r="C17" s="332"/>
      <c r="D17" s="229">
        <f>D8</f>
        <v>0</v>
      </c>
      <c r="E17" s="229">
        <f>E8</f>
        <v>0</v>
      </c>
      <c r="F17" s="229">
        <f>F8</f>
        <v>0</v>
      </c>
    </row>
    <row r="18" ht="12.75">
      <c r="D18" s="42"/>
    </row>
    <row r="19" ht="12.75">
      <c r="D19" s="42"/>
    </row>
    <row r="20" ht="12.75">
      <c r="D20" s="42"/>
    </row>
    <row r="22" spans="3:4" ht="12.75">
      <c r="C22" s="43"/>
      <c r="D22" s="43"/>
    </row>
    <row r="26" spans="3:4" ht="12.75">
      <c r="C26" s="44"/>
      <c r="D26" s="44"/>
    </row>
  </sheetData>
  <sheetProtection/>
  <mergeCells count="15">
    <mergeCell ref="D3:F3"/>
    <mergeCell ref="C2:D2"/>
    <mergeCell ref="B16:C16"/>
    <mergeCell ref="B7:C7"/>
    <mergeCell ref="B8:C8"/>
    <mergeCell ref="B9:C9"/>
    <mergeCell ref="A5:F5"/>
    <mergeCell ref="D4:F4"/>
    <mergeCell ref="B17:C17"/>
    <mergeCell ref="B10:C10"/>
    <mergeCell ref="B11:C11"/>
    <mergeCell ref="B12:C12"/>
    <mergeCell ref="B13:C13"/>
    <mergeCell ref="B14:C14"/>
    <mergeCell ref="B15:C15"/>
  </mergeCells>
  <printOptions/>
  <pageMargins left="0.7086614173228347" right="0.2755905511811024" top="0.7480314960629921" bottom="0.7480314960629921" header="0.31496062992125984" footer="0.31496062992125984"/>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rgb="FFFFC000"/>
  </sheetPr>
  <dimension ref="A1:E24"/>
  <sheetViews>
    <sheetView zoomScalePageLayoutView="0" workbookViewId="0" topLeftCell="A1">
      <selection activeCell="A3" sqref="A3:D3"/>
    </sheetView>
  </sheetViews>
  <sheetFormatPr defaultColWidth="9.140625" defaultRowHeight="12.75"/>
  <cols>
    <col min="1" max="1" width="44.7109375" style="58" customWidth="1"/>
    <col min="2" max="2" width="29.8515625" style="58" customWidth="1"/>
    <col min="3" max="3" width="13.00390625" style="58" customWidth="1"/>
    <col min="4" max="4" width="14.8515625" style="58" customWidth="1"/>
    <col min="5" max="7" width="0.2890625" style="58" hidden="1" customWidth="1"/>
    <col min="8" max="8" width="0.9921875" style="58" hidden="1" customWidth="1"/>
    <col min="9" max="9" width="0.42578125" style="58" hidden="1" customWidth="1"/>
    <col min="10" max="10" width="9.140625" style="58" hidden="1" customWidth="1"/>
    <col min="11" max="16384" width="9.140625" style="58" customWidth="1"/>
  </cols>
  <sheetData>
    <row r="1" spans="2:4" ht="12.75" customHeight="1">
      <c r="B1" s="253" t="s">
        <v>348</v>
      </c>
      <c r="C1" s="253"/>
      <c r="D1" s="253"/>
    </row>
    <row r="2" spans="1:4" ht="63" customHeight="1">
      <c r="A2" s="55"/>
      <c r="B2" s="252" t="s">
        <v>436</v>
      </c>
      <c r="C2" s="252"/>
      <c r="D2" s="252"/>
    </row>
    <row r="3" spans="1:4" ht="56.25" customHeight="1">
      <c r="A3" s="254" t="s">
        <v>438</v>
      </c>
      <c r="B3" s="254"/>
      <c r="C3" s="254"/>
      <c r="D3" s="254"/>
    </row>
    <row r="4" ht="12.75">
      <c r="E4" s="58" t="s">
        <v>73</v>
      </c>
    </row>
    <row r="5" spans="1:4" ht="51.75" customHeight="1">
      <c r="A5" s="255" t="s">
        <v>209</v>
      </c>
      <c r="B5" s="256"/>
      <c r="C5" s="255" t="s">
        <v>210</v>
      </c>
      <c r="D5" s="256"/>
    </row>
    <row r="6" spans="1:5" s="59" customFormat="1" ht="33.75" customHeight="1" hidden="1">
      <c r="A6" s="273" t="s">
        <v>211</v>
      </c>
      <c r="B6" s="274"/>
      <c r="C6" s="265"/>
      <c r="D6" s="266"/>
      <c r="E6" s="59" t="s">
        <v>73</v>
      </c>
    </row>
    <row r="7" spans="1:4" ht="39" customHeight="1" hidden="1">
      <c r="A7" s="278" t="s">
        <v>212</v>
      </c>
      <c r="B7" s="279"/>
      <c r="C7" s="271">
        <v>1</v>
      </c>
      <c r="D7" s="272"/>
    </row>
    <row r="8" spans="1:4" ht="18.75" customHeight="1" hidden="1">
      <c r="A8" s="276" t="s">
        <v>213</v>
      </c>
      <c r="B8" s="277"/>
      <c r="C8" s="268">
        <v>1</v>
      </c>
      <c r="D8" s="269"/>
    </row>
    <row r="9" spans="1:5" s="59" customFormat="1" ht="20.25" customHeight="1">
      <c r="A9" s="259" t="s">
        <v>214</v>
      </c>
      <c r="B9" s="260"/>
      <c r="C9" s="261"/>
      <c r="D9" s="262"/>
      <c r="E9" s="59" t="s">
        <v>73</v>
      </c>
    </row>
    <row r="10" spans="1:4" ht="29.25" customHeight="1">
      <c r="A10" s="263" t="s">
        <v>165</v>
      </c>
      <c r="B10" s="264"/>
      <c r="C10" s="268">
        <v>1</v>
      </c>
      <c r="D10" s="269"/>
    </row>
    <row r="11" spans="1:4" ht="18.75" customHeight="1">
      <c r="A11" s="267" t="s">
        <v>166</v>
      </c>
      <c r="B11" s="267"/>
      <c r="C11" s="268">
        <v>1</v>
      </c>
      <c r="D11" s="269"/>
    </row>
    <row r="12" spans="1:4" s="243" customFormat="1" ht="31.5" customHeight="1">
      <c r="A12" s="270" t="s">
        <v>215</v>
      </c>
      <c r="B12" s="270"/>
      <c r="C12" s="275"/>
      <c r="D12" s="275"/>
    </row>
    <row r="13" spans="1:4" s="243" customFormat="1" ht="27" customHeight="1">
      <c r="A13" s="257" t="s">
        <v>417</v>
      </c>
      <c r="B13" s="257"/>
      <c r="C13" s="258">
        <v>1</v>
      </c>
      <c r="D13" s="258"/>
    </row>
    <row r="14" ht="12.75">
      <c r="A14" s="46"/>
    </row>
    <row r="15" spans="1:5" ht="12.75">
      <c r="A15" s="46"/>
      <c r="E15" s="58" t="s">
        <v>73</v>
      </c>
    </row>
    <row r="16" ht="12.75">
      <c r="A16" s="46"/>
    </row>
    <row r="17" ht="12.75">
      <c r="A17" s="46"/>
    </row>
    <row r="18" ht="12.75">
      <c r="A18" s="46"/>
    </row>
    <row r="19" ht="12.75">
      <c r="A19" s="46"/>
    </row>
    <row r="20" ht="12.75">
      <c r="A20" s="46"/>
    </row>
    <row r="21" ht="12.75">
      <c r="A21" s="46"/>
    </row>
    <row r="22" ht="12.75">
      <c r="A22" s="46"/>
    </row>
    <row r="23" ht="12.75">
      <c r="A23" s="46"/>
    </row>
    <row r="24" ht="12.75">
      <c r="A24" s="46"/>
    </row>
  </sheetData>
  <sheetProtection/>
  <mergeCells count="21">
    <mergeCell ref="A7:B7"/>
    <mergeCell ref="C6:D6"/>
    <mergeCell ref="A11:B11"/>
    <mergeCell ref="C11:D11"/>
    <mergeCell ref="A12:B12"/>
    <mergeCell ref="C10:D10"/>
    <mergeCell ref="C7:D7"/>
    <mergeCell ref="A6:B6"/>
    <mergeCell ref="C12:D12"/>
    <mergeCell ref="C8:D8"/>
    <mergeCell ref="A8:B8"/>
    <mergeCell ref="B1:D1"/>
    <mergeCell ref="B2:D2"/>
    <mergeCell ref="A3:D3"/>
    <mergeCell ref="A5:B5"/>
    <mergeCell ref="C5:D5"/>
    <mergeCell ref="A13:B13"/>
    <mergeCell ref="C13:D13"/>
    <mergeCell ref="A9:B9"/>
    <mergeCell ref="C9:D9"/>
    <mergeCell ref="A10:B10"/>
  </mergeCells>
  <printOptions/>
  <pageMargins left="0.7874015748031497" right="0.1968503937007874" top="0.66" bottom="0.1968503937007874" header="0.99" footer="0.5118110236220472"/>
  <pageSetup horizontalDpi="600" verticalDpi="600" orientation="portrait" scale="90" r:id="rId1"/>
</worksheet>
</file>

<file path=xl/worksheets/sheet3.xml><?xml version="1.0" encoding="utf-8"?>
<worksheet xmlns="http://schemas.openxmlformats.org/spreadsheetml/2006/main" xmlns:r="http://schemas.openxmlformats.org/officeDocument/2006/relationships">
  <sheetPr>
    <tabColor theme="4"/>
  </sheetPr>
  <dimension ref="A1:H58"/>
  <sheetViews>
    <sheetView zoomScalePageLayoutView="0" workbookViewId="0" topLeftCell="A1">
      <selection activeCell="D61" sqref="D61"/>
    </sheetView>
  </sheetViews>
  <sheetFormatPr defaultColWidth="9.140625" defaultRowHeight="12.75"/>
  <cols>
    <col min="1" max="1" width="8.28125" style="45" customWidth="1"/>
    <col min="2" max="2" width="5.140625" style="45" customWidth="1"/>
    <col min="3" max="3" width="15.57421875" style="45" customWidth="1"/>
    <col min="4" max="4" width="86.28125" style="46" customWidth="1"/>
    <col min="5" max="5" width="0.71875" style="36" customWidth="1"/>
    <col min="6" max="6" width="0.13671875" style="46" customWidth="1"/>
    <col min="7" max="7" width="9.140625" style="46" hidden="1" customWidth="1"/>
    <col min="8" max="8" width="0" style="46" hidden="1" customWidth="1"/>
    <col min="9" max="16384" width="9.140625" style="46" customWidth="1"/>
  </cols>
  <sheetData>
    <row r="1" spans="4:8" ht="12.75" customHeight="1">
      <c r="D1" s="61" t="s">
        <v>208</v>
      </c>
      <c r="E1" s="62"/>
      <c r="F1" s="63"/>
      <c r="G1" s="63"/>
      <c r="H1" s="63"/>
    </row>
    <row r="2" spans="4:8" ht="25.5" customHeight="1">
      <c r="D2" s="252" t="s">
        <v>436</v>
      </c>
      <c r="E2" s="252"/>
      <c r="F2" s="252"/>
      <c r="G2" s="63"/>
      <c r="H2" s="63"/>
    </row>
    <row r="3" ht="9" customHeight="1"/>
    <row r="4" spans="1:4" ht="29.25" customHeight="1">
      <c r="A4" s="280" t="s">
        <v>439</v>
      </c>
      <c r="B4" s="280"/>
      <c r="C4" s="280"/>
      <c r="D4" s="280"/>
    </row>
    <row r="5" ht="10.5" customHeight="1">
      <c r="D5" s="47"/>
    </row>
    <row r="6" spans="1:5" s="48" customFormat="1" ht="25.5" customHeight="1">
      <c r="A6" s="281" t="s">
        <v>119</v>
      </c>
      <c r="B6" s="281"/>
      <c r="C6" s="281"/>
      <c r="D6" s="282" t="s">
        <v>120</v>
      </c>
      <c r="E6" s="65"/>
    </row>
    <row r="7" spans="1:5" s="48" customFormat="1" ht="41.25" customHeight="1">
      <c r="A7" s="66" t="s">
        <v>121</v>
      </c>
      <c r="B7" s="281" t="s">
        <v>122</v>
      </c>
      <c r="C7" s="281"/>
      <c r="D7" s="283"/>
      <c r="E7" s="65"/>
    </row>
    <row r="8" spans="1:5" ht="18" customHeight="1">
      <c r="A8" s="284" t="s">
        <v>440</v>
      </c>
      <c r="B8" s="285"/>
      <c r="C8" s="285"/>
      <c r="D8" s="286"/>
      <c r="E8" s="36" t="s">
        <v>73</v>
      </c>
    </row>
    <row r="9" spans="1:8" ht="41.25" customHeight="1">
      <c r="A9" s="64">
        <v>866</v>
      </c>
      <c r="B9" s="255" t="s">
        <v>174</v>
      </c>
      <c r="C9" s="256"/>
      <c r="D9" s="67" t="s">
        <v>14</v>
      </c>
      <c r="E9" s="68"/>
      <c r="H9" s="69"/>
    </row>
    <row r="10" spans="1:8" ht="39" customHeight="1">
      <c r="A10" s="64">
        <v>866</v>
      </c>
      <c r="B10" s="255" t="s">
        <v>175</v>
      </c>
      <c r="C10" s="256"/>
      <c r="D10" s="67" t="s">
        <v>14</v>
      </c>
      <c r="E10" s="68"/>
      <c r="H10" s="69"/>
    </row>
    <row r="11" spans="1:8" ht="52.5" customHeight="1">
      <c r="A11" s="64">
        <v>866</v>
      </c>
      <c r="B11" s="287" t="s">
        <v>123</v>
      </c>
      <c r="C11" s="288"/>
      <c r="D11" s="49" t="s">
        <v>217</v>
      </c>
      <c r="E11" s="68"/>
      <c r="H11" s="69"/>
    </row>
    <row r="12" spans="1:8" ht="52.5" customHeight="1">
      <c r="A12" s="64">
        <v>866</v>
      </c>
      <c r="B12" s="287" t="s">
        <v>124</v>
      </c>
      <c r="C12" s="288"/>
      <c r="D12" s="49" t="s">
        <v>218</v>
      </c>
      <c r="E12" s="68"/>
      <c r="H12" s="69"/>
    </row>
    <row r="13" spans="1:6" ht="27" customHeight="1" hidden="1">
      <c r="A13" s="64">
        <v>866</v>
      </c>
      <c r="B13" s="255" t="s">
        <v>219</v>
      </c>
      <c r="C13" s="256"/>
      <c r="D13" s="67" t="s">
        <v>220</v>
      </c>
      <c r="E13" s="68"/>
      <c r="F13" s="69"/>
    </row>
    <row r="14" spans="1:6" s="50" customFormat="1" ht="54" customHeight="1" hidden="1">
      <c r="A14" s="64">
        <v>866</v>
      </c>
      <c r="B14" s="291" t="s">
        <v>221</v>
      </c>
      <c r="C14" s="292"/>
      <c r="D14" s="70" t="s">
        <v>222</v>
      </c>
      <c r="E14" s="71"/>
      <c r="F14" s="71"/>
    </row>
    <row r="15" spans="1:6" s="50" customFormat="1" ht="39.75" customHeight="1">
      <c r="A15" s="64">
        <v>866</v>
      </c>
      <c r="B15" s="255" t="s">
        <v>125</v>
      </c>
      <c r="C15" s="256"/>
      <c r="D15" s="72" t="s">
        <v>140</v>
      </c>
      <c r="E15" s="71"/>
      <c r="F15" s="71"/>
    </row>
    <row r="16" spans="1:6" s="50" customFormat="1" ht="39" customHeight="1" hidden="1">
      <c r="A16" s="64">
        <v>866</v>
      </c>
      <c r="B16" s="255" t="s">
        <v>223</v>
      </c>
      <c r="C16" s="256"/>
      <c r="D16" s="67" t="s">
        <v>224</v>
      </c>
      <c r="E16" s="68"/>
      <c r="F16" s="71"/>
    </row>
    <row r="17" spans="1:6" ht="39.75" customHeight="1">
      <c r="A17" s="64">
        <v>866</v>
      </c>
      <c r="B17" s="255" t="s">
        <v>15</v>
      </c>
      <c r="C17" s="256"/>
      <c r="D17" s="72" t="s">
        <v>141</v>
      </c>
      <c r="E17" s="71"/>
      <c r="F17" s="71"/>
    </row>
    <row r="18" spans="1:6" ht="54" customHeight="1" hidden="1">
      <c r="A18" s="64">
        <v>866</v>
      </c>
      <c r="B18" s="255" t="s">
        <v>225</v>
      </c>
      <c r="C18" s="256"/>
      <c r="D18" s="67" t="s">
        <v>226</v>
      </c>
      <c r="E18" s="68"/>
      <c r="F18" s="71"/>
    </row>
    <row r="19" spans="1:6" s="50" customFormat="1" ht="29.25" customHeight="1">
      <c r="A19" s="64">
        <v>866</v>
      </c>
      <c r="B19" s="255" t="s">
        <v>126</v>
      </c>
      <c r="C19" s="256"/>
      <c r="D19" s="67" t="s">
        <v>176</v>
      </c>
      <c r="E19" s="68"/>
      <c r="F19" s="71"/>
    </row>
    <row r="20" spans="1:6" s="50" customFormat="1" ht="50.25" customHeight="1">
      <c r="A20" s="64">
        <v>866</v>
      </c>
      <c r="B20" s="255" t="s">
        <v>127</v>
      </c>
      <c r="C20" s="256"/>
      <c r="D20" s="67" t="s">
        <v>227</v>
      </c>
      <c r="E20" s="68"/>
      <c r="F20" s="71"/>
    </row>
    <row r="21" spans="1:5" ht="25.5" customHeight="1">
      <c r="A21" s="64">
        <v>866</v>
      </c>
      <c r="B21" s="255" t="s">
        <v>128</v>
      </c>
      <c r="C21" s="256"/>
      <c r="D21" s="67" t="s">
        <v>142</v>
      </c>
      <c r="E21" s="68"/>
    </row>
    <row r="22" spans="1:7" ht="18" customHeight="1">
      <c r="A22" s="64">
        <v>866</v>
      </c>
      <c r="B22" s="255" t="s">
        <v>129</v>
      </c>
      <c r="C22" s="256"/>
      <c r="D22" s="67" t="s">
        <v>143</v>
      </c>
      <c r="E22" s="68"/>
      <c r="F22" s="36"/>
      <c r="G22" s="36"/>
    </row>
    <row r="23" spans="1:7" ht="58.5" customHeight="1">
      <c r="A23" s="64">
        <v>866</v>
      </c>
      <c r="B23" s="255" t="s">
        <v>130</v>
      </c>
      <c r="C23" s="256"/>
      <c r="D23" s="67" t="s">
        <v>229</v>
      </c>
      <c r="E23" s="68"/>
      <c r="F23" s="36"/>
      <c r="G23" s="36"/>
    </row>
    <row r="24" spans="1:7" ht="55.5" customHeight="1">
      <c r="A24" s="64">
        <v>866</v>
      </c>
      <c r="B24" s="255" t="s">
        <v>132</v>
      </c>
      <c r="C24" s="256"/>
      <c r="D24" s="67" t="s">
        <v>228</v>
      </c>
      <c r="E24" s="68"/>
      <c r="F24" s="36"/>
      <c r="G24" s="36"/>
    </row>
    <row r="25" spans="1:7" ht="54.75" customHeight="1">
      <c r="A25" s="57">
        <v>866</v>
      </c>
      <c r="B25" s="287" t="s">
        <v>131</v>
      </c>
      <c r="C25" s="288"/>
      <c r="D25" s="49" t="s">
        <v>144</v>
      </c>
      <c r="E25" s="68"/>
      <c r="F25" s="36"/>
      <c r="G25" s="36"/>
    </row>
    <row r="26" spans="1:7" ht="54" customHeight="1">
      <c r="A26" s="57">
        <v>866</v>
      </c>
      <c r="B26" s="287" t="s">
        <v>133</v>
      </c>
      <c r="C26" s="288"/>
      <c r="D26" s="49" t="s">
        <v>145</v>
      </c>
      <c r="E26" s="68"/>
      <c r="F26" s="71"/>
      <c r="G26" s="36"/>
    </row>
    <row r="27" spans="1:7" ht="30" customHeight="1">
      <c r="A27" s="64">
        <v>866</v>
      </c>
      <c r="B27" s="255" t="s">
        <v>427</v>
      </c>
      <c r="C27" s="256"/>
      <c r="D27" s="67" t="s">
        <v>428</v>
      </c>
      <c r="E27" s="68"/>
      <c r="F27" s="71"/>
      <c r="G27" s="36"/>
    </row>
    <row r="28" spans="1:7" ht="54.75" customHeight="1" hidden="1">
      <c r="A28" s="64">
        <v>866</v>
      </c>
      <c r="B28" s="255" t="s">
        <v>230</v>
      </c>
      <c r="C28" s="256"/>
      <c r="D28" s="67" t="s">
        <v>231</v>
      </c>
      <c r="E28" s="68" t="s">
        <v>73</v>
      </c>
      <c r="F28" s="71"/>
      <c r="G28" s="36"/>
    </row>
    <row r="29" spans="1:7" ht="54" customHeight="1" hidden="1">
      <c r="A29" s="64">
        <v>866</v>
      </c>
      <c r="B29" s="255" t="s">
        <v>232</v>
      </c>
      <c r="C29" s="256"/>
      <c r="D29" s="67" t="s">
        <v>233</v>
      </c>
      <c r="E29" s="68" t="s">
        <v>73</v>
      </c>
      <c r="F29" s="71"/>
      <c r="G29" s="36"/>
    </row>
    <row r="30" spans="1:7" ht="26.25" customHeight="1" hidden="1">
      <c r="A30" s="64">
        <v>866</v>
      </c>
      <c r="B30" s="293" t="s">
        <v>234</v>
      </c>
      <c r="C30" s="294"/>
      <c r="D30" s="73" t="s">
        <v>235</v>
      </c>
      <c r="E30" s="74"/>
      <c r="F30" s="71"/>
      <c r="G30" s="36"/>
    </row>
    <row r="31" spans="1:7" ht="27" customHeight="1">
      <c r="A31" s="64">
        <v>866</v>
      </c>
      <c r="B31" s="293" t="s">
        <v>134</v>
      </c>
      <c r="C31" s="294"/>
      <c r="D31" s="73" t="s">
        <v>236</v>
      </c>
      <c r="E31" s="74"/>
      <c r="F31" s="71"/>
      <c r="G31" s="36"/>
    </row>
    <row r="32" spans="1:6" ht="29.25" customHeight="1" hidden="1">
      <c r="A32" s="64">
        <v>863</v>
      </c>
      <c r="B32" s="255" t="s">
        <v>237</v>
      </c>
      <c r="C32" s="256"/>
      <c r="D32" s="67" t="s">
        <v>238</v>
      </c>
      <c r="E32" s="68"/>
      <c r="F32" s="75"/>
    </row>
    <row r="33" spans="1:6" ht="27" customHeight="1" hidden="1">
      <c r="A33" s="64">
        <v>863</v>
      </c>
      <c r="B33" s="289" t="s">
        <v>239</v>
      </c>
      <c r="C33" s="290"/>
      <c r="D33" s="67" t="s">
        <v>240</v>
      </c>
      <c r="E33" s="68"/>
      <c r="F33" s="76"/>
    </row>
    <row r="34" spans="1:6" ht="24.75" customHeight="1" hidden="1">
      <c r="A34" s="64">
        <v>863</v>
      </c>
      <c r="B34" s="255" t="s">
        <v>135</v>
      </c>
      <c r="C34" s="256"/>
      <c r="D34" s="67" t="s">
        <v>241</v>
      </c>
      <c r="E34" s="75"/>
      <c r="F34" s="75"/>
    </row>
    <row r="35" spans="1:6" ht="19.5" customHeight="1" hidden="1">
      <c r="A35" s="64">
        <v>863</v>
      </c>
      <c r="B35" s="289" t="s">
        <v>242</v>
      </c>
      <c r="C35" s="290"/>
      <c r="D35" s="67" t="s">
        <v>243</v>
      </c>
      <c r="E35" s="68"/>
      <c r="F35" s="75"/>
    </row>
    <row r="36" spans="1:6" ht="19.5" customHeight="1" hidden="1">
      <c r="A36" s="64">
        <v>863</v>
      </c>
      <c r="B36" s="298" t="s">
        <v>244</v>
      </c>
      <c r="C36" s="298"/>
      <c r="D36" s="67" t="s">
        <v>245</v>
      </c>
      <c r="E36" s="68"/>
      <c r="F36" s="75"/>
    </row>
    <row r="37" spans="1:6" ht="30" customHeight="1" hidden="1">
      <c r="A37" s="64">
        <v>863</v>
      </c>
      <c r="B37" s="293" t="s">
        <v>246</v>
      </c>
      <c r="C37" s="294"/>
      <c r="D37" s="67" t="s">
        <v>247</v>
      </c>
      <c r="E37" s="68"/>
      <c r="F37" s="75"/>
    </row>
    <row r="38" spans="1:5" ht="28.5" customHeight="1" hidden="1">
      <c r="A38" s="284" t="s">
        <v>248</v>
      </c>
      <c r="B38" s="299"/>
      <c r="C38" s="299"/>
      <c r="D38" s="300"/>
      <c r="E38" s="36" t="s">
        <v>73</v>
      </c>
    </row>
    <row r="39" spans="1:6" ht="15.75" customHeight="1">
      <c r="A39" s="64">
        <v>866</v>
      </c>
      <c r="B39" s="298" t="s">
        <v>136</v>
      </c>
      <c r="C39" s="298"/>
      <c r="D39" s="67" t="s">
        <v>165</v>
      </c>
      <c r="E39" s="75"/>
      <c r="F39" s="75"/>
    </row>
    <row r="40" spans="1:6" ht="15.75" customHeight="1">
      <c r="A40" s="64">
        <v>866</v>
      </c>
      <c r="B40" s="298" t="s">
        <v>137</v>
      </c>
      <c r="C40" s="298"/>
      <c r="D40" s="67" t="s">
        <v>166</v>
      </c>
      <c r="E40" s="75"/>
      <c r="F40" s="75"/>
    </row>
    <row r="41" spans="1:6" ht="25.5" customHeight="1">
      <c r="A41" s="64">
        <v>866</v>
      </c>
      <c r="B41" s="298" t="s">
        <v>418</v>
      </c>
      <c r="C41" s="298"/>
      <c r="D41" s="73" t="s">
        <v>448</v>
      </c>
      <c r="E41" s="71"/>
      <c r="F41" s="50"/>
    </row>
    <row r="42" spans="1:6" ht="27" customHeight="1">
      <c r="A42" s="64">
        <v>866</v>
      </c>
      <c r="B42" s="298" t="s">
        <v>419</v>
      </c>
      <c r="C42" s="298"/>
      <c r="D42" s="73" t="s">
        <v>157</v>
      </c>
      <c r="E42" s="71" t="s">
        <v>73</v>
      </c>
      <c r="F42" s="50"/>
    </row>
    <row r="43" spans="1:6" ht="16.5" customHeight="1">
      <c r="A43" s="64">
        <v>866</v>
      </c>
      <c r="B43" s="297" t="s">
        <v>422</v>
      </c>
      <c r="C43" s="297"/>
      <c r="D43" s="73" t="s">
        <v>167</v>
      </c>
      <c r="E43" s="68"/>
      <c r="F43" s="50"/>
    </row>
    <row r="44" spans="1:6" ht="15.75" customHeight="1">
      <c r="A44" s="64">
        <v>866</v>
      </c>
      <c r="B44" s="297" t="s">
        <v>423</v>
      </c>
      <c r="C44" s="297"/>
      <c r="D44" s="67" t="s">
        <v>168</v>
      </c>
      <c r="E44" s="68"/>
      <c r="F44" s="50"/>
    </row>
    <row r="45" spans="1:6" ht="28.5" customHeight="1" hidden="1">
      <c r="A45" s="64">
        <v>866</v>
      </c>
      <c r="B45" s="293" t="s">
        <v>249</v>
      </c>
      <c r="C45" s="294"/>
      <c r="D45" s="73" t="s">
        <v>250</v>
      </c>
      <c r="E45" s="68"/>
      <c r="F45" s="50"/>
    </row>
    <row r="46" spans="1:6" ht="40.5" customHeight="1" hidden="1">
      <c r="A46" s="64">
        <v>866</v>
      </c>
      <c r="B46" s="293" t="s">
        <v>251</v>
      </c>
      <c r="C46" s="294"/>
      <c r="D46" s="73" t="s">
        <v>252</v>
      </c>
      <c r="E46" s="68"/>
      <c r="F46" s="50"/>
    </row>
    <row r="47" spans="1:6" ht="25.5" customHeight="1">
      <c r="A47" s="64">
        <v>866</v>
      </c>
      <c r="B47" s="297" t="s">
        <v>420</v>
      </c>
      <c r="C47" s="297"/>
      <c r="D47" s="67" t="s">
        <v>169</v>
      </c>
      <c r="E47" s="71"/>
      <c r="F47" s="50"/>
    </row>
    <row r="48" spans="1:6" ht="30" customHeight="1" hidden="1">
      <c r="A48" s="64">
        <v>866</v>
      </c>
      <c r="B48" s="297" t="s">
        <v>253</v>
      </c>
      <c r="C48" s="297"/>
      <c r="D48" s="67" t="s">
        <v>254</v>
      </c>
      <c r="E48" s="71" t="s">
        <v>73</v>
      </c>
      <c r="F48" s="50"/>
    </row>
    <row r="49" spans="1:6" ht="30.75" customHeight="1" hidden="1">
      <c r="A49" s="64">
        <v>866</v>
      </c>
      <c r="B49" s="297" t="s">
        <v>255</v>
      </c>
      <c r="C49" s="297"/>
      <c r="D49" s="67" t="s">
        <v>256</v>
      </c>
      <c r="E49" s="71"/>
      <c r="F49" s="50"/>
    </row>
    <row r="50" spans="1:6" ht="24.75" customHeight="1">
      <c r="A50" s="64">
        <v>866</v>
      </c>
      <c r="B50" s="297" t="s">
        <v>424</v>
      </c>
      <c r="C50" s="297"/>
      <c r="D50" s="67" t="s">
        <v>170</v>
      </c>
      <c r="E50" s="71"/>
      <c r="F50" s="50"/>
    </row>
    <row r="51" spans="1:6" ht="29.25" customHeight="1" hidden="1">
      <c r="A51" s="64">
        <v>866</v>
      </c>
      <c r="B51" s="297" t="s">
        <v>257</v>
      </c>
      <c r="C51" s="297"/>
      <c r="D51" s="67" t="s">
        <v>258</v>
      </c>
      <c r="E51" s="71"/>
      <c r="F51" s="71"/>
    </row>
    <row r="52" spans="1:6" ht="42.75" customHeight="1" hidden="1">
      <c r="A52" s="64">
        <v>866</v>
      </c>
      <c r="B52" s="293" t="s">
        <v>259</v>
      </c>
      <c r="C52" s="294"/>
      <c r="D52" s="67" t="s">
        <v>260</v>
      </c>
      <c r="E52" s="71"/>
      <c r="F52" s="71"/>
    </row>
    <row r="53" spans="1:6" ht="19.5" customHeight="1" hidden="1">
      <c r="A53" s="64">
        <v>866</v>
      </c>
      <c r="B53" s="297" t="s">
        <v>261</v>
      </c>
      <c r="C53" s="297"/>
      <c r="D53" s="67" t="s">
        <v>262</v>
      </c>
      <c r="E53" s="71"/>
      <c r="F53" s="71"/>
    </row>
    <row r="54" spans="1:6" ht="42.75" customHeight="1" hidden="1">
      <c r="A54" s="64">
        <v>866</v>
      </c>
      <c r="B54" s="297" t="s">
        <v>415</v>
      </c>
      <c r="C54" s="297"/>
      <c r="D54" s="67" t="s">
        <v>263</v>
      </c>
      <c r="E54" s="71"/>
      <c r="F54" s="71"/>
    </row>
    <row r="55" spans="1:6" ht="40.5" customHeight="1">
      <c r="A55" s="64">
        <v>866</v>
      </c>
      <c r="B55" s="293" t="s">
        <v>421</v>
      </c>
      <c r="C55" s="294"/>
      <c r="D55" s="67" t="s">
        <v>264</v>
      </c>
      <c r="E55" s="71"/>
      <c r="F55" s="71"/>
    </row>
    <row r="56" spans="1:4" ht="54" customHeight="1">
      <c r="A56" s="57">
        <v>866</v>
      </c>
      <c r="B56" s="296" t="s">
        <v>416</v>
      </c>
      <c r="C56" s="296"/>
      <c r="D56" s="49" t="s">
        <v>171</v>
      </c>
    </row>
    <row r="57" spans="1:4" ht="12.75">
      <c r="A57" s="295"/>
      <c r="B57" s="295"/>
      <c r="C57" s="295"/>
      <c r="D57" s="295"/>
    </row>
    <row r="58" spans="1:8" s="36" customFormat="1" ht="12.75">
      <c r="A58" s="52"/>
      <c r="B58" s="52"/>
      <c r="C58" s="52"/>
      <c r="D58" s="53"/>
      <c r="F58" s="46"/>
      <c r="G58" s="46"/>
      <c r="H58" s="46"/>
    </row>
  </sheetData>
  <sheetProtection/>
  <mergeCells count="55">
    <mergeCell ref="B36:C36"/>
    <mergeCell ref="B29:C29"/>
    <mergeCell ref="B32:C32"/>
    <mergeCell ref="B18:C18"/>
    <mergeCell ref="B27:C27"/>
    <mergeCell ref="B31:C31"/>
    <mergeCell ref="B28:C28"/>
    <mergeCell ref="B30:C30"/>
    <mergeCell ref="B22:C22"/>
    <mergeCell ref="B20:C20"/>
    <mergeCell ref="B48:C48"/>
    <mergeCell ref="B46:C46"/>
    <mergeCell ref="D2:F2"/>
    <mergeCell ref="B52:C52"/>
    <mergeCell ref="B43:C43"/>
    <mergeCell ref="B44:C44"/>
    <mergeCell ref="B26:C26"/>
    <mergeCell ref="B19:C19"/>
    <mergeCell ref="B34:C34"/>
    <mergeCell ref="B35:C35"/>
    <mergeCell ref="B37:C37"/>
    <mergeCell ref="A38:D38"/>
    <mergeCell ref="B39:C39"/>
    <mergeCell ref="B40:C40"/>
    <mergeCell ref="B45:C45"/>
    <mergeCell ref="B47:C47"/>
    <mergeCell ref="B55:C55"/>
    <mergeCell ref="A57:D57"/>
    <mergeCell ref="B56:C56"/>
    <mergeCell ref="B53:C53"/>
    <mergeCell ref="B41:C41"/>
    <mergeCell ref="B42:C42"/>
    <mergeCell ref="B51:C51"/>
    <mergeCell ref="B54:C54"/>
    <mergeCell ref="B49:C49"/>
    <mergeCell ref="B50:C50"/>
    <mergeCell ref="B11:C11"/>
    <mergeCell ref="B33:C33"/>
    <mergeCell ref="B14:C14"/>
    <mergeCell ref="B15:C15"/>
    <mergeCell ref="B16:C16"/>
    <mergeCell ref="B23:C23"/>
    <mergeCell ref="B24:C24"/>
    <mergeCell ref="B25:C25"/>
    <mergeCell ref="B21:C21"/>
    <mergeCell ref="B13:C13"/>
    <mergeCell ref="B17:C17"/>
    <mergeCell ref="A4:D4"/>
    <mergeCell ref="A6:C6"/>
    <mergeCell ref="D6:D7"/>
    <mergeCell ref="B7:C7"/>
    <mergeCell ref="A8:D8"/>
    <mergeCell ref="B12:C12"/>
    <mergeCell ref="B9:C9"/>
    <mergeCell ref="B10:C10"/>
  </mergeCells>
  <printOptions/>
  <pageMargins left="0.6692913385826772" right="0.1968503937007874" top="0.66" bottom="0.54" header="0.95" footer="0.73"/>
  <pageSetup horizontalDpi="600" verticalDpi="600" orientation="portrait" scale="85" r:id="rId1"/>
</worksheet>
</file>

<file path=xl/worksheets/sheet4.xml><?xml version="1.0" encoding="utf-8"?>
<worksheet xmlns="http://schemas.openxmlformats.org/spreadsheetml/2006/main" xmlns:r="http://schemas.openxmlformats.org/officeDocument/2006/relationships">
  <sheetPr>
    <tabColor theme="5"/>
  </sheetPr>
  <dimension ref="A1:E20"/>
  <sheetViews>
    <sheetView zoomScalePageLayoutView="0" workbookViewId="0" topLeftCell="A1">
      <selection activeCell="C2" sqref="C2"/>
    </sheetView>
  </sheetViews>
  <sheetFormatPr defaultColWidth="22.28125" defaultRowHeight="12.75"/>
  <cols>
    <col min="1" max="1" width="12.421875" style="79" customWidth="1"/>
    <col min="2" max="2" width="27.00390625" style="79" customWidth="1"/>
    <col min="3" max="3" width="60.57421875" style="81" customWidth="1"/>
    <col min="4" max="16384" width="22.28125" style="81" customWidth="1"/>
  </cols>
  <sheetData>
    <row r="1" ht="12.75" customHeight="1">
      <c r="C1" s="80" t="s">
        <v>216</v>
      </c>
    </row>
    <row r="2" spans="3:5" ht="39" customHeight="1">
      <c r="C2" s="104" t="s">
        <v>436</v>
      </c>
      <c r="D2" s="115"/>
      <c r="E2" s="115"/>
    </row>
    <row r="3" spans="3:4" ht="25.5" customHeight="1" hidden="1">
      <c r="C3" s="82"/>
      <c r="D3" s="82"/>
    </row>
    <row r="4" spans="1:3" ht="40.5" customHeight="1">
      <c r="A4" s="302" t="s">
        <v>266</v>
      </c>
      <c r="B4" s="302"/>
      <c r="C4" s="302"/>
    </row>
    <row r="5" spans="1:3" ht="33.75" customHeight="1">
      <c r="A5" s="303" t="s">
        <v>119</v>
      </c>
      <c r="B5" s="303"/>
      <c r="C5" s="303" t="s">
        <v>267</v>
      </c>
    </row>
    <row r="6" spans="1:3" ht="25.5">
      <c r="A6" s="83" t="s">
        <v>121</v>
      </c>
      <c r="B6" s="83" t="s">
        <v>268</v>
      </c>
      <c r="C6" s="303"/>
    </row>
    <row r="7" spans="1:3" ht="21" customHeight="1" hidden="1">
      <c r="A7" s="304" t="s">
        <v>269</v>
      </c>
      <c r="B7" s="304"/>
      <c r="C7" s="304"/>
    </row>
    <row r="8" spans="1:3" ht="21" customHeight="1" hidden="1">
      <c r="A8" s="84"/>
      <c r="B8" s="85"/>
      <c r="C8" s="86"/>
    </row>
    <row r="9" spans="1:3" ht="57.75" customHeight="1" hidden="1">
      <c r="A9" s="87">
        <v>100</v>
      </c>
      <c r="B9" s="88" t="s">
        <v>270</v>
      </c>
      <c r="C9" s="89" t="s">
        <v>271</v>
      </c>
    </row>
    <row r="10" spans="1:3" ht="65.25" customHeight="1" hidden="1">
      <c r="A10" s="87">
        <v>100</v>
      </c>
      <c r="B10" s="90" t="s">
        <v>272</v>
      </c>
      <c r="C10" s="60" t="s">
        <v>273</v>
      </c>
    </row>
    <row r="11" spans="1:3" ht="53.25" customHeight="1" hidden="1">
      <c r="A11" s="87">
        <v>100</v>
      </c>
      <c r="B11" s="91" t="s">
        <v>274</v>
      </c>
      <c r="C11" s="60" t="s">
        <v>275</v>
      </c>
    </row>
    <row r="12" spans="1:3" ht="52.5" customHeight="1" hidden="1">
      <c r="A12" s="87">
        <v>100</v>
      </c>
      <c r="B12" s="92" t="s">
        <v>276</v>
      </c>
      <c r="C12" s="60" t="s">
        <v>277</v>
      </c>
    </row>
    <row r="13" spans="1:3" ht="27" customHeight="1">
      <c r="A13" s="305" t="s">
        <v>278</v>
      </c>
      <c r="B13" s="305"/>
      <c r="C13" s="305"/>
    </row>
    <row r="14" spans="1:3" ht="24" customHeight="1">
      <c r="A14" s="83">
        <v>182</v>
      </c>
      <c r="B14" s="93" t="s">
        <v>77</v>
      </c>
      <c r="C14" s="94" t="s">
        <v>279</v>
      </c>
    </row>
    <row r="15" spans="1:3" ht="24" customHeight="1">
      <c r="A15" s="83">
        <v>182</v>
      </c>
      <c r="B15" s="93" t="s">
        <v>5</v>
      </c>
      <c r="C15" s="89" t="s">
        <v>280</v>
      </c>
    </row>
    <row r="16" spans="1:5" ht="24" customHeight="1">
      <c r="A16" s="87">
        <v>182</v>
      </c>
      <c r="B16" s="95" t="s">
        <v>9</v>
      </c>
      <c r="C16" s="73" t="s">
        <v>281</v>
      </c>
      <c r="D16" s="50"/>
      <c r="E16" s="50"/>
    </row>
    <row r="17" spans="1:5" ht="24" customHeight="1">
      <c r="A17" s="83">
        <v>182</v>
      </c>
      <c r="B17" s="95" t="s">
        <v>12</v>
      </c>
      <c r="C17" s="73" t="s">
        <v>282</v>
      </c>
      <c r="D17" s="50"/>
      <c r="E17" s="50"/>
    </row>
    <row r="19" spans="1:3" ht="52.5" customHeight="1">
      <c r="A19" s="301" t="s">
        <v>283</v>
      </c>
      <c r="B19" s="301"/>
      <c r="C19" s="301"/>
    </row>
    <row r="20" spans="1:3" ht="63.75" customHeight="1">
      <c r="A20" s="301" t="s">
        <v>284</v>
      </c>
      <c r="B20" s="301"/>
      <c r="C20" s="301"/>
    </row>
    <row r="21" ht="28.5" customHeight="1"/>
    <row r="22" ht="15.75" customHeight="1"/>
    <row r="23" ht="15.75" customHeight="1"/>
    <row r="24" ht="15.75" customHeight="1"/>
    <row r="25" ht="15.75" customHeight="1"/>
    <row r="26" ht="39" customHeight="1"/>
    <row r="27" ht="27.75" customHeight="1"/>
    <row r="28" ht="15.75" customHeight="1"/>
    <row r="29" ht="15.75" customHeight="1"/>
    <row r="30" ht="28.5" customHeight="1"/>
    <row r="31" ht="40.5" customHeight="1"/>
    <row r="32" ht="25.5" customHeight="1"/>
    <row r="33" ht="30" customHeight="1"/>
    <row r="34" ht="30.75" customHeight="1"/>
    <row r="35" ht="24.75" customHeight="1"/>
    <row r="36" ht="29.25" customHeight="1"/>
    <row r="37" ht="42.75" customHeight="1"/>
    <row r="38" ht="19.5" customHeight="1"/>
    <row r="39" ht="42.75" customHeight="1"/>
    <row r="40" ht="25.5" customHeight="1"/>
    <row r="41" ht="15.75" customHeight="1"/>
    <row r="42" ht="52.5" customHeight="1"/>
    <row r="43" ht="12" customHeight="1"/>
    <row r="44" ht="12.75" customHeight="1" hidden="1"/>
  </sheetData>
  <sheetProtection/>
  <mergeCells count="7">
    <mergeCell ref="A20:C20"/>
    <mergeCell ref="A4:C4"/>
    <mergeCell ref="A5:B5"/>
    <mergeCell ref="C5:C6"/>
    <mergeCell ref="A7:C7"/>
    <mergeCell ref="A13:C13"/>
    <mergeCell ref="A19:C19"/>
  </mergeCells>
  <hyperlinks>
    <hyperlink ref="C14" r:id="rId1" display="consultantplus://offline/ref=E88F0C8B57259A8E16544F9DC27CADC22B5729ED2611768BD70DA245F7B40A830CAE0EEB7020B4B475BE71c8fBK"/>
  </hyperlinks>
  <printOptions/>
  <pageMargins left="0.6692913385826772" right="0.1968503937007874" top="0.52" bottom="0.2" header="0.95" footer="0.26"/>
  <pageSetup horizontalDpi="600" verticalDpi="600" orientation="portrait" scale="85" r:id="rId2"/>
</worksheet>
</file>

<file path=xl/worksheets/sheet5.xml><?xml version="1.0" encoding="utf-8"?>
<worksheet xmlns="http://schemas.openxmlformats.org/spreadsheetml/2006/main" xmlns:r="http://schemas.openxmlformats.org/officeDocument/2006/relationships">
  <sheetPr>
    <tabColor theme="9" tint="-0.4999699890613556"/>
    <pageSetUpPr fitToPage="1"/>
  </sheetPr>
  <dimension ref="A1:F12"/>
  <sheetViews>
    <sheetView zoomScalePageLayoutView="0" workbookViewId="0" topLeftCell="A1">
      <selection activeCell="C2" sqref="C2"/>
    </sheetView>
  </sheetViews>
  <sheetFormatPr defaultColWidth="9.140625" defaultRowHeight="12.75"/>
  <cols>
    <col min="1" max="1" width="13.421875" style="45" customWidth="1"/>
    <col min="2" max="2" width="30.140625" style="45" customWidth="1"/>
    <col min="3" max="3" width="61.57421875" style="46" customWidth="1"/>
    <col min="4" max="16384" width="9.140625" style="46" customWidth="1"/>
  </cols>
  <sheetData>
    <row r="1" spans="3:6" ht="12.75" customHeight="1">
      <c r="C1" s="61" t="s">
        <v>265</v>
      </c>
      <c r="D1" s="96"/>
      <c r="E1" s="96"/>
      <c r="F1" s="96"/>
    </row>
    <row r="2" spans="3:6" ht="33.75" customHeight="1">
      <c r="C2" s="104" t="s">
        <v>436</v>
      </c>
      <c r="D2" s="96"/>
      <c r="E2" s="96"/>
      <c r="F2" s="96"/>
    </row>
    <row r="4" spans="1:3" ht="45" customHeight="1">
      <c r="A4" s="280" t="s">
        <v>441</v>
      </c>
      <c r="B4" s="280"/>
      <c r="C4" s="280"/>
    </row>
    <row r="6" spans="1:3" ht="12.75" hidden="1">
      <c r="A6" s="281" t="s">
        <v>119</v>
      </c>
      <c r="B6" s="281"/>
      <c r="C6" s="306" t="s">
        <v>285</v>
      </c>
    </row>
    <row r="7" spans="1:3" s="48" customFormat="1" ht="54.75" customHeight="1" hidden="1">
      <c r="A7" s="97" t="s">
        <v>121</v>
      </c>
      <c r="B7" s="97" t="s">
        <v>286</v>
      </c>
      <c r="C7" s="306"/>
    </row>
    <row r="8" spans="1:3" s="48" customFormat="1" ht="60" customHeight="1">
      <c r="A8" s="97" t="s">
        <v>287</v>
      </c>
      <c r="B8" s="97" t="s">
        <v>288</v>
      </c>
      <c r="C8" s="97" t="s">
        <v>285</v>
      </c>
    </row>
    <row r="9" spans="1:3" ht="30.75" customHeight="1">
      <c r="A9" s="284" t="s">
        <v>289</v>
      </c>
      <c r="B9" s="299"/>
      <c r="C9" s="300"/>
    </row>
    <row r="10" spans="1:4" s="99" customFormat="1" ht="38.25" customHeight="1">
      <c r="A10" s="77">
        <v>866</v>
      </c>
      <c r="B10" s="78" t="s">
        <v>290</v>
      </c>
      <c r="C10" s="67" t="s">
        <v>291</v>
      </c>
      <c r="D10" s="98"/>
    </row>
    <row r="11" spans="1:4" s="99" customFormat="1" ht="33.75" customHeight="1">
      <c r="A11" s="77">
        <v>866</v>
      </c>
      <c r="B11" s="78" t="s">
        <v>292</v>
      </c>
      <c r="C11" s="67" t="s">
        <v>293</v>
      </c>
      <c r="D11" s="98"/>
    </row>
    <row r="12" spans="1:3" ht="12.75">
      <c r="A12" s="51"/>
      <c r="B12" s="51"/>
      <c r="C12" s="50"/>
    </row>
  </sheetData>
  <sheetProtection/>
  <mergeCells count="4">
    <mergeCell ref="A4:C4"/>
    <mergeCell ref="A6:B6"/>
    <mergeCell ref="C6:C7"/>
    <mergeCell ref="A9:C9"/>
  </mergeCells>
  <printOptions/>
  <pageMargins left="0.7874015748031497" right="0.1968503937007874" top="0.5905511811023623" bottom="0.1968503937007874" header="0.5118110236220472" footer="0.5118110236220472"/>
  <pageSetup fitToHeight="1" fitToWidth="1" horizontalDpi="600" verticalDpi="600" orientation="portrait" scale="93" r:id="rId1"/>
</worksheet>
</file>

<file path=xl/worksheets/sheet6.xml><?xml version="1.0" encoding="utf-8"?>
<worksheet xmlns="http://schemas.openxmlformats.org/spreadsheetml/2006/main" xmlns:r="http://schemas.openxmlformats.org/officeDocument/2006/relationships">
  <sheetPr>
    <tabColor indexed="45"/>
  </sheetPr>
  <dimension ref="A1:Q149"/>
  <sheetViews>
    <sheetView zoomScalePageLayoutView="0" workbookViewId="0" topLeftCell="B26">
      <selection activeCell="B45" sqref="B45:B47"/>
    </sheetView>
  </sheetViews>
  <sheetFormatPr defaultColWidth="9.140625" defaultRowHeight="12.75"/>
  <cols>
    <col min="1" max="1" width="2.421875" style="24" hidden="1" customWidth="1"/>
    <col min="2" max="2" width="48.140625" style="25" customWidth="1"/>
    <col min="3" max="4" width="6.28125" style="25" hidden="1" customWidth="1"/>
    <col min="5" max="5" width="5.421875" style="141" customWidth="1"/>
    <col min="6" max="7" width="4.28125" style="170" customWidth="1"/>
    <col min="8" max="8" width="5.7109375" style="170" hidden="1" customWidth="1"/>
    <col min="9" max="9" width="13.7109375" style="170" customWidth="1"/>
    <col min="10" max="10" width="4.421875" style="170" customWidth="1"/>
    <col min="11" max="11" width="12.28125" style="170" customWidth="1"/>
    <col min="12" max="12" width="11.8515625" style="170" customWidth="1"/>
    <col min="13" max="13" width="12.8515625" style="170" customWidth="1"/>
    <col min="14" max="14" width="9.140625" style="24" customWidth="1"/>
    <col min="15" max="17" width="12.57421875" style="24" customWidth="1"/>
    <col min="18" max="16384" width="9.140625" style="24" customWidth="1"/>
  </cols>
  <sheetData>
    <row r="1" spans="5:13" ht="12.75" hidden="1">
      <c r="E1" s="3" t="s">
        <v>85</v>
      </c>
      <c r="F1" s="3"/>
      <c r="G1" s="3"/>
      <c r="H1" s="3"/>
      <c r="I1" s="3"/>
      <c r="J1" s="3"/>
      <c r="K1" s="3"/>
      <c r="L1" s="3"/>
      <c r="M1" s="3"/>
    </row>
    <row r="2" spans="5:13" ht="55.5" customHeight="1" hidden="1">
      <c r="E2" s="307" t="s">
        <v>185</v>
      </c>
      <c r="F2" s="307"/>
      <c r="G2" s="307"/>
      <c r="H2" s="307"/>
      <c r="I2" s="307"/>
      <c r="J2" s="307"/>
      <c r="K2" s="307"/>
      <c r="L2" s="24"/>
      <c r="M2" s="24"/>
    </row>
    <row r="3" spans="5:13" ht="16.5" customHeight="1">
      <c r="E3" s="312" t="s">
        <v>349</v>
      </c>
      <c r="F3" s="312"/>
      <c r="G3" s="312"/>
      <c r="H3" s="312"/>
      <c r="I3" s="312"/>
      <c r="J3" s="312"/>
      <c r="K3" s="312"/>
      <c r="L3" s="312"/>
      <c r="M3" s="312"/>
    </row>
    <row r="4" spans="5:13" ht="45.75" customHeight="1">
      <c r="E4" s="315" t="s">
        <v>436</v>
      </c>
      <c r="F4" s="315"/>
      <c r="G4" s="315"/>
      <c r="H4" s="315"/>
      <c r="I4" s="315"/>
      <c r="J4" s="315"/>
      <c r="K4" s="315"/>
      <c r="L4" s="315"/>
      <c r="M4" s="315"/>
    </row>
    <row r="5" spans="5:13" ht="9" customHeight="1">
      <c r="E5" s="139"/>
      <c r="F5" s="140"/>
      <c r="G5" s="140"/>
      <c r="H5" s="140"/>
      <c r="I5" s="140"/>
      <c r="J5" s="140"/>
      <c r="K5" s="140"/>
      <c r="L5" s="140"/>
      <c r="M5" s="140"/>
    </row>
    <row r="6" spans="1:13" ht="26.25" customHeight="1">
      <c r="A6" s="311" t="s">
        <v>442</v>
      </c>
      <c r="B6" s="311"/>
      <c r="C6" s="311"/>
      <c r="D6" s="311"/>
      <c r="E6" s="311"/>
      <c r="F6" s="311"/>
      <c r="G6" s="311"/>
      <c r="H6" s="311"/>
      <c r="I6" s="311"/>
      <c r="J6" s="311"/>
      <c r="K6" s="311"/>
      <c r="L6" s="311"/>
      <c r="M6" s="311"/>
    </row>
    <row r="7" spans="1:13" ht="15" customHeight="1">
      <c r="A7" s="26"/>
      <c r="B7" s="26"/>
      <c r="C7" s="31"/>
      <c r="D7" s="31"/>
      <c r="F7" s="26"/>
      <c r="G7" s="26"/>
      <c r="H7" s="26"/>
      <c r="I7" s="26"/>
      <c r="J7" s="26"/>
      <c r="K7" s="21"/>
      <c r="L7" s="21"/>
      <c r="M7" s="21" t="s">
        <v>366</v>
      </c>
    </row>
    <row r="8" spans="1:13" ht="24" customHeight="1">
      <c r="A8" s="310" t="s">
        <v>41</v>
      </c>
      <c r="B8" s="310"/>
      <c r="C8" s="122" t="s">
        <v>96</v>
      </c>
      <c r="D8" s="122" t="s">
        <v>97</v>
      </c>
      <c r="E8" s="78" t="s">
        <v>98</v>
      </c>
      <c r="F8" s="124" t="s">
        <v>42</v>
      </c>
      <c r="G8" s="124" t="s">
        <v>43</v>
      </c>
      <c r="H8" s="124" t="s">
        <v>99</v>
      </c>
      <c r="I8" s="124" t="s">
        <v>44</v>
      </c>
      <c r="J8" s="124" t="s">
        <v>45</v>
      </c>
      <c r="K8" s="122" t="s">
        <v>314</v>
      </c>
      <c r="L8" s="122" t="s">
        <v>368</v>
      </c>
      <c r="M8" s="122" t="s">
        <v>429</v>
      </c>
    </row>
    <row r="9" spans="1:13" ht="17.25" customHeight="1">
      <c r="A9" s="122"/>
      <c r="B9" s="142" t="s">
        <v>202</v>
      </c>
      <c r="C9" s="117">
        <v>63</v>
      </c>
      <c r="D9" s="117">
        <v>0</v>
      </c>
      <c r="E9" s="143">
        <v>866</v>
      </c>
      <c r="F9" s="124"/>
      <c r="G9" s="124"/>
      <c r="H9" s="124"/>
      <c r="I9" s="124"/>
      <c r="J9" s="124"/>
      <c r="K9" s="136">
        <f>K108</f>
        <v>3119679</v>
      </c>
      <c r="L9" s="136">
        <f>L108</f>
        <v>3224781</v>
      </c>
      <c r="M9" s="136">
        <f>M108</f>
        <v>3349719</v>
      </c>
    </row>
    <row r="10" spans="1:13" s="27" customFormat="1" ht="15.75" customHeight="1">
      <c r="A10" s="308" t="s">
        <v>46</v>
      </c>
      <c r="B10" s="308"/>
      <c r="C10" s="117">
        <v>63</v>
      </c>
      <c r="D10" s="117">
        <v>0</v>
      </c>
      <c r="E10" s="118">
        <v>866</v>
      </c>
      <c r="F10" s="119" t="s">
        <v>47</v>
      </c>
      <c r="G10" s="120"/>
      <c r="H10" s="120"/>
      <c r="I10" s="120"/>
      <c r="J10" s="120"/>
      <c r="K10" s="121">
        <f>K11+K28+K35</f>
        <v>1135900</v>
      </c>
      <c r="L10" s="121">
        <f>L11+L28+L35</f>
        <v>1145400</v>
      </c>
      <c r="M10" s="121">
        <f>M11+M28+M35</f>
        <v>1146279</v>
      </c>
    </row>
    <row r="11" spans="1:17" ht="51.75" customHeight="1">
      <c r="A11" s="308" t="s">
        <v>51</v>
      </c>
      <c r="B11" s="308"/>
      <c r="C11" s="117">
        <v>63</v>
      </c>
      <c r="D11" s="117">
        <v>0</v>
      </c>
      <c r="E11" s="118">
        <v>866</v>
      </c>
      <c r="F11" s="144" t="s">
        <v>47</v>
      </c>
      <c r="G11" s="144" t="s">
        <v>52</v>
      </c>
      <c r="H11" s="144"/>
      <c r="I11" s="145"/>
      <c r="J11" s="124"/>
      <c r="K11" s="125">
        <f>K12+K15+K22+K25</f>
        <v>1133100</v>
      </c>
      <c r="L11" s="125">
        <f>L12+L15+L22+L25</f>
        <v>1110800</v>
      </c>
      <c r="M11" s="125">
        <f>M12+M15+M22+M25</f>
        <v>1079579</v>
      </c>
      <c r="O11" s="232"/>
      <c r="P11" s="232"/>
      <c r="Q11" s="232"/>
    </row>
    <row r="12" spans="1:17" ht="39" customHeight="1">
      <c r="A12" s="146" t="s">
        <v>102</v>
      </c>
      <c r="B12" s="105" t="s">
        <v>434</v>
      </c>
      <c r="C12" s="122">
        <v>63</v>
      </c>
      <c r="D12" s="122">
        <v>0</v>
      </c>
      <c r="E12" s="123">
        <v>866</v>
      </c>
      <c r="F12" s="147" t="s">
        <v>47</v>
      </c>
      <c r="G12" s="147" t="s">
        <v>52</v>
      </c>
      <c r="H12" s="147" t="s">
        <v>138</v>
      </c>
      <c r="I12" s="145" t="s">
        <v>433</v>
      </c>
      <c r="J12" s="148" t="s">
        <v>103</v>
      </c>
      <c r="K12" s="125">
        <f aca="true" t="shared" si="0" ref="K12:M13">K13</f>
        <v>403600</v>
      </c>
      <c r="L12" s="125">
        <f t="shared" si="0"/>
        <v>410100</v>
      </c>
      <c r="M12" s="125">
        <f t="shared" si="0"/>
        <v>410100</v>
      </c>
      <c r="O12" s="106"/>
      <c r="P12" s="106"/>
      <c r="Q12" s="106"/>
    </row>
    <row r="13" spans="1:17" ht="67.5" customHeight="1">
      <c r="A13" s="67" t="s">
        <v>101</v>
      </c>
      <c r="B13" s="67" t="s">
        <v>101</v>
      </c>
      <c r="C13" s="122">
        <v>63</v>
      </c>
      <c r="D13" s="122">
        <v>0</v>
      </c>
      <c r="E13" s="123">
        <v>866</v>
      </c>
      <c r="F13" s="147" t="s">
        <v>47</v>
      </c>
      <c r="G13" s="147" t="s">
        <v>52</v>
      </c>
      <c r="H13" s="147" t="s">
        <v>138</v>
      </c>
      <c r="I13" s="145" t="s">
        <v>433</v>
      </c>
      <c r="J13" s="145" t="s">
        <v>26</v>
      </c>
      <c r="K13" s="125">
        <f t="shared" si="0"/>
        <v>403600</v>
      </c>
      <c r="L13" s="125">
        <f t="shared" si="0"/>
        <v>410100</v>
      </c>
      <c r="M13" s="125">
        <f t="shared" si="0"/>
        <v>410100</v>
      </c>
      <c r="O13" s="232"/>
      <c r="P13" s="232"/>
      <c r="Q13" s="232"/>
    </row>
    <row r="14" spans="1:13" ht="27.75" customHeight="1">
      <c r="A14" s="67" t="s">
        <v>104</v>
      </c>
      <c r="B14" s="67" t="s">
        <v>104</v>
      </c>
      <c r="C14" s="122">
        <v>63</v>
      </c>
      <c r="D14" s="122">
        <v>0</v>
      </c>
      <c r="E14" s="123">
        <v>866</v>
      </c>
      <c r="F14" s="124" t="s">
        <v>47</v>
      </c>
      <c r="G14" s="147" t="s">
        <v>52</v>
      </c>
      <c r="H14" s="124" t="s">
        <v>138</v>
      </c>
      <c r="I14" s="145" t="s">
        <v>433</v>
      </c>
      <c r="J14" s="145" t="s">
        <v>27</v>
      </c>
      <c r="K14" s="125">
        <f>'7.ФС'!S13</f>
        <v>403600</v>
      </c>
      <c r="L14" s="125">
        <f>'7.ФС'!T13</f>
        <v>410100</v>
      </c>
      <c r="M14" s="125">
        <f>'7.ФС'!U13</f>
        <v>410100</v>
      </c>
    </row>
    <row r="15" spans="1:13" ht="26.25" customHeight="1">
      <c r="A15" s="309" t="s">
        <v>105</v>
      </c>
      <c r="B15" s="309"/>
      <c r="C15" s="122">
        <v>63</v>
      </c>
      <c r="D15" s="122">
        <v>0</v>
      </c>
      <c r="E15" s="123">
        <v>866</v>
      </c>
      <c r="F15" s="124" t="s">
        <v>47</v>
      </c>
      <c r="G15" s="124" t="s">
        <v>52</v>
      </c>
      <c r="H15" s="145" t="s">
        <v>106</v>
      </c>
      <c r="I15" s="145" t="s">
        <v>315</v>
      </c>
      <c r="J15" s="124"/>
      <c r="K15" s="125">
        <f>K16+K18+K20</f>
        <v>720500</v>
      </c>
      <c r="L15" s="125">
        <f>L16+L18+L20</f>
        <v>691700</v>
      </c>
      <c r="M15" s="125">
        <f>M16+M18+M20</f>
        <v>665479</v>
      </c>
    </row>
    <row r="16" spans="1:13" ht="64.5" customHeight="1">
      <c r="A16" s="149"/>
      <c r="B16" s="150" t="s">
        <v>101</v>
      </c>
      <c r="C16" s="122">
        <v>63</v>
      </c>
      <c r="D16" s="122">
        <v>0</v>
      </c>
      <c r="E16" s="123">
        <v>866</v>
      </c>
      <c r="F16" s="147" t="s">
        <v>47</v>
      </c>
      <c r="G16" s="147" t="s">
        <v>52</v>
      </c>
      <c r="H16" s="145" t="s">
        <v>106</v>
      </c>
      <c r="I16" s="145" t="s">
        <v>315</v>
      </c>
      <c r="J16" s="124" t="s">
        <v>26</v>
      </c>
      <c r="K16" s="125">
        <f>K17</f>
        <v>546000</v>
      </c>
      <c r="L16" s="125">
        <f>L17</f>
        <v>593900</v>
      </c>
      <c r="M16" s="125">
        <f>M17</f>
        <v>593900</v>
      </c>
    </row>
    <row r="17" spans="1:13" ht="30" customHeight="1">
      <c r="A17" s="151"/>
      <c r="B17" s="150" t="s">
        <v>104</v>
      </c>
      <c r="C17" s="122">
        <v>63</v>
      </c>
      <c r="D17" s="122">
        <v>0</v>
      </c>
      <c r="E17" s="123">
        <v>866</v>
      </c>
      <c r="F17" s="124" t="s">
        <v>47</v>
      </c>
      <c r="G17" s="124" t="s">
        <v>52</v>
      </c>
      <c r="H17" s="145" t="s">
        <v>106</v>
      </c>
      <c r="I17" s="145" t="s">
        <v>315</v>
      </c>
      <c r="J17" s="124" t="s">
        <v>27</v>
      </c>
      <c r="K17" s="125">
        <f>'7.ФС'!S16</f>
        <v>546000</v>
      </c>
      <c r="L17" s="125">
        <f>'7.ФС'!T16</f>
        <v>593900</v>
      </c>
      <c r="M17" s="125">
        <f>'7.ФС'!U16</f>
        <v>593900</v>
      </c>
    </row>
    <row r="18" spans="1:13" ht="30" customHeight="1">
      <c r="A18" s="151"/>
      <c r="B18" s="149" t="s">
        <v>310</v>
      </c>
      <c r="C18" s="122">
        <v>63</v>
      </c>
      <c r="D18" s="122">
        <v>0</v>
      </c>
      <c r="E18" s="123">
        <v>866</v>
      </c>
      <c r="F18" s="128" t="s">
        <v>47</v>
      </c>
      <c r="G18" s="128" t="s">
        <v>52</v>
      </c>
      <c r="H18" s="145" t="s">
        <v>106</v>
      </c>
      <c r="I18" s="145" t="s">
        <v>315</v>
      </c>
      <c r="J18" s="128" t="s">
        <v>28</v>
      </c>
      <c r="K18" s="125">
        <f>K19</f>
        <v>152000</v>
      </c>
      <c r="L18" s="125">
        <f>L19</f>
        <v>75300</v>
      </c>
      <c r="M18" s="125">
        <f>M19</f>
        <v>49079</v>
      </c>
    </row>
    <row r="19" spans="1:13" ht="30" customHeight="1">
      <c r="A19" s="154"/>
      <c r="B19" s="156" t="s">
        <v>311</v>
      </c>
      <c r="C19" s="122">
        <v>63</v>
      </c>
      <c r="D19" s="122">
        <v>0</v>
      </c>
      <c r="E19" s="77">
        <v>866</v>
      </c>
      <c r="F19" s="124" t="s">
        <v>47</v>
      </c>
      <c r="G19" s="124" t="s">
        <v>52</v>
      </c>
      <c r="H19" s="145" t="s">
        <v>106</v>
      </c>
      <c r="I19" s="145" t="s">
        <v>315</v>
      </c>
      <c r="J19" s="124" t="s">
        <v>29</v>
      </c>
      <c r="K19" s="125">
        <f>'7.ФС'!S18</f>
        <v>152000</v>
      </c>
      <c r="L19" s="125">
        <f>'7.ФС'!T18</f>
        <v>75300</v>
      </c>
      <c r="M19" s="125">
        <f>'7.ФС'!U18</f>
        <v>49079</v>
      </c>
    </row>
    <row r="20" spans="1:13" ht="15.75" customHeight="1">
      <c r="A20" s="154"/>
      <c r="B20" s="236" t="s">
        <v>30</v>
      </c>
      <c r="C20" s="122">
        <v>63</v>
      </c>
      <c r="D20" s="122">
        <v>0</v>
      </c>
      <c r="E20" s="77">
        <v>866</v>
      </c>
      <c r="F20" s="124" t="s">
        <v>47</v>
      </c>
      <c r="G20" s="124" t="s">
        <v>52</v>
      </c>
      <c r="H20" s="145" t="s">
        <v>106</v>
      </c>
      <c r="I20" s="145" t="s">
        <v>315</v>
      </c>
      <c r="J20" s="124" t="s">
        <v>31</v>
      </c>
      <c r="K20" s="125">
        <f>K21</f>
        <v>22500</v>
      </c>
      <c r="L20" s="125">
        <f>L21</f>
        <v>22500</v>
      </c>
      <c r="M20" s="125">
        <f>M21</f>
        <v>22500</v>
      </c>
    </row>
    <row r="21" spans="1:13" ht="15.75" customHeight="1">
      <c r="A21" s="154"/>
      <c r="B21" s="156" t="s">
        <v>372</v>
      </c>
      <c r="C21" s="122">
        <v>63</v>
      </c>
      <c r="D21" s="122">
        <v>0</v>
      </c>
      <c r="E21" s="77">
        <v>866</v>
      </c>
      <c r="F21" s="124" t="s">
        <v>47</v>
      </c>
      <c r="G21" s="124" t="s">
        <v>52</v>
      </c>
      <c r="H21" s="145" t="s">
        <v>106</v>
      </c>
      <c r="I21" s="145" t="s">
        <v>315</v>
      </c>
      <c r="J21" s="124" t="s">
        <v>312</v>
      </c>
      <c r="K21" s="125">
        <f>'7.ФС'!S20</f>
        <v>22500</v>
      </c>
      <c r="L21" s="125">
        <f>'7.ФС'!T20</f>
        <v>22500</v>
      </c>
      <c r="M21" s="125">
        <f>'7.ФС'!U20</f>
        <v>22500</v>
      </c>
    </row>
    <row r="22" spans="1:13" ht="28.5" customHeight="1">
      <c r="A22" s="154"/>
      <c r="B22" s="12" t="s">
        <v>391</v>
      </c>
      <c r="C22" s="122"/>
      <c r="D22" s="122"/>
      <c r="E22" s="77">
        <v>866</v>
      </c>
      <c r="F22" s="124" t="s">
        <v>47</v>
      </c>
      <c r="G22" s="124" t="s">
        <v>52</v>
      </c>
      <c r="H22" s="145"/>
      <c r="I22" s="145" t="s">
        <v>392</v>
      </c>
      <c r="J22" s="124"/>
      <c r="K22" s="125">
        <f aca="true" t="shared" si="1" ref="K22:M23">K23</f>
        <v>5000</v>
      </c>
      <c r="L22" s="125">
        <f t="shared" si="1"/>
        <v>5000</v>
      </c>
      <c r="M22" s="125">
        <f t="shared" si="1"/>
        <v>0</v>
      </c>
    </row>
    <row r="23" spans="1:13" ht="31.5" customHeight="1">
      <c r="A23" s="154"/>
      <c r="B23" s="156" t="s">
        <v>310</v>
      </c>
      <c r="C23" s="122"/>
      <c r="D23" s="122"/>
      <c r="E23" s="77">
        <v>866</v>
      </c>
      <c r="F23" s="124" t="s">
        <v>47</v>
      </c>
      <c r="G23" s="124" t="s">
        <v>52</v>
      </c>
      <c r="H23" s="145"/>
      <c r="I23" s="145" t="s">
        <v>392</v>
      </c>
      <c r="J23" s="124" t="s">
        <v>28</v>
      </c>
      <c r="K23" s="125">
        <f t="shared" si="1"/>
        <v>5000</v>
      </c>
      <c r="L23" s="125">
        <f t="shared" si="1"/>
        <v>5000</v>
      </c>
      <c r="M23" s="125">
        <f t="shared" si="1"/>
        <v>0</v>
      </c>
    </row>
    <row r="24" spans="1:13" ht="31.5" customHeight="1">
      <c r="A24" s="154"/>
      <c r="B24" s="156" t="s">
        <v>311</v>
      </c>
      <c r="C24" s="122"/>
      <c r="D24" s="122"/>
      <c r="E24" s="77">
        <v>866</v>
      </c>
      <c r="F24" s="124" t="s">
        <v>47</v>
      </c>
      <c r="G24" s="124" t="s">
        <v>52</v>
      </c>
      <c r="H24" s="145"/>
      <c r="I24" s="145" t="s">
        <v>392</v>
      </c>
      <c r="J24" s="124" t="s">
        <v>29</v>
      </c>
      <c r="K24" s="125">
        <f>'7.ФС'!S23</f>
        <v>5000</v>
      </c>
      <c r="L24" s="125">
        <f>'7.ФС'!T23</f>
        <v>5000</v>
      </c>
      <c r="M24" s="125">
        <f>'7.ФС'!U23</f>
        <v>0</v>
      </c>
    </row>
    <row r="25" spans="1:13" ht="15.75" customHeight="1">
      <c r="A25" s="154"/>
      <c r="B25" s="105" t="s">
        <v>377</v>
      </c>
      <c r="C25" s="122"/>
      <c r="D25" s="122"/>
      <c r="E25" s="77">
        <v>866</v>
      </c>
      <c r="F25" s="124" t="s">
        <v>47</v>
      </c>
      <c r="G25" s="124" t="s">
        <v>52</v>
      </c>
      <c r="H25" s="145"/>
      <c r="I25" s="152" t="s">
        <v>378</v>
      </c>
      <c r="J25" s="124"/>
      <c r="K25" s="125">
        <f aca="true" t="shared" si="2" ref="K25:M26">K26</f>
        <v>4000</v>
      </c>
      <c r="L25" s="125">
        <f t="shared" si="2"/>
        <v>4000</v>
      </c>
      <c r="M25" s="125">
        <f t="shared" si="2"/>
        <v>4000</v>
      </c>
    </row>
    <row r="26" spans="1:13" ht="15.75" customHeight="1">
      <c r="A26" s="154"/>
      <c r="B26" s="105" t="s">
        <v>30</v>
      </c>
      <c r="C26" s="122"/>
      <c r="D26" s="122"/>
      <c r="E26" s="77">
        <v>866</v>
      </c>
      <c r="F26" s="124" t="s">
        <v>47</v>
      </c>
      <c r="G26" s="124" t="s">
        <v>52</v>
      </c>
      <c r="H26" s="145"/>
      <c r="I26" s="152" t="s">
        <v>378</v>
      </c>
      <c r="J26" s="124" t="s">
        <v>31</v>
      </c>
      <c r="K26" s="125">
        <f t="shared" si="2"/>
        <v>4000</v>
      </c>
      <c r="L26" s="125">
        <f t="shared" si="2"/>
        <v>4000</v>
      </c>
      <c r="M26" s="125">
        <f t="shared" si="2"/>
        <v>4000</v>
      </c>
    </row>
    <row r="27" spans="1:13" ht="15.75" customHeight="1">
      <c r="A27" s="154"/>
      <c r="B27" s="177" t="s">
        <v>372</v>
      </c>
      <c r="C27" s="122"/>
      <c r="D27" s="122"/>
      <c r="E27" s="77">
        <v>866</v>
      </c>
      <c r="F27" s="124" t="s">
        <v>47</v>
      </c>
      <c r="G27" s="124" t="s">
        <v>52</v>
      </c>
      <c r="H27" s="145"/>
      <c r="I27" s="152" t="s">
        <v>378</v>
      </c>
      <c r="J27" s="124" t="s">
        <v>312</v>
      </c>
      <c r="K27" s="125">
        <f>'7.ФС'!S26</f>
        <v>4000</v>
      </c>
      <c r="L27" s="125">
        <f>'7.ФС'!T26</f>
        <v>4000</v>
      </c>
      <c r="M27" s="125">
        <f>'7.ФС'!U26</f>
        <v>4000</v>
      </c>
    </row>
    <row r="28" spans="1:13" s="28" customFormat="1" ht="42.75" customHeight="1">
      <c r="A28" s="189" t="s">
        <v>108</v>
      </c>
      <c r="B28" s="189" t="s">
        <v>108</v>
      </c>
      <c r="C28" s="117">
        <v>63</v>
      </c>
      <c r="D28" s="117">
        <v>0</v>
      </c>
      <c r="E28" s="126">
        <v>866</v>
      </c>
      <c r="F28" s="119" t="s">
        <v>47</v>
      </c>
      <c r="G28" s="119" t="s">
        <v>32</v>
      </c>
      <c r="H28" s="119"/>
      <c r="I28" s="119"/>
      <c r="J28" s="119"/>
      <c r="K28" s="121">
        <f>K29+K32</f>
        <v>2300</v>
      </c>
      <c r="L28" s="121">
        <f>L29+L32</f>
        <v>2300</v>
      </c>
      <c r="M28" s="121">
        <f>M29+M32</f>
        <v>2300</v>
      </c>
    </row>
    <row r="29" spans="1:13" s="28" customFormat="1" ht="65.25" customHeight="1">
      <c r="A29" s="146" t="s">
        <v>109</v>
      </c>
      <c r="B29" s="105" t="s">
        <v>316</v>
      </c>
      <c r="C29" s="122">
        <v>63</v>
      </c>
      <c r="D29" s="122">
        <v>0</v>
      </c>
      <c r="E29" s="77">
        <v>866</v>
      </c>
      <c r="F29" s="124" t="s">
        <v>47</v>
      </c>
      <c r="G29" s="124" t="s">
        <v>32</v>
      </c>
      <c r="H29" s="124" t="s">
        <v>159</v>
      </c>
      <c r="I29" s="145" t="s">
        <v>317</v>
      </c>
      <c r="J29" s="124"/>
      <c r="K29" s="125">
        <f aca="true" t="shared" si="3" ref="K29:M30">K30</f>
        <v>2000</v>
      </c>
      <c r="L29" s="125">
        <f t="shared" si="3"/>
        <v>2000</v>
      </c>
      <c r="M29" s="125">
        <f t="shared" si="3"/>
        <v>2000</v>
      </c>
    </row>
    <row r="30" spans="1:13" ht="14.25" customHeight="1">
      <c r="A30" s="154"/>
      <c r="B30" s="162" t="s">
        <v>61</v>
      </c>
      <c r="C30" s="122">
        <v>63</v>
      </c>
      <c r="D30" s="122">
        <v>0</v>
      </c>
      <c r="E30" s="77">
        <v>866</v>
      </c>
      <c r="F30" s="124" t="s">
        <v>47</v>
      </c>
      <c r="G30" s="153" t="s">
        <v>32</v>
      </c>
      <c r="H30" s="124" t="s">
        <v>159</v>
      </c>
      <c r="I30" s="145" t="s">
        <v>317</v>
      </c>
      <c r="J30" s="124" t="s">
        <v>49</v>
      </c>
      <c r="K30" s="125">
        <f t="shared" si="3"/>
        <v>2000</v>
      </c>
      <c r="L30" s="125">
        <f t="shared" si="3"/>
        <v>2000</v>
      </c>
      <c r="M30" s="125">
        <f t="shared" si="3"/>
        <v>2000</v>
      </c>
    </row>
    <row r="31" spans="1:13" ht="16.5" customHeight="1">
      <c r="A31" s="154"/>
      <c r="B31" s="162" t="s">
        <v>72</v>
      </c>
      <c r="C31" s="122">
        <v>63</v>
      </c>
      <c r="D31" s="122">
        <v>0</v>
      </c>
      <c r="E31" s="77">
        <v>866</v>
      </c>
      <c r="F31" s="124" t="s">
        <v>47</v>
      </c>
      <c r="G31" s="153" t="s">
        <v>32</v>
      </c>
      <c r="H31" s="124" t="s">
        <v>159</v>
      </c>
      <c r="I31" s="145" t="s">
        <v>317</v>
      </c>
      <c r="J31" s="124" t="s">
        <v>34</v>
      </c>
      <c r="K31" s="125">
        <f>'7.ФС'!S30</f>
        <v>2000</v>
      </c>
      <c r="L31" s="125">
        <f>'7.ФС'!T30</f>
        <v>2000</v>
      </c>
      <c r="M31" s="125">
        <f>'7.ФС'!U30</f>
        <v>2000</v>
      </c>
    </row>
    <row r="32" spans="1:13" ht="66.75" customHeight="1">
      <c r="A32" s="309" t="s">
        <v>373</v>
      </c>
      <c r="B32" s="309"/>
      <c r="C32" s="122">
        <v>63</v>
      </c>
      <c r="D32" s="122">
        <v>0</v>
      </c>
      <c r="E32" s="77">
        <v>866</v>
      </c>
      <c r="F32" s="124" t="s">
        <v>47</v>
      </c>
      <c r="G32" s="124" t="s">
        <v>32</v>
      </c>
      <c r="H32" s="124"/>
      <c r="I32" s="124" t="s">
        <v>374</v>
      </c>
      <c r="J32" s="124"/>
      <c r="K32" s="125">
        <f aca="true" t="shared" si="4" ref="K32:M33">K33</f>
        <v>300</v>
      </c>
      <c r="L32" s="125">
        <f t="shared" si="4"/>
        <v>300</v>
      </c>
      <c r="M32" s="125">
        <f t="shared" si="4"/>
        <v>300</v>
      </c>
    </row>
    <row r="33" spans="1:13" ht="15.75" customHeight="1">
      <c r="A33" s="154"/>
      <c r="B33" s="162" t="s">
        <v>61</v>
      </c>
      <c r="C33" s="122">
        <v>63</v>
      </c>
      <c r="D33" s="122">
        <v>0</v>
      </c>
      <c r="E33" s="77">
        <v>866</v>
      </c>
      <c r="F33" s="124" t="s">
        <v>47</v>
      </c>
      <c r="G33" s="124" t="s">
        <v>32</v>
      </c>
      <c r="H33" s="124" t="s">
        <v>110</v>
      </c>
      <c r="I33" s="145" t="s">
        <v>374</v>
      </c>
      <c r="J33" s="124" t="s">
        <v>49</v>
      </c>
      <c r="K33" s="125">
        <f t="shared" si="4"/>
        <v>300</v>
      </c>
      <c r="L33" s="125">
        <f t="shared" si="4"/>
        <v>300</v>
      </c>
      <c r="M33" s="125">
        <f t="shared" si="4"/>
        <v>300</v>
      </c>
    </row>
    <row r="34" spans="1:13" ht="12.75" customHeight="1">
      <c r="A34" s="154"/>
      <c r="B34" s="162" t="s">
        <v>72</v>
      </c>
      <c r="C34" s="122">
        <v>63</v>
      </c>
      <c r="D34" s="122">
        <v>0</v>
      </c>
      <c r="E34" s="77">
        <v>866</v>
      </c>
      <c r="F34" s="124" t="s">
        <v>47</v>
      </c>
      <c r="G34" s="124" t="s">
        <v>32</v>
      </c>
      <c r="H34" s="124" t="s">
        <v>110</v>
      </c>
      <c r="I34" s="145" t="s">
        <v>374</v>
      </c>
      <c r="J34" s="124" t="s">
        <v>34</v>
      </c>
      <c r="K34" s="125">
        <f>'7.ФС'!S33</f>
        <v>300</v>
      </c>
      <c r="L34" s="125">
        <f>'7.ФС'!T33</f>
        <v>300</v>
      </c>
      <c r="M34" s="125">
        <f>'7.ФС'!U33</f>
        <v>300</v>
      </c>
    </row>
    <row r="35" spans="1:13" ht="17.25" customHeight="1">
      <c r="A35" s="154"/>
      <c r="B35" s="308" t="s">
        <v>54</v>
      </c>
      <c r="C35" s="308"/>
      <c r="D35" s="122">
        <v>0</v>
      </c>
      <c r="E35" s="126">
        <v>866</v>
      </c>
      <c r="F35" s="119" t="s">
        <v>47</v>
      </c>
      <c r="G35" s="119" t="s">
        <v>63</v>
      </c>
      <c r="H35" s="124" t="s">
        <v>110</v>
      </c>
      <c r="I35" s="145"/>
      <c r="J35" s="124"/>
      <c r="K35" s="121">
        <f>K45+K42</f>
        <v>500</v>
      </c>
      <c r="L35" s="121">
        <f>L45+L42</f>
        <v>32300</v>
      </c>
      <c r="M35" s="121">
        <f>M45+M42</f>
        <v>64400</v>
      </c>
    </row>
    <row r="36" spans="1:13" ht="25.5" customHeight="1" hidden="1">
      <c r="A36" s="162" t="s">
        <v>207</v>
      </c>
      <c r="B36" s="162" t="s">
        <v>207</v>
      </c>
      <c r="C36" s="122">
        <v>63</v>
      </c>
      <c r="D36" s="122">
        <v>0</v>
      </c>
      <c r="E36" s="77">
        <v>866</v>
      </c>
      <c r="F36" s="153" t="s">
        <v>47</v>
      </c>
      <c r="G36" s="153" t="s">
        <v>63</v>
      </c>
      <c r="H36" s="124" t="s">
        <v>160</v>
      </c>
      <c r="I36" s="145" t="s">
        <v>320</v>
      </c>
      <c r="J36" s="153"/>
      <c r="K36" s="125">
        <f aca="true" t="shared" si="5" ref="K36:M37">K37</f>
        <v>0</v>
      </c>
      <c r="L36" s="125">
        <f t="shared" si="5"/>
        <v>0</v>
      </c>
      <c r="M36" s="125">
        <f t="shared" si="5"/>
        <v>0</v>
      </c>
    </row>
    <row r="37" spans="1:13" ht="15.75" customHeight="1" hidden="1">
      <c r="A37" s="156" t="s">
        <v>310</v>
      </c>
      <c r="B37" s="156" t="s">
        <v>310</v>
      </c>
      <c r="C37" s="122">
        <v>63</v>
      </c>
      <c r="D37" s="122">
        <v>0</v>
      </c>
      <c r="E37" s="77">
        <v>866</v>
      </c>
      <c r="F37" s="124" t="s">
        <v>47</v>
      </c>
      <c r="G37" s="153" t="s">
        <v>63</v>
      </c>
      <c r="H37" s="124" t="s">
        <v>160</v>
      </c>
      <c r="I37" s="145" t="s">
        <v>320</v>
      </c>
      <c r="J37" s="124" t="s">
        <v>28</v>
      </c>
      <c r="K37" s="125">
        <f t="shared" si="5"/>
        <v>0</v>
      </c>
      <c r="L37" s="125">
        <f t="shared" si="5"/>
        <v>0</v>
      </c>
      <c r="M37" s="125">
        <f t="shared" si="5"/>
        <v>0</v>
      </c>
    </row>
    <row r="38" spans="1:13" ht="15.75" customHeight="1" hidden="1">
      <c r="A38" s="156" t="s">
        <v>311</v>
      </c>
      <c r="B38" s="156" t="s">
        <v>311</v>
      </c>
      <c r="C38" s="122">
        <v>63</v>
      </c>
      <c r="D38" s="122">
        <v>0</v>
      </c>
      <c r="E38" s="77">
        <v>866</v>
      </c>
      <c r="F38" s="124" t="s">
        <v>47</v>
      </c>
      <c r="G38" s="153" t="s">
        <v>63</v>
      </c>
      <c r="H38" s="124" t="s">
        <v>160</v>
      </c>
      <c r="I38" s="145" t="s">
        <v>320</v>
      </c>
      <c r="J38" s="124" t="s">
        <v>29</v>
      </c>
      <c r="K38" s="125">
        <f>'7.ФС'!S39</f>
        <v>0</v>
      </c>
      <c r="L38" s="125">
        <f>'7.ФС'!T39</f>
        <v>0</v>
      </c>
      <c r="M38" s="125">
        <f>'7.ФС'!U39</f>
        <v>0</v>
      </c>
    </row>
    <row r="39" spans="1:13" ht="27" customHeight="1" hidden="1">
      <c r="A39" s="105" t="s">
        <v>321</v>
      </c>
      <c r="B39" s="105" t="s">
        <v>321</v>
      </c>
      <c r="C39" s="122"/>
      <c r="D39" s="122"/>
      <c r="E39" s="77">
        <v>866</v>
      </c>
      <c r="F39" s="153" t="s">
        <v>47</v>
      </c>
      <c r="G39" s="153" t="s">
        <v>63</v>
      </c>
      <c r="H39" s="124"/>
      <c r="I39" s="145" t="s">
        <v>376</v>
      </c>
      <c r="J39" s="124"/>
      <c r="K39" s="125">
        <f aca="true" t="shared" si="6" ref="K39:M40">K40</f>
        <v>0</v>
      </c>
      <c r="L39" s="125">
        <f t="shared" si="6"/>
        <v>0</v>
      </c>
      <c r="M39" s="125">
        <f t="shared" si="6"/>
        <v>0</v>
      </c>
    </row>
    <row r="40" spans="1:13" ht="24" customHeight="1" hidden="1">
      <c r="A40" s="156" t="s">
        <v>310</v>
      </c>
      <c r="B40" s="156" t="s">
        <v>310</v>
      </c>
      <c r="C40" s="122"/>
      <c r="D40" s="122"/>
      <c r="E40" s="77">
        <v>866</v>
      </c>
      <c r="F40" s="153" t="s">
        <v>47</v>
      </c>
      <c r="G40" s="153" t="s">
        <v>63</v>
      </c>
      <c r="H40" s="124"/>
      <c r="I40" s="145" t="s">
        <v>376</v>
      </c>
      <c r="J40" s="124" t="s">
        <v>28</v>
      </c>
      <c r="K40" s="125">
        <f t="shared" si="6"/>
        <v>0</v>
      </c>
      <c r="L40" s="125">
        <f t="shared" si="6"/>
        <v>0</v>
      </c>
      <c r="M40" s="125">
        <f t="shared" si="6"/>
        <v>0</v>
      </c>
    </row>
    <row r="41" spans="1:13" ht="25.5" customHeight="1" hidden="1">
      <c r="A41" s="156" t="s">
        <v>311</v>
      </c>
      <c r="B41" s="156" t="s">
        <v>311</v>
      </c>
      <c r="C41" s="122"/>
      <c r="D41" s="122"/>
      <c r="E41" s="77">
        <v>866</v>
      </c>
      <c r="F41" s="153" t="s">
        <v>47</v>
      </c>
      <c r="G41" s="153" t="s">
        <v>63</v>
      </c>
      <c r="H41" s="124"/>
      <c r="I41" s="145" t="s">
        <v>376</v>
      </c>
      <c r="J41" s="124" t="s">
        <v>29</v>
      </c>
      <c r="K41" s="125">
        <f>'7.ФС'!S42</f>
        <v>0</v>
      </c>
      <c r="L41" s="125">
        <f>'7.ФС'!T42</f>
        <v>0</v>
      </c>
      <c r="M41" s="125">
        <f>'7.ФС'!U42</f>
        <v>0</v>
      </c>
    </row>
    <row r="42" spans="1:13" s="31" customFormat="1" ht="52.5" customHeight="1">
      <c r="A42" s="156"/>
      <c r="B42" s="314" t="s">
        <v>318</v>
      </c>
      <c r="C42" s="314"/>
      <c r="D42" s="122"/>
      <c r="E42" s="77">
        <v>866</v>
      </c>
      <c r="F42" s="152" t="s">
        <v>47</v>
      </c>
      <c r="G42" s="152" t="s">
        <v>63</v>
      </c>
      <c r="H42" s="152"/>
      <c r="I42" s="145" t="s">
        <v>319</v>
      </c>
      <c r="J42" s="153"/>
      <c r="K42" s="125">
        <f aca="true" t="shared" si="7" ref="K42:M43">K43</f>
        <v>500</v>
      </c>
      <c r="L42" s="125">
        <f t="shared" si="7"/>
        <v>500</v>
      </c>
      <c r="M42" s="125">
        <f t="shared" si="7"/>
        <v>500</v>
      </c>
    </row>
    <row r="43" spans="1:13" s="31" customFormat="1" ht="15.75" customHeight="1">
      <c r="A43" s="156"/>
      <c r="B43" s="162" t="s">
        <v>61</v>
      </c>
      <c r="C43" s="162" t="s">
        <v>61</v>
      </c>
      <c r="D43" s="122"/>
      <c r="E43" s="77">
        <v>866</v>
      </c>
      <c r="F43" s="152" t="s">
        <v>47</v>
      </c>
      <c r="G43" s="152" t="s">
        <v>63</v>
      </c>
      <c r="H43" s="152"/>
      <c r="I43" s="145" t="s">
        <v>319</v>
      </c>
      <c r="J43" s="124" t="s">
        <v>49</v>
      </c>
      <c r="K43" s="125">
        <f t="shared" si="7"/>
        <v>500</v>
      </c>
      <c r="L43" s="125">
        <f t="shared" si="7"/>
        <v>500</v>
      </c>
      <c r="M43" s="125">
        <f t="shared" si="7"/>
        <v>500</v>
      </c>
    </row>
    <row r="44" spans="1:13" s="31" customFormat="1" ht="15.75" customHeight="1">
      <c r="A44" s="156"/>
      <c r="B44" s="162" t="s">
        <v>72</v>
      </c>
      <c r="C44" s="162" t="s">
        <v>72</v>
      </c>
      <c r="D44" s="122"/>
      <c r="E44" s="77">
        <v>866</v>
      </c>
      <c r="F44" s="152" t="s">
        <v>47</v>
      </c>
      <c r="G44" s="152" t="s">
        <v>63</v>
      </c>
      <c r="H44" s="152"/>
      <c r="I44" s="145" t="s">
        <v>319</v>
      </c>
      <c r="J44" s="124" t="s">
        <v>34</v>
      </c>
      <c r="K44" s="125">
        <f>'7.ФС'!S45</f>
        <v>500</v>
      </c>
      <c r="L44" s="125">
        <f>'7.ФС'!T45</f>
        <v>500</v>
      </c>
      <c r="M44" s="125">
        <f>'7.ФС'!U45</f>
        <v>500</v>
      </c>
    </row>
    <row r="45" spans="1:13" s="28" customFormat="1" ht="15.75" customHeight="1">
      <c r="A45" s="154"/>
      <c r="B45" s="162" t="s">
        <v>37</v>
      </c>
      <c r="C45" s="122"/>
      <c r="D45" s="122"/>
      <c r="E45" s="77">
        <v>866</v>
      </c>
      <c r="F45" s="124" t="s">
        <v>47</v>
      </c>
      <c r="G45" s="124" t="s">
        <v>63</v>
      </c>
      <c r="H45" s="124"/>
      <c r="I45" s="145" t="s">
        <v>384</v>
      </c>
      <c r="J45" s="124"/>
      <c r="K45" s="125">
        <f aca="true" t="shared" si="8" ref="K45:M46">K46</f>
        <v>0</v>
      </c>
      <c r="L45" s="125">
        <f t="shared" si="8"/>
        <v>31800</v>
      </c>
      <c r="M45" s="125">
        <f t="shared" si="8"/>
        <v>63900</v>
      </c>
    </row>
    <row r="46" spans="1:13" s="28" customFormat="1" ht="15.75" customHeight="1">
      <c r="A46" s="154"/>
      <c r="B46" s="338" t="s">
        <v>30</v>
      </c>
      <c r="C46" s="122"/>
      <c r="D46" s="122"/>
      <c r="E46" s="77">
        <v>866</v>
      </c>
      <c r="F46" s="124" t="s">
        <v>47</v>
      </c>
      <c r="G46" s="124" t="s">
        <v>63</v>
      </c>
      <c r="H46" s="124"/>
      <c r="I46" s="145" t="s">
        <v>384</v>
      </c>
      <c r="J46" s="124" t="s">
        <v>31</v>
      </c>
      <c r="K46" s="125">
        <f t="shared" si="8"/>
        <v>0</v>
      </c>
      <c r="L46" s="125">
        <f t="shared" si="8"/>
        <v>31800</v>
      </c>
      <c r="M46" s="125">
        <f t="shared" si="8"/>
        <v>63900</v>
      </c>
    </row>
    <row r="47" spans="1:13" ht="13.5" customHeight="1">
      <c r="A47" s="154"/>
      <c r="B47" s="162" t="s">
        <v>460</v>
      </c>
      <c r="C47" s="122"/>
      <c r="D47" s="122"/>
      <c r="E47" s="77">
        <v>866</v>
      </c>
      <c r="F47" s="124" t="s">
        <v>47</v>
      </c>
      <c r="G47" s="124" t="s">
        <v>63</v>
      </c>
      <c r="H47" s="124"/>
      <c r="I47" s="145" t="s">
        <v>384</v>
      </c>
      <c r="J47" s="124" t="s">
        <v>33</v>
      </c>
      <c r="K47" s="125">
        <f>'7.ФС'!S48</f>
        <v>0</v>
      </c>
      <c r="L47" s="125">
        <f>'7.ФС'!T48</f>
        <v>31800</v>
      </c>
      <c r="M47" s="125">
        <f>'7.ФС'!U48</f>
        <v>63900</v>
      </c>
    </row>
    <row r="48" spans="1:13" ht="15" customHeight="1">
      <c r="A48" s="237" t="s">
        <v>64</v>
      </c>
      <c r="B48" s="237" t="s">
        <v>64</v>
      </c>
      <c r="C48" s="117">
        <v>63</v>
      </c>
      <c r="D48" s="117">
        <v>0</v>
      </c>
      <c r="E48" s="143">
        <v>866</v>
      </c>
      <c r="F48" s="119" t="s">
        <v>48</v>
      </c>
      <c r="G48" s="119"/>
      <c r="H48" s="119"/>
      <c r="I48" s="119"/>
      <c r="J48" s="119"/>
      <c r="K48" s="121">
        <f aca="true" t="shared" si="9" ref="K48:M49">K49</f>
        <v>80879</v>
      </c>
      <c r="L48" s="121">
        <f t="shared" si="9"/>
        <v>81597</v>
      </c>
      <c r="M48" s="121">
        <f t="shared" si="9"/>
        <v>84750</v>
      </c>
    </row>
    <row r="49" spans="1:13" ht="14.25" customHeight="1">
      <c r="A49" s="237" t="s">
        <v>65</v>
      </c>
      <c r="B49" s="237" t="s">
        <v>65</v>
      </c>
      <c r="C49" s="117">
        <v>63</v>
      </c>
      <c r="D49" s="117">
        <v>0</v>
      </c>
      <c r="E49" s="143">
        <v>866</v>
      </c>
      <c r="F49" s="119" t="s">
        <v>48</v>
      </c>
      <c r="G49" s="119" t="s">
        <v>50</v>
      </c>
      <c r="H49" s="119"/>
      <c r="I49" s="119"/>
      <c r="J49" s="119"/>
      <c r="K49" s="121">
        <f t="shared" si="9"/>
        <v>80879</v>
      </c>
      <c r="L49" s="121">
        <f t="shared" si="9"/>
        <v>81597</v>
      </c>
      <c r="M49" s="121">
        <f t="shared" si="9"/>
        <v>84750</v>
      </c>
    </row>
    <row r="50" spans="1:13" ht="27.75" customHeight="1">
      <c r="A50" s="236" t="s">
        <v>111</v>
      </c>
      <c r="B50" s="236" t="s">
        <v>379</v>
      </c>
      <c r="C50" s="122">
        <v>63</v>
      </c>
      <c r="D50" s="122">
        <v>0</v>
      </c>
      <c r="E50" s="78">
        <v>866</v>
      </c>
      <c r="F50" s="124" t="s">
        <v>48</v>
      </c>
      <c r="G50" s="124" t="s">
        <v>50</v>
      </c>
      <c r="H50" s="124" t="s">
        <v>112</v>
      </c>
      <c r="I50" s="145" t="s">
        <v>203</v>
      </c>
      <c r="J50" s="124"/>
      <c r="K50" s="125">
        <f>K51+K53</f>
        <v>80879</v>
      </c>
      <c r="L50" s="125">
        <f>L51+L53</f>
        <v>81597</v>
      </c>
      <c r="M50" s="125">
        <f>M51+M53</f>
        <v>84750</v>
      </c>
    </row>
    <row r="51" spans="1:13" ht="68.25" customHeight="1">
      <c r="A51" s="156"/>
      <c r="B51" s="67" t="s">
        <v>101</v>
      </c>
      <c r="C51" s="122">
        <v>63</v>
      </c>
      <c r="D51" s="122">
        <v>0</v>
      </c>
      <c r="E51" s="78">
        <v>866</v>
      </c>
      <c r="F51" s="124" t="s">
        <v>48</v>
      </c>
      <c r="G51" s="124" t="s">
        <v>50</v>
      </c>
      <c r="H51" s="124" t="s">
        <v>112</v>
      </c>
      <c r="I51" s="145" t="s">
        <v>203</v>
      </c>
      <c r="J51" s="124" t="s">
        <v>26</v>
      </c>
      <c r="K51" s="125">
        <f>K52</f>
        <v>79700</v>
      </c>
      <c r="L51" s="125">
        <f>L52</f>
        <v>80500</v>
      </c>
      <c r="M51" s="125">
        <f>M52</f>
        <v>83700</v>
      </c>
    </row>
    <row r="52" spans="1:13" ht="26.25" customHeight="1">
      <c r="A52" s="154"/>
      <c r="B52" s="67" t="s">
        <v>104</v>
      </c>
      <c r="C52" s="122">
        <v>63</v>
      </c>
      <c r="D52" s="122">
        <v>0</v>
      </c>
      <c r="E52" s="78">
        <v>866</v>
      </c>
      <c r="F52" s="124" t="s">
        <v>48</v>
      </c>
      <c r="G52" s="124" t="s">
        <v>50</v>
      </c>
      <c r="H52" s="124" t="s">
        <v>112</v>
      </c>
      <c r="I52" s="145" t="s">
        <v>203</v>
      </c>
      <c r="J52" s="124" t="s">
        <v>27</v>
      </c>
      <c r="K52" s="125">
        <f>'7.ФС'!S53</f>
        <v>79700</v>
      </c>
      <c r="L52" s="125">
        <f>'7.ФС'!T53</f>
        <v>80500</v>
      </c>
      <c r="M52" s="125">
        <f>'7.ФС'!U53</f>
        <v>83700</v>
      </c>
    </row>
    <row r="53" spans="1:13" s="28" customFormat="1" ht="26.25" customHeight="1">
      <c r="A53" s="154"/>
      <c r="B53" s="156" t="s">
        <v>310</v>
      </c>
      <c r="C53" s="122">
        <v>63</v>
      </c>
      <c r="D53" s="122">
        <v>0</v>
      </c>
      <c r="E53" s="77">
        <v>866</v>
      </c>
      <c r="F53" s="124" t="s">
        <v>48</v>
      </c>
      <c r="G53" s="124" t="s">
        <v>50</v>
      </c>
      <c r="H53" s="124" t="s">
        <v>112</v>
      </c>
      <c r="I53" s="145" t="s">
        <v>203</v>
      </c>
      <c r="J53" s="124" t="s">
        <v>28</v>
      </c>
      <c r="K53" s="125">
        <f>K54</f>
        <v>1179</v>
      </c>
      <c r="L53" s="125">
        <f>L54</f>
        <v>1097</v>
      </c>
      <c r="M53" s="125">
        <f>M54</f>
        <v>1050</v>
      </c>
    </row>
    <row r="54" spans="1:13" ht="26.25" customHeight="1">
      <c r="A54" s="154"/>
      <c r="B54" s="156" t="s">
        <v>311</v>
      </c>
      <c r="C54" s="122">
        <v>63</v>
      </c>
      <c r="D54" s="122">
        <v>0</v>
      </c>
      <c r="E54" s="77">
        <v>866</v>
      </c>
      <c r="F54" s="124" t="s">
        <v>48</v>
      </c>
      <c r="G54" s="124" t="s">
        <v>50</v>
      </c>
      <c r="H54" s="124" t="s">
        <v>112</v>
      </c>
      <c r="I54" s="145" t="s">
        <v>203</v>
      </c>
      <c r="J54" s="124" t="s">
        <v>29</v>
      </c>
      <c r="K54" s="125">
        <f>'7.ФС'!S55</f>
        <v>1179</v>
      </c>
      <c r="L54" s="125">
        <f>'7.ФС'!T55</f>
        <v>1097</v>
      </c>
      <c r="M54" s="125">
        <f>'7.ФС'!U55</f>
        <v>1050</v>
      </c>
    </row>
    <row r="55" spans="1:13" ht="30" customHeight="1" hidden="1">
      <c r="A55" s="237" t="s">
        <v>55</v>
      </c>
      <c r="B55" s="237" t="s">
        <v>55</v>
      </c>
      <c r="C55" s="117">
        <v>63</v>
      </c>
      <c r="D55" s="117">
        <v>0</v>
      </c>
      <c r="E55" s="143">
        <v>866</v>
      </c>
      <c r="F55" s="119" t="s">
        <v>50</v>
      </c>
      <c r="G55" s="119"/>
      <c r="H55" s="119"/>
      <c r="I55" s="119"/>
      <c r="J55" s="119"/>
      <c r="K55" s="121">
        <f aca="true" t="shared" si="10" ref="K55:M57">K56</f>
        <v>0</v>
      </c>
      <c r="L55" s="121">
        <f t="shared" si="10"/>
        <v>0</v>
      </c>
      <c r="M55" s="121">
        <f t="shared" si="10"/>
        <v>0</v>
      </c>
    </row>
    <row r="56" spans="1:13" ht="15.75" customHeight="1" hidden="1">
      <c r="A56" s="237" t="s">
        <v>69</v>
      </c>
      <c r="B56" s="237" t="s">
        <v>69</v>
      </c>
      <c r="C56" s="117">
        <v>63</v>
      </c>
      <c r="D56" s="117">
        <v>0</v>
      </c>
      <c r="E56" s="157">
        <v>866</v>
      </c>
      <c r="F56" s="119" t="s">
        <v>50</v>
      </c>
      <c r="G56" s="158" t="s">
        <v>60</v>
      </c>
      <c r="H56" s="158"/>
      <c r="I56" s="153"/>
      <c r="J56" s="124"/>
      <c r="K56" s="121">
        <f t="shared" si="10"/>
        <v>0</v>
      </c>
      <c r="L56" s="121">
        <f t="shared" si="10"/>
        <v>0</v>
      </c>
      <c r="M56" s="121">
        <f t="shared" si="10"/>
        <v>0</v>
      </c>
    </row>
    <row r="57" spans="1:13" ht="14.25" customHeight="1" hidden="1">
      <c r="A57" s="236" t="s">
        <v>113</v>
      </c>
      <c r="B57" s="236" t="s">
        <v>113</v>
      </c>
      <c r="C57" s="122">
        <v>63</v>
      </c>
      <c r="D57" s="122">
        <v>0</v>
      </c>
      <c r="E57" s="77">
        <v>866</v>
      </c>
      <c r="F57" s="124" t="s">
        <v>50</v>
      </c>
      <c r="G57" s="124" t="s">
        <v>60</v>
      </c>
      <c r="H57" s="153" t="s">
        <v>114</v>
      </c>
      <c r="I57" s="145" t="s">
        <v>322</v>
      </c>
      <c r="J57" s="124"/>
      <c r="K57" s="125">
        <f>K58</f>
        <v>0</v>
      </c>
      <c r="L57" s="125">
        <f t="shared" si="10"/>
        <v>0</v>
      </c>
      <c r="M57" s="125">
        <f t="shared" si="10"/>
        <v>0</v>
      </c>
    </row>
    <row r="58" spans="1:13" ht="14.25" customHeight="1" hidden="1">
      <c r="A58" s="238"/>
      <c r="B58" s="156" t="s">
        <v>310</v>
      </c>
      <c r="C58" s="122">
        <v>63</v>
      </c>
      <c r="D58" s="122">
        <v>0</v>
      </c>
      <c r="E58" s="77">
        <v>866</v>
      </c>
      <c r="F58" s="124" t="s">
        <v>50</v>
      </c>
      <c r="G58" s="153" t="s">
        <v>60</v>
      </c>
      <c r="H58" s="153" t="s">
        <v>114</v>
      </c>
      <c r="I58" s="145" t="s">
        <v>322</v>
      </c>
      <c r="J58" s="124" t="s">
        <v>28</v>
      </c>
      <c r="K58" s="125">
        <f>K59</f>
        <v>0</v>
      </c>
      <c r="L58" s="125">
        <f>L59</f>
        <v>0</v>
      </c>
      <c r="M58" s="125">
        <f>M59</f>
        <v>0</v>
      </c>
    </row>
    <row r="59" spans="1:13" ht="15" customHeight="1" hidden="1">
      <c r="A59" s="239"/>
      <c r="B59" s="156" t="s">
        <v>311</v>
      </c>
      <c r="C59" s="122">
        <v>63</v>
      </c>
      <c r="D59" s="122">
        <v>0</v>
      </c>
      <c r="E59" s="77">
        <v>866</v>
      </c>
      <c r="F59" s="124" t="s">
        <v>50</v>
      </c>
      <c r="G59" s="153" t="s">
        <v>60</v>
      </c>
      <c r="H59" s="153" t="s">
        <v>114</v>
      </c>
      <c r="I59" s="145" t="s">
        <v>322</v>
      </c>
      <c r="J59" s="124" t="s">
        <v>29</v>
      </c>
      <c r="K59" s="125">
        <f>'7.ФС'!S60</f>
        <v>0</v>
      </c>
      <c r="L59" s="125">
        <f>'7.ФС'!T60</f>
        <v>0</v>
      </c>
      <c r="M59" s="125">
        <f>'7.ФС'!U60</f>
        <v>0</v>
      </c>
    </row>
    <row r="60" spans="1:13" ht="15" customHeight="1">
      <c r="A60" s="308" t="s">
        <v>179</v>
      </c>
      <c r="B60" s="308"/>
      <c r="C60" s="117">
        <v>63</v>
      </c>
      <c r="D60" s="117">
        <v>0</v>
      </c>
      <c r="E60" s="126">
        <v>866</v>
      </c>
      <c r="F60" s="119" t="s">
        <v>52</v>
      </c>
      <c r="G60" s="120"/>
      <c r="H60" s="120"/>
      <c r="I60" s="120"/>
      <c r="J60" s="120"/>
      <c r="K60" s="121">
        <f>K64+K61</f>
        <v>1778400</v>
      </c>
      <c r="L60" s="121">
        <f>L64+L61</f>
        <v>1871284</v>
      </c>
      <c r="M60" s="121">
        <f>M64+M61</f>
        <v>1985869</v>
      </c>
    </row>
    <row r="61" spans="1:13" ht="15.75" customHeight="1" hidden="1">
      <c r="A61" s="174"/>
      <c r="B61" s="105" t="s">
        <v>400</v>
      </c>
      <c r="C61" s="117"/>
      <c r="D61" s="117"/>
      <c r="E61" s="126">
        <v>866</v>
      </c>
      <c r="F61" s="119" t="s">
        <v>52</v>
      </c>
      <c r="G61" s="119" t="s">
        <v>32</v>
      </c>
      <c r="H61" s="120"/>
      <c r="I61" s="120"/>
      <c r="J61" s="120"/>
      <c r="K61" s="121">
        <f aca="true" t="shared" si="11" ref="K61:M62">K62</f>
        <v>0</v>
      </c>
      <c r="L61" s="121">
        <f t="shared" si="11"/>
        <v>0</v>
      </c>
      <c r="M61" s="121">
        <f t="shared" si="11"/>
        <v>0</v>
      </c>
    </row>
    <row r="62" spans="1:13" s="34" customFormat="1" ht="15.75" customHeight="1" hidden="1">
      <c r="A62" s="174"/>
      <c r="B62" s="156" t="s">
        <v>310</v>
      </c>
      <c r="C62" s="117"/>
      <c r="D62" s="117"/>
      <c r="E62" s="77">
        <v>866</v>
      </c>
      <c r="F62" s="124" t="s">
        <v>52</v>
      </c>
      <c r="G62" s="124" t="s">
        <v>32</v>
      </c>
      <c r="H62" s="120"/>
      <c r="I62" s="124" t="s">
        <v>365</v>
      </c>
      <c r="J62" s="124" t="s">
        <v>28</v>
      </c>
      <c r="K62" s="125">
        <f t="shared" si="11"/>
        <v>0</v>
      </c>
      <c r="L62" s="125">
        <f t="shared" si="11"/>
        <v>0</v>
      </c>
      <c r="M62" s="125">
        <f t="shared" si="11"/>
        <v>0</v>
      </c>
    </row>
    <row r="63" spans="1:13" s="34" customFormat="1" ht="15" customHeight="1" hidden="1">
      <c r="A63" s="174"/>
      <c r="B63" s="156" t="s">
        <v>311</v>
      </c>
      <c r="C63" s="117"/>
      <c r="D63" s="117"/>
      <c r="E63" s="77">
        <v>866</v>
      </c>
      <c r="F63" s="124" t="s">
        <v>52</v>
      </c>
      <c r="G63" s="124" t="s">
        <v>32</v>
      </c>
      <c r="H63" s="120"/>
      <c r="I63" s="124" t="s">
        <v>365</v>
      </c>
      <c r="J63" s="124" t="s">
        <v>29</v>
      </c>
      <c r="K63" s="125">
        <f>'7.ФС'!S65</f>
        <v>0</v>
      </c>
      <c r="L63" s="125">
        <f>'7.ФС'!T65</f>
        <v>0</v>
      </c>
      <c r="M63" s="125">
        <f>'7.ФС'!U65</f>
        <v>0</v>
      </c>
    </row>
    <row r="64" spans="1:13" s="35" customFormat="1" ht="16.5" customHeight="1">
      <c r="A64" s="308" t="s">
        <v>180</v>
      </c>
      <c r="B64" s="308"/>
      <c r="C64" s="117">
        <v>63</v>
      </c>
      <c r="D64" s="117">
        <v>0</v>
      </c>
      <c r="E64" s="126">
        <v>866</v>
      </c>
      <c r="F64" s="119" t="s">
        <v>52</v>
      </c>
      <c r="G64" s="119" t="s">
        <v>181</v>
      </c>
      <c r="H64" s="119"/>
      <c r="I64" s="119"/>
      <c r="J64" s="119"/>
      <c r="K64" s="121">
        <f aca="true" t="shared" si="12" ref="K64:M66">K65</f>
        <v>1778400</v>
      </c>
      <c r="L64" s="121">
        <f t="shared" si="12"/>
        <v>1871284</v>
      </c>
      <c r="M64" s="121">
        <f t="shared" si="12"/>
        <v>1985869</v>
      </c>
    </row>
    <row r="65" spans="1:13" s="35" customFormat="1" ht="142.5" customHeight="1">
      <c r="A65" s="309" t="s">
        <v>323</v>
      </c>
      <c r="B65" s="309"/>
      <c r="C65" s="122">
        <v>63</v>
      </c>
      <c r="D65" s="122">
        <v>0</v>
      </c>
      <c r="E65" s="77">
        <v>866</v>
      </c>
      <c r="F65" s="124" t="s">
        <v>52</v>
      </c>
      <c r="G65" s="124" t="s">
        <v>181</v>
      </c>
      <c r="H65" s="124" t="s">
        <v>182</v>
      </c>
      <c r="I65" s="145" t="s">
        <v>324</v>
      </c>
      <c r="J65" s="124"/>
      <c r="K65" s="125">
        <f t="shared" si="12"/>
        <v>1778400</v>
      </c>
      <c r="L65" s="125">
        <f t="shared" si="12"/>
        <v>1871284</v>
      </c>
      <c r="M65" s="125">
        <f t="shared" si="12"/>
        <v>1985869</v>
      </c>
    </row>
    <row r="66" spans="1:13" s="35" customFormat="1" ht="25.5" customHeight="1">
      <c r="A66" s="103"/>
      <c r="B66" s="149" t="s">
        <v>310</v>
      </c>
      <c r="C66" s="127">
        <v>63</v>
      </c>
      <c r="D66" s="127">
        <v>0</v>
      </c>
      <c r="E66" s="116">
        <v>866</v>
      </c>
      <c r="F66" s="128" t="s">
        <v>52</v>
      </c>
      <c r="G66" s="128" t="s">
        <v>181</v>
      </c>
      <c r="H66" s="128" t="s">
        <v>182</v>
      </c>
      <c r="I66" s="129" t="s">
        <v>324</v>
      </c>
      <c r="J66" s="124" t="s">
        <v>28</v>
      </c>
      <c r="K66" s="125">
        <f t="shared" si="12"/>
        <v>1778400</v>
      </c>
      <c r="L66" s="125">
        <f t="shared" si="12"/>
        <v>1871284</v>
      </c>
      <c r="M66" s="125">
        <f t="shared" si="12"/>
        <v>1985869</v>
      </c>
    </row>
    <row r="67" spans="1:13" s="35" customFormat="1" ht="27" customHeight="1">
      <c r="A67" s="103"/>
      <c r="B67" s="149" t="s">
        <v>311</v>
      </c>
      <c r="C67" s="127">
        <v>63</v>
      </c>
      <c r="D67" s="127">
        <v>0</v>
      </c>
      <c r="E67" s="116">
        <v>866</v>
      </c>
      <c r="F67" s="128" t="s">
        <v>52</v>
      </c>
      <c r="G67" s="128" t="s">
        <v>181</v>
      </c>
      <c r="H67" s="128" t="s">
        <v>182</v>
      </c>
      <c r="I67" s="129" t="s">
        <v>324</v>
      </c>
      <c r="J67" s="124" t="s">
        <v>29</v>
      </c>
      <c r="K67" s="125">
        <f>'7.ФС'!S69</f>
        <v>1778400</v>
      </c>
      <c r="L67" s="125">
        <f>'7.ФС'!T69</f>
        <v>1871284</v>
      </c>
      <c r="M67" s="125">
        <f>'7.ФС'!U69</f>
        <v>1985869</v>
      </c>
    </row>
    <row r="68" spans="1:13" s="35" customFormat="1" ht="15" customHeight="1">
      <c r="A68" s="313" t="s">
        <v>56</v>
      </c>
      <c r="B68" s="313"/>
      <c r="C68" s="117">
        <v>63</v>
      </c>
      <c r="D68" s="117">
        <v>0</v>
      </c>
      <c r="E68" s="143">
        <v>866</v>
      </c>
      <c r="F68" s="144" t="s">
        <v>53</v>
      </c>
      <c r="G68" s="144"/>
      <c r="H68" s="144"/>
      <c r="I68" s="144"/>
      <c r="J68" s="144"/>
      <c r="K68" s="159">
        <f>K69+K73</f>
        <v>47000</v>
      </c>
      <c r="L68" s="159">
        <f>L69+L73</f>
        <v>300</v>
      </c>
      <c r="M68" s="159">
        <f>M69+M73</f>
        <v>300</v>
      </c>
    </row>
    <row r="69" spans="1:13" s="35" customFormat="1" ht="15.75" customHeight="1">
      <c r="A69" s="313" t="s">
        <v>70</v>
      </c>
      <c r="B69" s="313"/>
      <c r="C69" s="117">
        <v>63</v>
      </c>
      <c r="D69" s="117">
        <v>0</v>
      </c>
      <c r="E69" s="143">
        <v>866</v>
      </c>
      <c r="F69" s="144" t="s">
        <v>53</v>
      </c>
      <c r="G69" s="144" t="s">
        <v>47</v>
      </c>
      <c r="H69" s="144"/>
      <c r="I69" s="105"/>
      <c r="J69" s="144"/>
      <c r="K69" s="159">
        <f>K70</f>
        <v>300</v>
      </c>
      <c r="L69" s="159">
        <f>L70</f>
        <v>300</v>
      </c>
      <c r="M69" s="159">
        <f>M70</f>
        <v>300</v>
      </c>
    </row>
    <row r="70" spans="1:13" s="35" customFormat="1" ht="91.5" customHeight="1">
      <c r="A70" s="319" t="s">
        <v>325</v>
      </c>
      <c r="B70" s="319"/>
      <c r="C70" s="122">
        <v>63</v>
      </c>
      <c r="D70" s="122">
        <v>0</v>
      </c>
      <c r="E70" s="123">
        <v>866</v>
      </c>
      <c r="F70" s="147" t="s">
        <v>53</v>
      </c>
      <c r="G70" s="147" t="s">
        <v>47</v>
      </c>
      <c r="H70" s="147" t="s">
        <v>162</v>
      </c>
      <c r="I70" s="147" t="s">
        <v>326</v>
      </c>
      <c r="J70" s="147"/>
      <c r="K70" s="160">
        <f aca="true" t="shared" si="13" ref="K70:M71">K71</f>
        <v>300</v>
      </c>
      <c r="L70" s="160">
        <f t="shared" si="13"/>
        <v>300</v>
      </c>
      <c r="M70" s="160">
        <f t="shared" si="13"/>
        <v>300</v>
      </c>
    </row>
    <row r="71" spans="1:13" s="35" customFormat="1" ht="28.5" customHeight="1">
      <c r="A71" s="150"/>
      <c r="B71" s="149" t="s">
        <v>310</v>
      </c>
      <c r="C71" s="122">
        <v>63</v>
      </c>
      <c r="D71" s="122">
        <v>0</v>
      </c>
      <c r="E71" s="77">
        <v>866</v>
      </c>
      <c r="F71" s="147" t="s">
        <v>53</v>
      </c>
      <c r="G71" s="147" t="s">
        <v>47</v>
      </c>
      <c r="H71" s="147" t="s">
        <v>162</v>
      </c>
      <c r="I71" s="147" t="s">
        <v>326</v>
      </c>
      <c r="J71" s="147" t="s">
        <v>28</v>
      </c>
      <c r="K71" s="161">
        <f t="shared" si="13"/>
        <v>300</v>
      </c>
      <c r="L71" s="161">
        <f t="shared" si="13"/>
        <v>300</v>
      </c>
      <c r="M71" s="161">
        <f t="shared" si="13"/>
        <v>300</v>
      </c>
    </row>
    <row r="72" spans="1:13" s="35" customFormat="1" ht="28.5" customHeight="1">
      <c r="A72" s="67"/>
      <c r="B72" s="156" t="s">
        <v>311</v>
      </c>
      <c r="C72" s="122">
        <v>63</v>
      </c>
      <c r="D72" s="122">
        <v>0</v>
      </c>
      <c r="E72" s="77">
        <v>866</v>
      </c>
      <c r="F72" s="147" t="s">
        <v>53</v>
      </c>
      <c r="G72" s="147" t="s">
        <v>47</v>
      </c>
      <c r="H72" s="147" t="s">
        <v>162</v>
      </c>
      <c r="I72" s="147" t="s">
        <v>326</v>
      </c>
      <c r="J72" s="147" t="s">
        <v>29</v>
      </c>
      <c r="K72" s="161">
        <f>'7.ФС'!S75</f>
        <v>300</v>
      </c>
      <c r="L72" s="161">
        <f>'7.ФС'!T75</f>
        <v>300</v>
      </c>
      <c r="M72" s="161">
        <f>'7.ФС'!U75</f>
        <v>300</v>
      </c>
    </row>
    <row r="73" spans="1:13" s="35" customFormat="1" ht="15.75" customHeight="1">
      <c r="A73" s="317" t="s">
        <v>71</v>
      </c>
      <c r="B73" s="317"/>
      <c r="C73" s="117">
        <v>63</v>
      </c>
      <c r="D73" s="117">
        <v>0</v>
      </c>
      <c r="E73" s="126">
        <v>866</v>
      </c>
      <c r="F73" s="144" t="s">
        <v>53</v>
      </c>
      <c r="G73" s="144" t="s">
        <v>50</v>
      </c>
      <c r="H73" s="144"/>
      <c r="I73" s="144"/>
      <c r="J73" s="144"/>
      <c r="K73" s="159">
        <f>K74+K77+K80+K83</f>
        <v>46700</v>
      </c>
      <c r="L73" s="159">
        <f>L74+L77+L80+L83</f>
        <v>0</v>
      </c>
      <c r="M73" s="159">
        <f>M74+M77+M80+M83</f>
        <v>0</v>
      </c>
    </row>
    <row r="74" spans="1:13" s="35" customFormat="1" ht="15.75" customHeight="1">
      <c r="A74" s="314" t="s">
        <v>362</v>
      </c>
      <c r="B74" s="314"/>
      <c r="C74" s="122">
        <v>63</v>
      </c>
      <c r="D74" s="122">
        <v>0</v>
      </c>
      <c r="E74" s="77">
        <v>866</v>
      </c>
      <c r="F74" s="147" t="s">
        <v>53</v>
      </c>
      <c r="G74" s="147" t="s">
        <v>50</v>
      </c>
      <c r="H74" s="147" t="s">
        <v>115</v>
      </c>
      <c r="I74" s="147" t="s">
        <v>328</v>
      </c>
      <c r="J74" s="147"/>
      <c r="K74" s="161">
        <f aca="true" t="shared" si="14" ref="K74:M75">K75</f>
        <v>46700</v>
      </c>
      <c r="L74" s="161">
        <f t="shared" si="14"/>
        <v>0</v>
      </c>
      <c r="M74" s="161">
        <f t="shared" si="14"/>
        <v>0</v>
      </c>
    </row>
    <row r="75" spans="1:13" s="35" customFormat="1" ht="27" customHeight="1">
      <c r="A75" s="154"/>
      <c r="B75" s="156" t="s">
        <v>310</v>
      </c>
      <c r="C75" s="122">
        <v>63</v>
      </c>
      <c r="D75" s="122">
        <v>0</v>
      </c>
      <c r="E75" s="77">
        <v>866</v>
      </c>
      <c r="F75" s="147" t="s">
        <v>53</v>
      </c>
      <c r="G75" s="147" t="s">
        <v>50</v>
      </c>
      <c r="H75" s="147" t="s">
        <v>115</v>
      </c>
      <c r="I75" s="147" t="s">
        <v>328</v>
      </c>
      <c r="J75" s="147" t="s">
        <v>28</v>
      </c>
      <c r="K75" s="161">
        <f t="shared" si="14"/>
        <v>46700</v>
      </c>
      <c r="L75" s="161">
        <f t="shared" si="14"/>
        <v>0</v>
      </c>
      <c r="M75" s="161">
        <f t="shared" si="14"/>
        <v>0</v>
      </c>
    </row>
    <row r="76" spans="1:13" ht="27" customHeight="1">
      <c r="A76" s="154"/>
      <c r="B76" s="156" t="s">
        <v>311</v>
      </c>
      <c r="C76" s="122">
        <v>63</v>
      </c>
      <c r="D76" s="122">
        <v>0</v>
      </c>
      <c r="E76" s="77">
        <v>866</v>
      </c>
      <c r="F76" s="147" t="s">
        <v>53</v>
      </c>
      <c r="G76" s="147" t="s">
        <v>50</v>
      </c>
      <c r="H76" s="147" t="s">
        <v>115</v>
      </c>
      <c r="I76" s="147" t="s">
        <v>328</v>
      </c>
      <c r="J76" s="147" t="s">
        <v>29</v>
      </c>
      <c r="K76" s="161">
        <f>'7.ФС'!S79</f>
        <v>46700</v>
      </c>
      <c r="L76" s="161">
        <f>'7.ФС'!T79</f>
        <v>0</v>
      </c>
      <c r="M76" s="161">
        <f>'7.ФС'!U79</f>
        <v>0</v>
      </c>
    </row>
    <row r="77" spans="1:13" ht="14.25" customHeight="1" hidden="1">
      <c r="A77" s="154"/>
      <c r="B77" s="240" t="s">
        <v>205</v>
      </c>
      <c r="C77" s="122"/>
      <c r="D77" s="122"/>
      <c r="E77" s="77">
        <v>866</v>
      </c>
      <c r="F77" s="147" t="s">
        <v>53</v>
      </c>
      <c r="G77" s="147" t="s">
        <v>50</v>
      </c>
      <c r="H77" s="147" t="s">
        <v>115</v>
      </c>
      <c r="I77" s="147" t="s">
        <v>329</v>
      </c>
      <c r="J77" s="147"/>
      <c r="K77" s="161">
        <f aca="true" t="shared" si="15" ref="K77:M78">K78</f>
        <v>0</v>
      </c>
      <c r="L77" s="161">
        <f t="shared" si="15"/>
        <v>0</v>
      </c>
      <c r="M77" s="161">
        <f t="shared" si="15"/>
        <v>0</v>
      </c>
    </row>
    <row r="78" spans="1:13" ht="14.25" customHeight="1" hidden="1">
      <c r="A78" s="154"/>
      <c r="B78" s="156" t="s">
        <v>310</v>
      </c>
      <c r="C78" s="122"/>
      <c r="D78" s="122"/>
      <c r="E78" s="77">
        <v>866</v>
      </c>
      <c r="F78" s="147" t="s">
        <v>53</v>
      </c>
      <c r="G78" s="147" t="s">
        <v>50</v>
      </c>
      <c r="H78" s="147" t="s">
        <v>115</v>
      </c>
      <c r="I78" s="147" t="s">
        <v>329</v>
      </c>
      <c r="J78" s="147" t="s">
        <v>28</v>
      </c>
      <c r="K78" s="161">
        <f t="shared" si="15"/>
        <v>0</v>
      </c>
      <c r="L78" s="161">
        <f t="shared" si="15"/>
        <v>0</v>
      </c>
      <c r="M78" s="161">
        <f t="shared" si="15"/>
        <v>0</v>
      </c>
    </row>
    <row r="79" spans="1:13" ht="14.25" customHeight="1" hidden="1">
      <c r="A79" s="154"/>
      <c r="B79" s="156" t="s">
        <v>311</v>
      </c>
      <c r="C79" s="122"/>
      <c r="D79" s="122"/>
      <c r="E79" s="77">
        <v>866</v>
      </c>
      <c r="F79" s="147" t="s">
        <v>53</v>
      </c>
      <c r="G79" s="147" t="s">
        <v>50</v>
      </c>
      <c r="H79" s="147" t="s">
        <v>115</v>
      </c>
      <c r="I79" s="147" t="s">
        <v>329</v>
      </c>
      <c r="J79" s="147" t="s">
        <v>29</v>
      </c>
      <c r="K79" s="161">
        <f>'7.ФС'!S83</f>
        <v>0</v>
      </c>
      <c r="L79" s="161">
        <f>'7.ФС'!T83</f>
        <v>0</v>
      </c>
      <c r="M79" s="161">
        <f>'7.ФС'!U83</f>
        <v>0</v>
      </c>
    </row>
    <row r="80" spans="1:13" ht="14.25" customHeight="1">
      <c r="A80" s="314" t="s">
        <v>117</v>
      </c>
      <c r="B80" s="314"/>
      <c r="C80" s="122">
        <v>63</v>
      </c>
      <c r="D80" s="122">
        <v>0</v>
      </c>
      <c r="E80" s="77">
        <v>866</v>
      </c>
      <c r="F80" s="147" t="s">
        <v>53</v>
      </c>
      <c r="G80" s="147" t="s">
        <v>50</v>
      </c>
      <c r="H80" s="147" t="s">
        <v>116</v>
      </c>
      <c r="I80" s="147" t="s">
        <v>330</v>
      </c>
      <c r="J80" s="147"/>
      <c r="K80" s="161">
        <f aca="true" t="shared" si="16" ref="K80:M81">K81</f>
        <v>0</v>
      </c>
      <c r="L80" s="161">
        <f t="shared" si="16"/>
        <v>0</v>
      </c>
      <c r="M80" s="161">
        <f t="shared" si="16"/>
        <v>0</v>
      </c>
    </row>
    <row r="81" spans="1:13" ht="30" customHeight="1">
      <c r="A81" s="154"/>
      <c r="B81" s="156" t="s">
        <v>310</v>
      </c>
      <c r="C81" s="122">
        <v>63</v>
      </c>
      <c r="D81" s="122">
        <v>0</v>
      </c>
      <c r="E81" s="77">
        <v>866</v>
      </c>
      <c r="F81" s="147" t="s">
        <v>53</v>
      </c>
      <c r="G81" s="147" t="s">
        <v>50</v>
      </c>
      <c r="H81" s="147" t="s">
        <v>116</v>
      </c>
      <c r="I81" s="147" t="s">
        <v>330</v>
      </c>
      <c r="J81" s="147" t="s">
        <v>28</v>
      </c>
      <c r="K81" s="161">
        <f t="shared" si="16"/>
        <v>0</v>
      </c>
      <c r="L81" s="161">
        <f t="shared" si="16"/>
        <v>0</v>
      </c>
      <c r="M81" s="161">
        <f t="shared" si="16"/>
        <v>0</v>
      </c>
    </row>
    <row r="82" spans="1:13" ht="30" customHeight="1">
      <c r="A82" s="154"/>
      <c r="B82" s="156" t="s">
        <v>311</v>
      </c>
      <c r="C82" s="122">
        <v>63</v>
      </c>
      <c r="D82" s="122">
        <v>0</v>
      </c>
      <c r="E82" s="77">
        <v>866</v>
      </c>
      <c r="F82" s="147" t="s">
        <v>53</v>
      </c>
      <c r="G82" s="147" t="s">
        <v>50</v>
      </c>
      <c r="H82" s="147" t="s">
        <v>116</v>
      </c>
      <c r="I82" s="147" t="s">
        <v>330</v>
      </c>
      <c r="J82" s="147" t="s">
        <v>29</v>
      </c>
      <c r="K82" s="125">
        <f>'7.ФС'!S86</f>
        <v>0</v>
      </c>
      <c r="L82" s="125">
        <f>'7.ФС'!T86</f>
        <v>0</v>
      </c>
      <c r="M82" s="125">
        <f>'7.ФС'!U86</f>
        <v>0</v>
      </c>
    </row>
    <row r="83" spans="1:13" s="35" customFormat="1" ht="15" customHeight="1">
      <c r="A83" s="154"/>
      <c r="B83" s="240" t="s">
        <v>327</v>
      </c>
      <c r="C83" s="122"/>
      <c r="D83" s="122"/>
      <c r="E83" s="77">
        <v>866</v>
      </c>
      <c r="F83" s="147" t="s">
        <v>53</v>
      </c>
      <c r="G83" s="147" t="s">
        <v>50</v>
      </c>
      <c r="H83" s="147" t="s">
        <v>116</v>
      </c>
      <c r="I83" s="147" t="s">
        <v>331</v>
      </c>
      <c r="J83" s="147"/>
      <c r="K83" s="125">
        <f aca="true" t="shared" si="17" ref="K83:M84">K84</f>
        <v>0</v>
      </c>
      <c r="L83" s="125">
        <f t="shared" si="17"/>
        <v>0</v>
      </c>
      <c r="M83" s="125">
        <f t="shared" si="17"/>
        <v>0</v>
      </c>
    </row>
    <row r="84" spans="1:13" ht="14.25" customHeight="1">
      <c r="A84" s="154"/>
      <c r="B84" s="156" t="s">
        <v>310</v>
      </c>
      <c r="C84" s="122"/>
      <c r="D84" s="122"/>
      <c r="E84" s="77">
        <v>866</v>
      </c>
      <c r="F84" s="147" t="s">
        <v>53</v>
      </c>
      <c r="G84" s="147" t="s">
        <v>50</v>
      </c>
      <c r="H84" s="147" t="s">
        <v>116</v>
      </c>
      <c r="I84" s="147" t="s">
        <v>331</v>
      </c>
      <c r="J84" s="147" t="s">
        <v>28</v>
      </c>
      <c r="K84" s="125">
        <f t="shared" si="17"/>
        <v>0</v>
      </c>
      <c r="L84" s="125">
        <f t="shared" si="17"/>
        <v>0</v>
      </c>
      <c r="M84" s="125">
        <f t="shared" si="17"/>
        <v>0</v>
      </c>
    </row>
    <row r="85" spans="1:13" ht="14.25" customHeight="1">
      <c r="A85" s="154"/>
      <c r="B85" s="156" t="s">
        <v>311</v>
      </c>
      <c r="C85" s="122"/>
      <c r="D85" s="122"/>
      <c r="E85" s="77">
        <v>866</v>
      </c>
      <c r="F85" s="147" t="s">
        <v>53</v>
      </c>
      <c r="G85" s="147" t="s">
        <v>50</v>
      </c>
      <c r="H85" s="147" t="s">
        <v>116</v>
      </c>
      <c r="I85" s="147" t="s">
        <v>331</v>
      </c>
      <c r="J85" s="147" t="s">
        <v>29</v>
      </c>
      <c r="K85" s="125">
        <f>'7.ФС'!S89</f>
        <v>0</v>
      </c>
      <c r="L85" s="125">
        <f>'7.ФС'!T89</f>
        <v>0</v>
      </c>
      <c r="M85" s="125">
        <f>'7.ФС'!U89</f>
        <v>0</v>
      </c>
    </row>
    <row r="86" spans="1:13" ht="14.25" customHeight="1">
      <c r="A86" s="154"/>
      <c r="B86" s="175" t="s">
        <v>452</v>
      </c>
      <c r="C86" s="122"/>
      <c r="D86" s="122"/>
      <c r="E86" s="77">
        <v>866</v>
      </c>
      <c r="F86" s="147" t="s">
        <v>449</v>
      </c>
      <c r="G86" s="147"/>
      <c r="H86" s="147"/>
      <c r="I86" s="147"/>
      <c r="J86" s="147"/>
      <c r="K86" s="125">
        <f>K87</f>
        <v>42421</v>
      </c>
      <c r="L86" s="125">
        <f>L87</f>
        <v>7700</v>
      </c>
      <c r="M86" s="125">
        <f>M87</f>
        <v>14021</v>
      </c>
    </row>
    <row r="87" spans="1:13" ht="14.25" customHeight="1">
      <c r="A87" s="154"/>
      <c r="B87" s="175" t="s">
        <v>453</v>
      </c>
      <c r="C87" s="122"/>
      <c r="D87" s="122"/>
      <c r="E87" s="77">
        <v>866</v>
      </c>
      <c r="F87" s="147" t="s">
        <v>449</v>
      </c>
      <c r="G87" s="147" t="s">
        <v>47</v>
      </c>
      <c r="H87" s="147"/>
      <c r="I87" s="24"/>
      <c r="J87" s="154"/>
      <c r="K87" s="125">
        <f>K88+K91</f>
        <v>42421</v>
      </c>
      <c r="L87" s="125">
        <f>L88+L91</f>
        <v>7700</v>
      </c>
      <c r="M87" s="125">
        <f>M88+M91</f>
        <v>14021</v>
      </c>
    </row>
    <row r="88" spans="1:13" ht="14.25" customHeight="1">
      <c r="A88" s="154"/>
      <c r="B88" s="156" t="s">
        <v>454</v>
      </c>
      <c r="C88" s="122"/>
      <c r="D88" s="122"/>
      <c r="E88" s="77">
        <v>866</v>
      </c>
      <c r="F88" s="147" t="s">
        <v>449</v>
      </c>
      <c r="G88" s="147" t="s">
        <v>47</v>
      </c>
      <c r="H88" s="147"/>
      <c r="I88" s="147" t="s">
        <v>451</v>
      </c>
      <c r="J88" s="147"/>
      <c r="K88" s="125">
        <f aca="true" t="shared" si="18" ref="K88:M89">K89</f>
        <v>28400</v>
      </c>
      <c r="L88" s="125">
        <f t="shared" si="18"/>
        <v>0</v>
      </c>
      <c r="M88" s="125">
        <f t="shared" si="18"/>
        <v>0</v>
      </c>
    </row>
    <row r="89" spans="1:13" ht="14.25" customHeight="1">
      <c r="A89" s="154"/>
      <c r="B89" s="156" t="s">
        <v>310</v>
      </c>
      <c r="C89" s="122"/>
      <c r="D89" s="122"/>
      <c r="E89" s="77">
        <v>866</v>
      </c>
      <c r="F89" s="147" t="s">
        <v>449</v>
      </c>
      <c r="G89" s="147" t="s">
        <v>47</v>
      </c>
      <c r="H89" s="147"/>
      <c r="I89" s="147" t="s">
        <v>451</v>
      </c>
      <c r="J89" s="147" t="s">
        <v>28</v>
      </c>
      <c r="K89" s="125">
        <f t="shared" si="18"/>
        <v>28400</v>
      </c>
      <c r="L89" s="125">
        <f t="shared" si="18"/>
        <v>0</v>
      </c>
      <c r="M89" s="125">
        <f t="shared" si="18"/>
        <v>0</v>
      </c>
    </row>
    <row r="90" spans="1:13" ht="14.25" customHeight="1">
      <c r="A90" s="154"/>
      <c r="B90" s="156" t="s">
        <v>311</v>
      </c>
      <c r="C90" s="122"/>
      <c r="D90" s="122"/>
      <c r="E90" s="77">
        <v>866</v>
      </c>
      <c r="F90" s="147" t="s">
        <v>449</v>
      </c>
      <c r="G90" s="147" t="s">
        <v>47</v>
      </c>
      <c r="H90" s="147"/>
      <c r="I90" s="147" t="s">
        <v>451</v>
      </c>
      <c r="J90" s="147" t="s">
        <v>29</v>
      </c>
      <c r="K90" s="125">
        <v>28400</v>
      </c>
      <c r="L90" s="125">
        <v>0</v>
      </c>
      <c r="M90" s="125">
        <v>0</v>
      </c>
    </row>
    <row r="91" spans="1:13" ht="14.25" customHeight="1">
      <c r="A91" s="154"/>
      <c r="B91" s="156" t="s">
        <v>455</v>
      </c>
      <c r="C91" s="122"/>
      <c r="D91" s="122"/>
      <c r="E91" s="77">
        <v>866</v>
      </c>
      <c r="F91" s="147" t="s">
        <v>449</v>
      </c>
      <c r="G91" s="147" t="s">
        <v>47</v>
      </c>
      <c r="H91" s="147"/>
      <c r="I91" s="147" t="s">
        <v>450</v>
      </c>
      <c r="J91" s="147"/>
      <c r="K91" s="125">
        <f aca="true" t="shared" si="19" ref="K91:M92">K92</f>
        <v>14021</v>
      </c>
      <c r="L91" s="125">
        <f t="shared" si="19"/>
        <v>7700</v>
      </c>
      <c r="M91" s="125">
        <f t="shared" si="19"/>
        <v>14021</v>
      </c>
    </row>
    <row r="92" spans="1:13" ht="14.25" customHeight="1">
      <c r="A92" s="154"/>
      <c r="B92" s="105" t="s">
        <v>30</v>
      </c>
      <c r="C92" s="122"/>
      <c r="D92" s="122"/>
      <c r="E92" s="77">
        <v>866</v>
      </c>
      <c r="F92" s="147" t="s">
        <v>449</v>
      </c>
      <c r="G92" s="147" t="s">
        <v>47</v>
      </c>
      <c r="H92" s="147"/>
      <c r="I92" s="147" t="s">
        <v>450</v>
      </c>
      <c r="J92" s="147" t="s">
        <v>31</v>
      </c>
      <c r="K92" s="125">
        <f t="shared" si="19"/>
        <v>14021</v>
      </c>
      <c r="L92" s="125">
        <f t="shared" si="19"/>
        <v>7700</v>
      </c>
      <c r="M92" s="125">
        <f t="shared" si="19"/>
        <v>14021</v>
      </c>
    </row>
    <row r="93" spans="1:13" ht="14.25" customHeight="1">
      <c r="A93" s="154"/>
      <c r="B93" s="177" t="s">
        <v>372</v>
      </c>
      <c r="C93" s="122"/>
      <c r="D93" s="122"/>
      <c r="E93" s="77">
        <v>866</v>
      </c>
      <c r="F93" s="147" t="s">
        <v>449</v>
      </c>
      <c r="G93" s="147" t="s">
        <v>47</v>
      </c>
      <c r="H93" s="147"/>
      <c r="I93" s="147" t="s">
        <v>450</v>
      </c>
      <c r="J93" s="147" t="s">
        <v>312</v>
      </c>
      <c r="K93" s="125">
        <v>14021</v>
      </c>
      <c r="L93" s="125">
        <v>7700</v>
      </c>
      <c r="M93" s="125">
        <v>14021</v>
      </c>
    </row>
    <row r="94" spans="1:13" ht="14.25" customHeight="1">
      <c r="A94" s="176"/>
      <c r="B94" s="168" t="s">
        <v>190</v>
      </c>
      <c r="C94" s="117"/>
      <c r="D94" s="117"/>
      <c r="E94" s="126">
        <v>866</v>
      </c>
      <c r="F94" s="119" t="s">
        <v>60</v>
      </c>
      <c r="G94" s="124"/>
      <c r="H94" s="124"/>
      <c r="I94" s="147"/>
      <c r="J94" s="124"/>
      <c r="K94" s="121">
        <f aca="true" t="shared" si="20" ref="K94:M97">K95</f>
        <v>33079</v>
      </c>
      <c r="L94" s="121">
        <f t="shared" si="20"/>
        <v>116500</v>
      </c>
      <c r="M94" s="121">
        <f t="shared" si="20"/>
        <v>116500</v>
      </c>
    </row>
    <row r="95" spans="1:13" ht="14.25" customHeight="1">
      <c r="A95" s="176"/>
      <c r="B95" s="168" t="s">
        <v>187</v>
      </c>
      <c r="C95" s="122"/>
      <c r="D95" s="122"/>
      <c r="E95" s="126">
        <v>866</v>
      </c>
      <c r="F95" s="119" t="s">
        <v>60</v>
      </c>
      <c r="G95" s="119" t="s">
        <v>47</v>
      </c>
      <c r="H95" s="124"/>
      <c r="I95" s="147"/>
      <c r="J95" s="124"/>
      <c r="K95" s="121">
        <f t="shared" si="20"/>
        <v>33079</v>
      </c>
      <c r="L95" s="121">
        <f t="shared" si="20"/>
        <v>116500</v>
      </c>
      <c r="M95" s="121">
        <f t="shared" si="20"/>
        <v>116500</v>
      </c>
    </row>
    <row r="96" spans="1:13" ht="28.5" customHeight="1">
      <c r="A96" s="176"/>
      <c r="B96" s="105" t="s">
        <v>332</v>
      </c>
      <c r="C96" s="122"/>
      <c r="D96" s="122"/>
      <c r="E96" s="77">
        <v>866</v>
      </c>
      <c r="F96" s="124" t="s">
        <v>60</v>
      </c>
      <c r="G96" s="124" t="s">
        <v>47</v>
      </c>
      <c r="H96" s="124"/>
      <c r="I96" s="147" t="s">
        <v>333</v>
      </c>
      <c r="J96" s="124"/>
      <c r="K96" s="125">
        <f t="shared" si="20"/>
        <v>33079</v>
      </c>
      <c r="L96" s="125">
        <f t="shared" si="20"/>
        <v>116500</v>
      </c>
      <c r="M96" s="125">
        <f t="shared" si="20"/>
        <v>116500</v>
      </c>
    </row>
    <row r="97" spans="1:13" s="33" customFormat="1" ht="14.25" customHeight="1">
      <c r="A97" s="176"/>
      <c r="B97" s="162" t="s">
        <v>189</v>
      </c>
      <c r="C97" s="122"/>
      <c r="D97" s="122"/>
      <c r="E97" s="77">
        <v>866</v>
      </c>
      <c r="F97" s="124" t="s">
        <v>60</v>
      </c>
      <c r="G97" s="124" t="s">
        <v>47</v>
      </c>
      <c r="H97" s="124"/>
      <c r="I97" s="147" t="s">
        <v>333</v>
      </c>
      <c r="J97" s="124" t="s">
        <v>188</v>
      </c>
      <c r="K97" s="125">
        <f t="shared" si="20"/>
        <v>33079</v>
      </c>
      <c r="L97" s="125">
        <f t="shared" si="20"/>
        <v>116500</v>
      </c>
      <c r="M97" s="125">
        <f t="shared" si="20"/>
        <v>116500</v>
      </c>
    </row>
    <row r="98" spans="1:13" ht="25.5" customHeight="1">
      <c r="A98" s="176"/>
      <c r="B98" s="162" t="s">
        <v>394</v>
      </c>
      <c r="C98" s="122"/>
      <c r="D98" s="122"/>
      <c r="E98" s="77">
        <v>866</v>
      </c>
      <c r="F98" s="124" t="s">
        <v>60</v>
      </c>
      <c r="G98" s="124" t="s">
        <v>47</v>
      </c>
      <c r="H98" s="124"/>
      <c r="I98" s="147" t="s">
        <v>333</v>
      </c>
      <c r="J98" s="124" t="s">
        <v>356</v>
      </c>
      <c r="K98" s="125">
        <f>'7.ФС'!S102</f>
        <v>33079</v>
      </c>
      <c r="L98" s="125">
        <f>'7.ФС'!T102</f>
        <v>116500</v>
      </c>
      <c r="M98" s="125">
        <f>'7.ФС'!U102</f>
        <v>116500</v>
      </c>
    </row>
    <row r="99" spans="1:13" ht="15.75" customHeight="1">
      <c r="A99" s="308" t="s">
        <v>59</v>
      </c>
      <c r="B99" s="308"/>
      <c r="C99" s="117">
        <v>63</v>
      </c>
      <c r="D99" s="117">
        <v>0</v>
      </c>
      <c r="E99" s="126">
        <v>866</v>
      </c>
      <c r="F99" s="119" t="s">
        <v>62</v>
      </c>
      <c r="G99" s="119"/>
      <c r="H99" s="119"/>
      <c r="I99" s="147"/>
      <c r="J99" s="119"/>
      <c r="K99" s="121">
        <f>K100</f>
        <v>2000</v>
      </c>
      <c r="L99" s="121">
        <f>L100</f>
        <v>2000</v>
      </c>
      <c r="M99" s="121">
        <f>M100</f>
        <v>2000</v>
      </c>
    </row>
    <row r="100" spans="1:13" ht="15.75" customHeight="1">
      <c r="A100" s="317" t="s">
        <v>139</v>
      </c>
      <c r="B100" s="317"/>
      <c r="C100" s="117">
        <v>63</v>
      </c>
      <c r="D100" s="117">
        <v>0</v>
      </c>
      <c r="E100" s="126">
        <v>866</v>
      </c>
      <c r="F100" s="119" t="s">
        <v>62</v>
      </c>
      <c r="G100" s="119" t="s">
        <v>48</v>
      </c>
      <c r="H100" s="119"/>
      <c r="I100" s="147"/>
      <c r="J100" s="119"/>
      <c r="K100" s="121">
        <f>K102</f>
        <v>2000</v>
      </c>
      <c r="L100" s="121">
        <f>L102</f>
        <v>2000</v>
      </c>
      <c r="M100" s="121">
        <f>M102</f>
        <v>2000</v>
      </c>
    </row>
    <row r="101" spans="1:13" ht="102.75" customHeight="1">
      <c r="A101" s="175"/>
      <c r="B101" s="156" t="s">
        <v>358</v>
      </c>
      <c r="C101" s="117"/>
      <c r="D101" s="117"/>
      <c r="E101" s="77">
        <v>866</v>
      </c>
      <c r="F101" s="124" t="s">
        <v>62</v>
      </c>
      <c r="G101" s="124" t="s">
        <v>48</v>
      </c>
      <c r="H101" s="124" t="s">
        <v>161</v>
      </c>
      <c r="I101" s="147" t="s">
        <v>383</v>
      </c>
      <c r="J101" s="119"/>
      <c r="K101" s="121"/>
      <c r="L101" s="121"/>
      <c r="M101" s="121"/>
    </row>
    <row r="102" spans="1:13" ht="12.75">
      <c r="A102" s="154"/>
      <c r="B102" s="162" t="s">
        <v>61</v>
      </c>
      <c r="C102" s="122">
        <v>63</v>
      </c>
      <c r="D102" s="122">
        <v>0</v>
      </c>
      <c r="E102" s="77">
        <v>866</v>
      </c>
      <c r="F102" s="124" t="s">
        <v>62</v>
      </c>
      <c r="G102" s="124" t="s">
        <v>48</v>
      </c>
      <c r="H102" s="124" t="s">
        <v>161</v>
      </c>
      <c r="I102" s="147" t="s">
        <v>383</v>
      </c>
      <c r="J102" s="124" t="s">
        <v>49</v>
      </c>
      <c r="K102" s="125">
        <f>K103</f>
        <v>2000</v>
      </c>
      <c r="L102" s="125">
        <f>L103</f>
        <v>2000</v>
      </c>
      <c r="M102" s="125">
        <f>M103</f>
        <v>2000</v>
      </c>
    </row>
    <row r="103" spans="1:13" ht="14.25" customHeight="1">
      <c r="A103" s="154"/>
      <c r="B103" s="162" t="s">
        <v>72</v>
      </c>
      <c r="C103" s="122">
        <v>63</v>
      </c>
      <c r="D103" s="122">
        <v>0</v>
      </c>
      <c r="E103" s="77">
        <v>866</v>
      </c>
      <c r="F103" s="124" t="s">
        <v>62</v>
      </c>
      <c r="G103" s="124" t="s">
        <v>48</v>
      </c>
      <c r="H103" s="124" t="s">
        <v>161</v>
      </c>
      <c r="I103" s="147" t="s">
        <v>383</v>
      </c>
      <c r="J103" s="124" t="s">
        <v>34</v>
      </c>
      <c r="K103" s="125">
        <f>'7.ФС'!S107</f>
        <v>2000</v>
      </c>
      <c r="L103" s="125">
        <f>'7.ФС'!T107</f>
        <v>2000</v>
      </c>
      <c r="M103" s="125">
        <f>'7.ФС'!U107</f>
        <v>2000</v>
      </c>
    </row>
    <row r="104" spans="1:13" ht="12.75" hidden="1">
      <c r="A104" s="318" t="s">
        <v>37</v>
      </c>
      <c r="B104" s="318"/>
      <c r="C104" s="117">
        <v>70</v>
      </c>
      <c r="D104" s="117">
        <v>0</v>
      </c>
      <c r="E104" s="126">
        <v>866</v>
      </c>
      <c r="F104" s="119" t="s">
        <v>38</v>
      </c>
      <c r="G104" s="119"/>
      <c r="H104" s="119"/>
      <c r="I104" s="164"/>
      <c r="J104" s="164"/>
      <c r="K104" s="121">
        <f aca="true" t="shared" si="21" ref="K104:M106">K105</f>
        <v>0</v>
      </c>
      <c r="L104" s="121">
        <f t="shared" si="21"/>
        <v>0</v>
      </c>
      <c r="M104" s="121">
        <f t="shared" si="21"/>
        <v>0</v>
      </c>
    </row>
    <row r="105" spans="1:13" ht="12.75" hidden="1">
      <c r="A105" s="316" t="s">
        <v>37</v>
      </c>
      <c r="B105" s="316"/>
      <c r="C105" s="122">
        <v>70</v>
      </c>
      <c r="D105" s="122">
        <v>0</v>
      </c>
      <c r="E105" s="126">
        <v>866</v>
      </c>
      <c r="F105" s="124" t="s">
        <v>38</v>
      </c>
      <c r="G105" s="124" t="s">
        <v>38</v>
      </c>
      <c r="H105" s="124"/>
      <c r="I105" s="178"/>
      <c r="J105" s="124"/>
      <c r="K105" s="125">
        <f t="shared" si="21"/>
        <v>0</v>
      </c>
      <c r="L105" s="125">
        <f t="shared" si="21"/>
        <v>0</v>
      </c>
      <c r="M105" s="125">
        <f t="shared" si="21"/>
        <v>0</v>
      </c>
    </row>
    <row r="106" spans="1:13" ht="12.75" hidden="1">
      <c r="A106" s="154"/>
      <c r="B106" s="154" t="s">
        <v>37</v>
      </c>
      <c r="C106" s="122">
        <v>70</v>
      </c>
      <c r="D106" s="122">
        <v>0</v>
      </c>
      <c r="E106" s="126">
        <v>866</v>
      </c>
      <c r="F106" s="166">
        <v>99</v>
      </c>
      <c r="G106" s="124" t="s">
        <v>38</v>
      </c>
      <c r="H106" s="124" t="s">
        <v>118</v>
      </c>
      <c r="I106" s="178" t="s">
        <v>384</v>
      </c>
      <c r="J106" s="124"/>
      <c r="K106" s="125">
        <f t="shared" si="21"/>
        <v>0</v>
      </c>
      <c r="L106" s="125">
        <f t="shared" si="21"/>
        <v>0</v>
      </c>
      <c r="M106" s="125">
        <f t="shared" si="21"/>
        <v>0</v>
      </c>
    </row>
    <row r="107" spans="1:13" ht="12.75" hidden="1">
      <c r="A107" s="154"/>
      <c r="B107" s="154" t="s">
        <v>37</v>
      </c>
      <c r="C107" s="122">
        <v>70</v>
      </c>
      <c r="D107" s="122">
        <v>0</v>
      </c>
      <c r="E107" s="126">
        <v>866</v>
      </c>
      <c r="F107" s="166">
        <v>99</v>
      </c>
      <c r="G107" s="124" t="s">
        <v>38</v>
      </c>
      <c r="H107" s="124" t="s">
        <v>118</v>
      </c>
      <c r="I107" s="178" t="s">
        <v>384</v>
      </c>
      <c r="J107" s="124" t="s">
        <v>385</v>
      </c>
      <c r="K107" s="125">
        <f>'7.ФС'!S111</f>
        <v>0</v>
      </c>
      <c r="L107" s="125">
        <f>'7.ФС'!T111</f>
        <v>0</v>
      </c>
      <c r="M107" s="125">
        <f>'7.ФС'!U111</f>
        <v>0</v>
      </c>
    </row>
    <row r="108" spans="1:13" ht="12.75">
      <c r="A108" s="167"/>
      <c r="B108" s="168" t="s">
        <v>36</v>
      </c>
      <c r="C108" s="168"/>
      <c r="D108" s="168"/>
      <c r="E108" s="77"/>
      <c r="F108" s="119"/>
      <c r="G108" s="119"/>
      <c r="H108" s="119"/>
      <c r="I108" s="145"/>
      <c r="J108" s="119"/>
      <c r="K108" s="121">
        <f>K10+K48+K55+K68+K60+K86+K94+K99+K104</f>
        <v>3119679</v>
      </c>
      <c r="L108" s="121">
        <f>L10+L48+L55+L68+L60+L86+L94+L99+L104</f>
        <v>3224781</v>
      </c>
      <c r="M108" s="121">
        <f>M10+M48+M55+M68+M60+M86+M94+M99+M104</f>
        <v>3349719</v>
      </c>
    </row>
    <row r="109" spans="5:14" ht="12.75" hidden="1">
      <c r="E109" s="233"/>
      <c r="K109" s="171" t="e">
        <f>K107+K103+K98+K85+K82+K79+K76+K72+K67+K63+K59+K54+K52+K44+#REF!+K41+K47+K34+K31+K27+K24+K21+K19+K17+K14</f>
        <v>#REF!</v>
      </c>
      <c r="L109" s="171" t="e">
        <f>L107+L103+L98+L85+L82+L79+L76+L72+L67+L63+L59+L54+L52+L44+#REF!+L41+L47+L34+L31+L27+L24+L21+L19+L17+L14</f>
        <v>#REF!</v>
      </c>
      <c r="M109" s="171" t="e">
        <f>M107+M103+M98+M85+M82+M79+M76+M72+M67+M63+M59+M54+M52+M44+#REF!+M41+M47+M34+M31+M27+M24+M21+M19+M17+M14</f>
        <v>#REF!</v>
      </c>
      <c r="N109" s="31"/>
    </row>
    <row r="110" spans="2:13" ht="12.75" hidden="1">
      <c r="B110" s="25" t="s">
        <v>395</v>
      </c>
      <c r="E110" s="233"/>
      <c r="K110" s="172">
        <f>K48+K64+K70</f>
        <v>1859579</v>
      </c>
      <c r="L110" s="172">
        <f>L48+L64+L70</f>
        <v>1953181</v>
      </c>
      <c r="M110" s="172">
        <f>M48+M64+M70</f>
        <v>2070919</v>
      </c>
    </row>
    <row r="111" spans="11:13" ht="12.75" hidden="1">
      <c r="K111" s="172">
        <f>K107/(K108-K110)*100</f>
        <v>0</v>
      </c>
      <c r="L111" s="172">
        <f>L107/(L108-L110)*100</f>
        <v>0</v>
      </c>
      <c r="M111" s="172">
        <f>M107/(M108-M110)*100</f>
        <v>0</v>
      </c>
    </row>
    <row r="112" spans="11:13" ht="12.75" hidden="1">
      <c r="K112" s="172"/>
      <c r="L112" s="172"/>
      <c r="M112" s="172"/>
    </row>
    <row r="113" spans="2:13" ht="12.75" hidden="1">
      <c r="B113" s="25" t="s">
        <v>396</v>
      </c>
      <c r="K113" s="172">
        <f>K11+K15+K49</f>
        <v>1934479</v>
      </c>
      <c r="L113" s="172">
        <f>L11+L15+L49</f>
        <v>1884097</v>
      </c>
      <c r="M113" s="172">
        <f>M11+M15+M49</f>
        <v>1829808</v>
      </c>
    </row>
    <row r="114" spans="11:13" ht="12.75" hidden="1">
      <c r="K114" s="172"/>
      <c r="L114" s="138"/>
      <c r="M114" s="138"/>
    </row>
    <row r="115" spans="2:13" ht="12.75" hidden="1">
      <c r="B115" s="25" t="s">
        <v>408</v>
      </c>
      <c r="K115" s="172">
        <f>K31+K34+K44+K103</f>
        <v>4800</v>
      </c>
      <c r="L115" s="172">
        <f>L31+L34+L44+L103</f>
        <v>4800</v>
      </c>
      <c r="M115" s="172">
        <f>M31+M34+M44+M103</f>
        <v>4800</v>
      </c>
    </row>
    <row r="116" spans="11:13" ht="12.75" hidden="1">
      <c r="K116" s="172">
        <v>2967099</v>
      </c>
      <c r="L116" s="138">
        <v>3168941</v>
      </c>
      <c r="M116" s="138">
        <v>3436589</v>
      </c>
    </row>
    <row r="117" spans="10:13" ht="12.75" hidden="1">
      <c r="J117" s="234" t="s">
        <v>411</v>
      </c>
      <c r="K117" s="235"/>
      <c r="L117" s="235"/>
      <c r="M117" s="235"/>
    </row>
    <row r="118" spans="10:13" ht="12.75" hidden="1">
      <c r="J118" s="234" t="s">
        <v>27</v>
      </c>
      <c r="K118" s="235">
        <f>K14+K17+K52</f>
        <v>1029300</v>
      </c>
      <c r="L118" s="235">
        <f>L14+L17+L52</f>
        <v>1084500</v>
      </c>
      <c r="M118" s="235">
        <f>M14+M17+M52</f>
        <v>1087700</v>
      </c>
    </row>
    <row r="119" spans="10:13" ht="12.75" hidden="1">
      <c r="J119" s="234" t="s">
        <v>29</v>
      </c>
      <c r="K119" s="235">
        <f>K19+K24+K54+K67+K72+K76+K82</f>
        <v>1983579</v>
      </c>
      <c r="L119" s="235">
        <f>L19+L24+L54+L67+L72+L76+L82</f>
        <v>1952981</v>
      </c>
      <c r="M119" s="235">
        <f>M19+M24+M54+M67+M72+M76+M82</f>
        <v>2036298</v>
      </c>
    </row>
    <row r="120" spans="10:13" ht="12.75" hidden="1">
      <c r="J120" s="234" t="s">
        <v>356</v>
      </c>
      <c r="K120" s="235">
        <f>K98</f>
        <v>33079</v>
      </c>
      <c r="L120" s="235">
        <f>L98</f>
        <v>116500</v>
      </c>
      <c r="M120" s="235">
        <f>M98</f>
        <v>116500</v>
      </c>
    </row>
    <row r="121" spans="10:13" ht="12.75" hidden="1">
      <c r="J121" s="234" t="s">
        <v>34</v>
      </c>
      <c r="K121" s="235">
        <f>K31+K34+K44+K103</f>
        <v>4800</v>
      </c>
      <c r="L121" s="235">
        <f>L31+L34+L44+L103</f>
        <v>4800</v>
      </c>
      <c r="M121" s="235">
        <f>M31+M34+M44+M103</f>
        <v>4800</v>
      </c>
    </row>
    <row r="122" spans="10:13" ht="12.75" hidden="1">
      <c r="J122" s="234" t="s">
        <v>312</v>
      </c>
      <c r="K122" s="235" t="e">
        <f>K21+K27+#REF!</f>
        <v>#REF!</v>
      </c>
      <c r="L122" s="235" t="e">
        <f>L21+L27+#REF!</f>
        <v>#REF!</v>
      </c>
      <c r="M122" s="235" t="e">
        <f>M21+M27+#REF!</f>
        <v>#REF!</v>
      </c>
    </row>
    <row r="123" spans="10:13" ht="12.75" hidden="1">
      <c r="J123" s="234" t="s">
        <v>375</v>
      </c>
      <c r="K123" s="235">
        <f>K47</f>
        <v>0</v>
      </c>
      <c r="L123" s="235">
        <f>L47</f>
        <v>31800</v>
      </c>
      <c r="M123" s="235">
        <f>M47</f>
        <v>63900</v>
      </c>
    </row>
    <row r="124" spans="10:13" ht="12.75" hidden="1">
      <c r="J124" s="234" t="s">
        <v>385</v>
      </c>
      <c r="K124" s="235">
        <f>K107</f>
        <v>0</v>
      </c>
      <c r="L124" s="235">
        <f>L107</f>
        <v>0</v>
      </c>
      <c r="M124" s="235">
        <f>M107</f>
        <v>0</v>
      </c>
    </row>
    <row r="125" spans="10:13" ht="12.75" hidden="1">
      <c r="J125" s="234"/>
      <c r="K125" s="235"/>
      <c r="L125" s="235"/>
      <c r="M125" s="235"/>
    </row>
    <row r="126" spans="10:13" ht="12.75" hidden="1">
      <c r="J126" s="234"/>
      <c r="K126" s="235" t="e">
        <f>SUM(K117:K124)</f>
        <v>#REF!</v>
      </c>
      <c r="L126" s="235" t="e">
        <f>SUM(L117:L124)</f>
        <v>#REF!</v>
      </c>
      <c r="M126" s="235" t="e">
        <f>SUM(M117:M124)</f>
        <v>#REF!</v>
      </c>
    </row>
    <row r="127" spans="10:13" ht="12.75" hidden="1">
      <c r="J127" s="234"/>
      <c r="K127" s="235" t="e">
        <f>K116-K126</f>
        <v>#REF!</v>
      </c>
      <c r="L127" s="235" t="e">
        <f>L116-L126</f>
        <v>#REF!</v>
      </c>
      <c r="M127" s="235" t="e">
        <f>M116-M126</f>
        <v>#REF!</v>
      </c>
    </row>
    <row r="128" spans="11:13" ht="12.75" hidden="1">
      <c r="K128" s="173"/>
      <c r="L128" s="173"/>
      <c r="M128" s="173"/>
    </row>
    <row r="129" spans="11:13" ht="12.75">
      <c r="K129" s="173"/>
      <c r="L129" s="173"/>
      <c r="M129" s="173"/>
    </row>
    <row r="130" spans="11:13" ht="12.75">
      <c r="K130" s="173"/>
      <c r="L130" s="173"/>
      <c r="M130" s="173"/>
    </row>
    <row r="131" spans="11:13" ht="12.75">
      <c r="K131" s="173"/>
      <c r="L131" s="173"/>
      <c r="M131" s="173"/>
    </row>
    <row r="132" spans="11:13" ht="12.75">
      <c r="K132" s="173"/>
      <c r="L132" s="173"/>
      <c r="M132" s="173"/>
    </row>
    <row r="133" spans="11:13" ht="12.75">
      <c r="K133" s="173"/>
      <c r="L133" s="173"/>
      <c r="M133" s="173"/>
    </row>
    <row r="134" spans="11:13" ht="12.75">
      <c r="K134" s="173"/>
      <c r="L134" s="173"/>
      <c r="M134" s="173"/>
    </row>
    <row r="135" spans="11:13" ht="12.75">
      <c r="K135" s="173"/>
      <c r="L135" s="173"/>
      <c r="M135" s="173"/>
    </row>
    <row r="136" spans="11:13" ht="12.75">
      <c r="K136" s="173"/>
      <c r="L136" s="173"/>
      <c r="M136" s="173"/>
    </row>
    <row r="137" spans="11:13" ht="12.75">
      <c r="K137" s="173"/>
      <c r="L137" s="173"/>
      <c r="M137" s="173"/>
    </row>
    <row r="138" spans="11:13" ht="12.75">
      <c r="K138" s="173"/>
      <c r="L138" s="173"/>
      <c r="M138" s="173"/>
    </row>
    <row r="139" spans="11:13" ht="12.75">
      <c r="K139" s="173"/>
      <c r="L139" s="173"/>
      <c r="M139" s="173"/>
    </row>
    <row r="140" spans="11:13" ht="12.75">
      <c r="K140" s="173"/>
      <c r="L140" s="173"/>
      <c r="M140" s="173"/>
    </row>
    <row r="141" spans="11:13" ht="12.75">
      <c r="K141" s="173"/>
      <c r="L141" s="173"/>
      <c r="M141" s="173"/>
    </row>
    <row r="142" spans="11:13" ht="12.75">
      <c r="K142" s="173"/>
      <c r="L142" s="173"/>
      <c r="M142" s="173"/>
    </row>
    <row r="143" spans="11:13" ht="12.75">
      <c r="K143" s="173"/>
      <c r="L143" s="173"/>
      <c r="M143" s="173"/>
    </row>
    <row r="144" spans="11:13" ht="12.75">
      <c r="K144" s="173"/>
      <c r="L144" s="173"/>
      <c r="M144" s="173"/>
    </row>
    <row r="145" spans="11:13" ht="12.75">
      <c r="K145" s="173"/>
      <c r="L145" s="173"/>
      <c r="M145" s="173"/>
    </row>
    <row r="146" spans="11:13" ht="12.75">
      <c r="K146" s="173"/>
      <c r="L146" s="173"/>
      <c r="M146" s="173"/>
    </row>
    <row r="147" spans="11:13" ht="12.75">
      <c r="K147" s="173"/>
      <c r="L147" s="173"/>
      <c r="M147" s="173"/>
    </row>
    <row r="148" spans="11:13" ht="12.75">
      <c r="K148" s="173"/>
      <c r="L148" s="173"/>
      <c r="M148" s="173"/>
    </row>
    <row r="149" spans="11:13" ht="12.75">
      <c r="K149" s="173"/>
      <c r="L149" s="173"/>
      <c r="M149" s="173"/>
    </row>
  </sheetData>
  <sheetProtection/>
  <mergeCells count="24">
    <mergeCell ref="A105:B105"/>
    <mergeCell ref="A99:B99"/>
    <mergeCell ref="A100:B100"/>
    <mergeCell ref="A104:B104"/>
    <mergeCell ref="A80:B80"/>
    <mergeCell ref="A70:B70"/>
    <mergeCell ref="A73:B73"/>
    <mergeCell ref="A69:B69"/>
    <mergeCell ref="A65:B65"/>
    <mergeCell ref="A68:B68"/>
    <mergeCell ref="A74:B74"/>
    <mergeCell ref="E4:M4"/>
    <mergeCell ref="B35:C35"/>
    <mergeCell ref="A15:B15"/>
    <mergeCell ref="A60:B60"/>
    <mergeCell ref="B42:C42"/>
    <mergeCell ref="E2:K2"/>
    <mergeCell ref="A64:B64"/>
    <mergeCell ref="A32:B32"/>
    <mergeCell ref="A8:B8"/>
    <mergeCell ref="A10:B10"/>
    <mergeCell ref="A6:M6"/>
    <mergeCell ref="E3:M3"/>
    <mergeCell ref="A11:B11"/>
  </mergeCells>
  <printOptions/>
  <pageMargins left="0.6299212598425197" right="0.5905511811023623" top="0.4330708661417323" bottom="0.31496062992125984" header="0.8661417322834646" footer="0.7086614173228347"/>
  <pageSetup horizontalDpi="600" verticalDpi="600" orientation="portrait" scale="80" r:id="rId1"/>
</worksheet>
</file>

<file path=xl/worksheets/sheet7.xml><?xml version="1.0" encoding="utf-8"?>
<worksheet xmlns="http://schemas.openxmlformats.org/spreadsheetml/2006/main" xmlns:r="http://schemas.openxmlformats.org/officeDocument/2006/relationships">
  <sheetPr>
    <tabColor indexed="45"/>
  </sheetPr>
  <dimension ref="A1:Y292"/>
  <sheetViews>
    <sheetView zoomScalePageLayoutView="0" workbookViewId="0" topLeftCell="A30">
      <selection activeCell="A46" sqref="A46:A48"/>
    </sheetView>
  </sheetViews>
  <sheetFormatPr defaultColWidth="9.140625" defaultRowHeight="12.75"/>
  <cols>
    <col min="1" max="1" width="43.7109375" style="25" customWidth="1"/>
    <col min="2" max="2" width="0.13671875" style="25" hidden="1" customWidth="1"/>
    <col min="3" max="3" width="3.57421875" style="170" hidden="1" customWidth="1"/>
    <col min="4" max="4" width="3.7109375" style="170" hidden="1" customWidth="1"/>
    <col min="5" max="5" width="5.7109375" style="170" hidden="1" customWidth="1"/>
    <col min="6" max="6" width="5.00390625" style="170" customWidth="1"/>
    <col min="7" max="7" width="4.7109375" style="170" customWidth="1"/>
    <col min="8" max="8" width="4.421875" style="170" hidden="1" customWidth="1"/>
    <col min="9" max="9" width="12.57421875" style="170" customWidth="1"/>
    <col min="10" max="10" width="10.7109375" style="170" hidden="1" customWidth="1"/>
    <col min="11" max="11" width="4.140625" style="170" hidden="1" customWidth="1"/>
    <col min="12" max="12" width="10.28125" style="170" hidden="1" customWidth="1"/>
    <col min="13" max="14" width="12.140625" style="24" hidden="1" customWidth="1"/>
    <col min="15" max="15" width="8.421875" style="24" hidden="1" customWidth="1"/>
    <col min="16" max="16" width="9.7109375" style="24" hidden="1" customWidth="1"/>
    <col min="17" max="17" width="0" style="24" hidden="1" customWidth="1"/>
    <col min="18" max="18" width="4.421875" style="170" customWidth="1"/>
    <col min="19" max="19" width="11.8515625" style="135" customWidth="1"/>
    <col min="20" max="20" width="12.28125" style="106" customWidth="1"/>
    <col min="21" max="21" width="11.7109375" style="106" customWidth="1"/>
    <col min="22" max="16384" width="9.140625" style="24" customWidth="1"/>
  </cols>
  <sheetData>
    <row r="1" spans="2:19" ht="12.75" customHeight="1" hidden="1">
      <c r="B1" s="3" t="s">
        <v>334</v>
      </c>
      <c r="C1" s="320" t="s">
        <v>370</v>
      </c>
      <c r="D1" s="320"/>
      <c r="E1" s="320"/>
      <c r="F1" s="320"/>
      <c r="G1" s="320"/>
      <c r="H1" s="320"/>
      <c r="I1" s="320"/>
      <c r="J1" s="320"/>
      <c r="K1" s="320"/>
      <c r="L1" s="320"/>
      <c r="M1" s="320"/>
      <c r="N1" s="320"/>
      <c r="R1" s="3"/>
      <c r="S1" s="109"/>
    </row>
    <row r="2" spans="2:19" ht="60" customHeight="1" hidden="1">
      <c r="B2" s="307" t="s">
        <v>185</v>
      </c>
      <c r="C2" s="307"/>
      <c r="D2" s="307"/>
      <c r="E2" s="307"/>
      <c r="F2" s="307"/>
      <c r="G2" s="307"/>
      <c r="H2" s="307"/>
      <c r="I2" s="307"/>
      <c r="J2" s="307"/>
      <c r="K2" s="307"/>
      <c r="L2" s="307"/>
      <c r="M2" s="307"/>
      <c r="N2" s="307"/>
      <c r="O2" s="307"/>
      <c r="P2" s="307"/>
      <c r="R2" s="24"/>
      <c r="S2" s="106"/>
    </row>
    <row r="3" spans="2:21" ht="16.5" customHeight="1">
      <c r="B3" s="312" t="s">
        <v>294</v>
      </c>
      <c r="C3" s="312"/>
      <c r="D3" s="312"/>
      <c r="E3" s="312"/>
      <c r="F3" s="312"/>
      <c r="G3" s="312"/>
      <c r="H3" s="312"/>
      <c r="I3" s="312"/>
      <c r="J3" s="312"/>
      <c r="K3" s="312"/>
      <c r="L3" s="312"/>
      <c r="M3" s="312"/>
      <c r="N3" s="312"/>
      <c r="O3" s="312"/>
      <c r="P3" s="312"/>
      <c r="Q3" s="312"/>
      <c r="R3" s="312"/>
      <c r="S3" s="312"/>
      <c r="T3" s="312"/>
      <c r="U3" s="312"/>
    </row>
    <row r="4" spans="2:21" ht="53.25" customHeight="1">
      <c r="B4" s="320" t="s">
        <v>436</v>
      </c>
      <c r="C4" s="320"/>
      <c r="D4" s="320"/>
      <c r="E4" s="320"/>
      <c r="F4" s="320"/>
      <c r="G4" s="320"/>
      <c r="H4" s="320"/>
      <c r="I4" s="320"/>
      <c r="J4" s="320"/>
      <c r="K4" s="320"/>
      <c r="L4" s="320"/>
      <c r="M4" s="320"/>
      <c r="N4" s="320"/>
      <c r="O4" s="320"/>
      <c r="P4" s="320"/>
      <c r="Q4" s="320"/>
      <c r="R4" s="320"/>
      <c r="S4" s="320"/>
      <c r="T4" s="320"/>
      <c r="U4" s="320"/>
    </row>
    <row r="5" spans="3:19" ht="5.25" customHeight="1">
      <c r="C5" s="140"/>
      <c r="D5" s="140"/>
      <c r="E5" s="140"/>
      <c r="F5" s="140"/>
      <c r="G5" s="140"/>
      <c r="H5" s="140"/>
      <c r="I5" s="140"/>
      <c r="J5" s="140"/>
      <c r="K5" s="140"/>
      <c r="L5" s="140"/>
      <c r="M5" s="140"/>
      <c r="N5" s="140"/>
      <c r="R5" s="140"/>
      <c r="S5" s="186"/>
    </row>
    <row r="6" spans="1:21" ht="44.25" customHeight="1">
      <c r="A6" s="311" t="s">
        <v>430</v>
      </c>
      <c r="B6" s="311"/>
      <c r="C6" s="311"/>
      <c r="D6" s="311"/>
      <c r="E6" s="311"/>
      <c r="F6" s="311"/>
      <c r="G6" s="311"/>
      <c r="H6" s="311"/>
      <c r="I6" s="311"/>
      <c r="J6" s="311"/>
      <c r="K6" s="311"/>
      <c r="L6" s="311"/>
      <c r="M6" s="311"/>
      <c r="N6" s="311"/>
      <c r="O6" s="311"/>
      <c r="P6" s="311"/>
      <c r="Q6" s="311"/>
      <c r="R6" s="311"/>
      <c r="S6" s="311"/>
      <c r="T6" s="311"/>
      <c r="U6" s="311"/>
    </row>
    <row r="7" spans="1:21" ht="17.25" customHeight="1">
      <c r="A7" s="31"/>
      <c r="B7" s="31"/>
      <c r="C7" s="31"/>
      <c r="D7" s="31"/>
      <c r="E7" s="31"/>
      <c r="F7" s="31"/>
      <c r="G7" s="31"/>
      <c r="H7" s="31"/>
      <c r="I7" s="21"/>
      <c r="J7" s="31"/>
      <c r="K7" s="31"/>
      <c r="L7" s="21"/>
      <c r="M7" s="31"/>
      <c r="N7" s="31"/>
      <c r="P7" s="184" t="s">
        <v>25</v>
      </c>
      <c r="R7" s="31"/>
      <c r="S7" s="187"/>
      <c r="U7" s="188" t="s">
        <v>366</v>
      </c>
    </row>
    <row r="8" spans="1:21" ht="24" customHeight="1">
      <c r="A8" s="122"/>
      <c r="B8" s="122" t="s">
        <v>96</v>
      </c>
      <c r="C8" s="122" t="s">
        <v>97</v>
      </c>
      <c r="D8" s="78" t="s">
        <v>98</v>
      </c>
      <c r="E8" s="124" t="s">
        <v>42</v>
      </c>
      <c r="F8" s="124" t="s">
        <v>42</v>
      </c>
      <c r="G8" s="124" t="s">
        <v>43</v>
      </c>
      <c r="H8" s="124" t="s">
        <v>99</v>
      </c>
      <c r="I8" s="124" t="s">
        <v>44</v>
      </c>
      <c r="J8" s="124" t="s">
        <v>45</v>
      </c>
      <c r="K8" s="122" t="s">
        <v>371</v>
      </c>
      <c r="L8" s="122" t="s">
        <v>100</v>
      </c>
      <c r="M8" s="122" t="s">
        <v>100</v>
      </c>
      <c r="N8" s="122" t="s">
        <v>100</v>
      </c>
      <c r="O8" s="122" t="s">
        <v>100</v>
      </c>
      <c r="P8" s="122" t="s">
        <v>100</v>
      </c>
      <c r="Q8" s="122"/>
      <c r="R8" s="124" t="s">
        <v>45</v>
      </c>
      <c r="S8" s="122" t="s">
        <v>314</v>
      </c>
      <c r="T8" s="122" t="s">
        <v>368</v>
      </c>
      <c r="U8" s="122" t="s">
        <v>429</v>
      </c>
    </row>
    <row r="9" spans="1:21" s="27" customFormat="1" ht="15.75" customHeight="1">
      <c r="A9" s="179" t="s">
        <v>46</v>
      </c>
      <c r="B9" s="117">
        <v>63</v>
      </c>
      <c r="C9" s="117">
        <v>0</v>
      </c>
      <c r="D9" s="126">
        <v>866</v>
      </c>
      <c r="E9" s="119" t="s">
        <v>47</v>
      </c>
      <c r="F9" s="119" t="s">
        <v>47</v>
      </c>
      <c r="G9" s="120"/>
      <c r="H9" s="120"/>
      <c r="I9" s="120"/>
      <c r="J9" s="120"/>
      <c r="K9" s="54" t="e">
        <f>#REF!+#REF!+K36+K10+K27</f>
        <v>#REF!</v>
      </c>
      <c r="L9" s="54" t="e">
        <f>#REF!+#REF!+L36+L10+L27</f>
        <v>#REF!</v>
      </c>
      <c r="M9" s="54" t="e">
        <f>#REF!+#REF!+M36+M10+M27</f>
        <v>#REF!</v>
      </c>
      <c r="N9" s="54" t="e">
        <f>#REF!+#REF!+N36+N10+N27</f>
        <v>#REF!</v>
      </c>
      <c r="O9" s="54" t="e">
        <f>#REF!+#REF!+O36+O10+O27</f>
        <v>#REF!</v>
      </c>
      <c r="P9" s="54" t="e">
        <f>#REF!+#REF!+P36+P10+P27</f>
        <v>#REF!</v>
      </c>
      <c r="Q9" s="54"/>
      <c r="R9" s="120"/>
      <c r="S9" s="121">
        <f>S10+S27+S36</f>
        <v>1135900</v>
      </c>
      <c r="T9" s="121">
        <f>T10+T27+T36</f>
        <v>1145400</v>
      </c>
      <c r="U9" s="121">
        <f>U10+U27+U36</f>
        <v>1146279</v>
      </c>
    </row>
    <row r="10" spans="1:21" ht="66" customHeight="1">
      <c r="A10" s="179" t="s">
        <v>51</v>
      </c>
      <c r="B10" s="117">
        <v>63</v>
      </c>
      <c r="C10" s="117">
        <v>0</v>
      </c>
      <c r="D10" s="126">
        <v>866</v>
      </c>
      <c r="E10" s="144" t="s">
        <v>47</v>
      </c>
      <c r="F10" s="144" t="s">
        <v>47</v>
      </c>
      <c r="G10" s="144" t="s">
        <v>52</v>
      </c>
      <c r="H10" s="144"/>
      <c r="I10" s="244"/>
      <c r="J10" s="124"/>
      <c r="K10" s="29">
        <f aca="true" t="shared" si="0" ref="K10:P12">K11</f>
        <v>366.7</v>
      </c>
      <c r="L10" s="29">
        <f t="shared" si="0"/>
        <v>367.7</v>
      </c>
      <c r="M10" s="29">
        <f t="shared" si="0"/>
        <v>368.7</v>
      </c>
      <c r="N10" s="29">
        <f t="shared" si="0"/>
        <v>369.7</v>
      </c>
      <c r="O10" s="29">
        <f t="shared" si="0"/>
        <v>370.7</v>
      </c>
      <c r="P10" s="29">
        <f t="shared" si="0"/>
        <v>371.7</v>
      </c>
      <c r="Q10" s="29"/>
      <c r="R10" s="124"/>
      <c r="S10" s="125">
        <f>S11+S14+S21+S24</f>
        <v>1133100</v>
      </c>
      <c r="T10" s="125">
        <f>T11+T14+T21+T24</f>
        <v>1110800</v>
      </c>
      <c r="U10" s="125">
        <f>U11+U14+U21+U24</f>
        <v>1079579</v>
      </c>
    </row>
    <row r="11" spans="1:21" ht="37.5" customHeight="1">
      <c r="A11" s="105" t="s">
        <v>434</v>
      </c>
      <c r="B11" s="122">
        <v>63</v>
      </c>
      <c r="C11" s="122">
        <v>0</v>
      </c>
      <c r="D11" s="77">
        <v>866</v>
      </c>
      <c r="E11" s="147" t="s">
        <v>47</v>
      </c>
      <c r="F11" s="144" t="s">
        <v>47</v>
      </c>
      <c r="G11" s="147" t="s">
        <v>52</v>
      </c>
      <c r="H11" s="147" t="s">
        <v>138</v>
      </c>
      <c r="I11" s="244" t="s">
        <v>433</v>
      </c>
      <c r="J11" s="245" t="s">
        <v>103</v>
      </c>
      <c r="K11" s="29">
        <f t="shared" si="0"/>
        <v>366.7</v>
      </c>
      <c r="L11" s="29">
        <f t="shared" si="0"/>
        <v>367.7</v>
      </c>
      <c r="M11" s="29">
        <f t="shared" si="0"/>
        <v>368.7</v>
      </c>
      <c r="N11" s="29">
        <f t="shared" si="0"/>
        <v>369.7</v>
      </c>
      <c r="O11" s="29">
        <f t="shared" si="0"/>
        <v>370.7</v>
      </c>
      <c r="P11" s="29">
        <f t="shared" si="0"/>
        <v>371.7</v>
      </c>
      <c r="Q11" s="29"/>
      <c r="R11" s="245" t="s">
        <v>103</v>
      </c>
      <c r="S11" s="125">
        <f aca="true" t="shared" si="1" ref="S11:U12">S12</f>
        <v>403600</v>
      </c>
      <c r="T11" s="125">
        <f t="shared" si="1"/>
        <v>410100</v>
      </c>
      <c r="U11" s="125">
        <f t="shared" si="1"/>
        <v>410100</v>
      </c>
    </row>
    <row r="12" spans="1:21" ht="67.5" customHeight="1">
      <c r="A12" s="67" t="s">
        <v>101</v>
      </c>
      <c r="B12" s="122">
        <v>63</v>
      </c>
      <c r="C12" s="122">
        <v>0</v>
      </c>
      <c r="D12" s="77">
        <v>866</v>
      </c>
      <c r="E12" s="147" t="s">
        <v>47</v>
      </c>
      <c r="F12" s="144" t="s">
        <v>47</v>
      </c>
      <c r="G12" s="147" t="s">
        <v>52</v>
      </c>
      <c r="H12" s="147" t="s">
        <v>138</v>
      </c>
      <c r="I12" s="244" t="s">
        <v>433</v>
      </c>
      <c r="J12" s="244" t="s">
        <v>26</v>
      </c>
      <c r="K12" s="29">
        <f t="shared" si="0"/>
        <v>366.7</v>
      </c>
      <c r="L12" s="29">
        <f t="shared" si="0"/>
        <v>367.7</v>
      </c>
      <c r="M12" s="29">
        <f t="shared" si="0"/>
        <v>368.7</v>
      </c>
      <c r="N12" s="29">
        <f t="shared" si="0"/>
        <v>369.7</v>
      </c>
      <c r="O12" s="29">
        <f t="shared" si="0"/>
        <v>370.7</v>
      </c>
      <c r="P12" s="29">
        <f t="shared" si="0"/>
        <v>371.7</v>
      </c>
      <c r="Q12" s="29"/>
      <c r="R12" s="244" t="s">
        <v>26</v>
      </c>
      <c r="S12" s="125">
        <f t="shared" si="1"/>
        <v>403600</v>
      </c>
      <c r="T12" s="125">
        <f t="shared" si="1"/>
        <v>410100</v>
      </c>
      <c r="U12" s="125">
        <f t="shared" si="1"/>
        <v>410100</v>
      </c>
    </row>
    <row r="13" spans="1:21" ht="25.5" customHeight="1">
      <c r="A13" s="67" t="s">
        <v>104</v>
      </c>
      <c r="B13" s="122">
        <v>63</v>
      </c>
      <c r="C13" s="122">
        <v>0</v>
      </c>
      <c r="D13" s="77">
        <v>866</v>
      </c>
      <c r="E13" s="124" t="s">
        <v>47</v>
      </c>
      <c r="F13" s="144" t="s">
        <v>47</v>
      </c>
      <c r="G13" s="124" t="s">
        <v>52</v>
      </c>
      <c r="H13" s="124" t="s">
        <v>138</v>
      </c>
      <c r="I13" s="244" t="s">
        <v>433</v>
      </c>
      <c r="J13" s="244" t="s">
        <v>27</v>
      </c>
      <c r="K13" s="29">
        <v>366.7</v>
      </c>
      <c r="L13" s="29">
        <v>367.7</v>
      </c>
      <c r="M13" s="29">
        <v>368.7</v>
      </c>
      <c r="N13" s="29">
        <v>369.7</v>
      </c>
      <c r="O13" s="29">
        <v>370.7</v>
      </c>
      <c r="P13" s="29">
        <v>371.7</v>
      </c>
      <c r="Q13" s="29"/>
      <c r="R13" s="244" t="s">
        <v>27</v>
      </c>
      <c r="S13" s="125">
        <v>403600</v>
      </c>
      <c r="T13" s="125">
        <v>410100</v>
      </c>
      <c r="U13" s="125">
        <v>410100</v>
      </c>
    </row>
    <row r="14" spans="1:21" ht="38.25" customHeight="1">
      <c r="A14" s="163" t="s">
        <v>105</v>
      </c>
      <c r="B14" s="122">
        <v>63</v>
      </c>
      <c r="C14" s="122">
        <v>0</v>
      </c>
      <c r="D14" s="77">
        <v>866</v>
      </c>
      <c r="E14" s="124" t="s">
        <v>47</v>
      </c>
      <c r="F14" s="147" t="s">
        <v>47</v>
      </c>
      <c r="G14" s="124" t="s">
        <v>52</v>
      </c>
      <c r="H14" s="244" t="s">
        <v>106</v>
      </c>
      <c r="I14" s="244" t="s">
        <v>315</v>
      </c>
      <c r="J14" s="124"/>
      <c r="K14" s="29" t="e">
        <f aca="true" t="shared" si="2" ref="K14:P14">K15+K17+K19</f>
        <v>#REF!</v>
      </c>
      <c r="L14" s="29" t="e">
        <f t="shared" si="2"/>
        <v>#REF!</v>
      </c>
      <c r="M14" s="29" t="e">
        <f t="shared" si="2"/>
        <v>#REF!</v>
      </c>
      <c r="N14" s="29" t="e">
        <f t="shared" si="2"/>
        <v>#REF!</v>
      </c>
      <c r="O14" s="29" t="e">
        <f t="shared" si="2"/>
        <v>#REF!</v>
      </c>
      <c r="P14" s="29" t="e">
        <f t="shared" si="2"/>
        <v>#REF!</v>
      </c>
      <c r="Q14" s="29"/>
      <c r="R14" s="124"/>
      <c r="S14" s="125">
        <f>S15+S17+S19</f>
        <v>720500</v>
      </c>
      <c r="T14" s="125">
        <f>T15+T17+T19</f>
        <v>691700</v>
      </c>
      <c r="U14" s="125">
        <f>U15+U17+U19</f>
        <v>665479</v>
      </c>
    </row>
    <row r="15" spans="1:21" ht="65.25" customHeight="1">
      <c r="A15" s="67" t="s">
        <v>101</v>
      </c>
      <c r="B15" s="122">
        <v>63</v>
      </c>
      <c r="C15" s="122">
        <v>0</v>
      </c>
      <c r="D15" s="77">
        <v>866</v>
      </c>
      <c r="E15" s="147" t="s">
        <v>47</v>
      </c>
      <c r="F15" s="147" t="s">
        <v>47</v>
      </c>
      <c r="G15" s="147" t="s">
        <v>52</v>
      </c>
      <c r="H15" s="244" t="s">
        <v>106</v>
      </c>
      <c r="I15" s="244" t="s">
        <v>315</v>
      </c>
      <c r="J15" s="124" t="s">
        <v>26</v>
      </c>
      <c r="K15" s="29">
        <f aca="true" t="shared" si="3" ref="K15:P15">K16</f>
        <v>521.8</v>
      </c>
      <c r="L15" s="29">
        <f t="shared" si="3"/>
        <v>522.8</v>
      </c>
      <c r="M15" s="29">
        <f t="shared" si="3"/>
        <v>523.8</v>
      </c>
      <c r="N15" s="29">
        <f t="shared" si="3"/>
        <v>524.8</v>
      </c>
      <c r="O15" s="29">
        <f t="shared" si="3"/>
        <v>525.8</v>
      </c>
      <c r="P15" s="29">
        <f t="shared" si="3"/>
        <v>526.8</v>
      </c>
      <c r="Q15" s="29"/>
      <c r="R15" s="124" t="s">
        <v>26</v>
      </c>
      <c r="S15" s="125">
        <f>S16</f>
        <v>546000</v>
      </c>
      <c r="T15" s="125">
        <f>T16</f>
        <v>593900</v>
      </c>
      <c r="U15" s="125">
        <f>U16</f>
        <v>593900</v>
      </c>
    </row>
    <row r="16" spans="1:21" ht="26.25" customHeight="1">
      <c r="A16" s="67" t="s">
        <v>104</v>
      </c>
      <c r="B16" s="122">
        <v>63</v>
      </c>
      <c r="C16" s="122">
        <v>0</v>
      </c>
      <c r="D16" s="77">
        <v>866</v>
      </c>
      <c r="E16" s="124" t="s">
        <v>47</v>
      </c>
      <c r="F16" s="147" t="s">
        <v>47</v>
      </c>
      <c r="G16" s="124" t="s">
        <v>52</v>
      </c>
      <c r="H16" s="244" t="s">
        <v>106</v>
      </c>
      <c r="I16" s="244" t="s">
        <v>315</v>
      </c>
      <c r="J16" s="124" t="s">
        <v>27</v>
      </c>
      <c r="K16" s="29">
        <v>521.8</v>
      </c>
      <c r="L16" s="29">
        <v>522.8</v>
      </c>
      <c r="M16" s="29">
        <v>523.8</v>
      </c>
      <c r="N16" s="29">
        <v>524.8</v>
      </c>
      <c r="O16" s="29">
        <v>525.8</v>
      </c>
      <c r="P16" s="29">
        <v>526.8</v>
      </c>
      <c r="Q16" s="29"/>
      <c r="R16" s="124" t="s">
        <v>27</v>
      </c>
      <c r="S16" s="125">
        <v>546000</v>
      </c>
      <c r="T16" s="125">
        <v>593900</v>
      </c>
      <c r="U16" s="125">
        <v>593900</v>
      </c>
    </row>
    <row r="17" spans="1:21" ht="26.25" customHeight="1">
      <c r="A17" s="156" t="s">
        <v>310</v>
      </c>
      <c r="B17" s="122">
        <v>63</v>
      </c>
      <c r="C17" s="122">
        <v>0</v>
      </c>
      <c r="D17" s="77">
        <v>866</v>
      </c>
      <c r="E17" s="124" t="s">
        <v>47</v>
      </c>
      <c r="F17" s="124" t="s">
        <v>47</v>
      </c>
      <c r="G17" s="124" t="s">
        <v>52</v>
      </c>
      <c r="H17" s="244" t="s">
        <v>106</v>
      </c>
      <c r="I17" s="244" t="s">
        <v>315</v>
      </c>
      <c r="J17" s="124" t="s">
        <v>28</v>
      </c>
      <c r="K17" s="29">
        <f aca="true" t="shared" si="4" ref="K17:P17">K18</f>
        <v>263.1</v>
      </c>
      <c r="L17" s="29">
        <f t="shared" si="4"/>
        <v>264.1</v>
      </c>
      <c r="M17" s="29">
        <f t="shared" si="4"/>
        <v>265.1</v>
      </c>
      <c r="N17" s="29">
        <f t="shared" si="4"/>
        <v>266.1</v>
      </c>
      <c r="O17" s="29">
        <f t="shared" si="4"/>
        <v>267.1</v>
      </c>
      <c r="P17" s="29">
        <f t="shared" si="4"/>
        <v>268.1</v>
      </c>
      <c r="Q17" s="29"/>
      <c r="R17" s="124" t="s">
        <v>28</v>
      </c>
      <c r="S17" s="125">
        <f>S18</f>
        <v>152000</v>
      </c>
      <c r="T17" s="125">
        <f>T18</f>
        <v>75300</v>
      </c>
      <c r="U17" s="125">
        <f>U18</f>
        <v>49079</v>
      </c>
    </row>
    <row r="18" spans="1:21" ht="41.25" customHeight="1">
      <c r="A18" s="156" t="s">
        <v>311</v>
      </c>
      <c r="B18" s="122">
        <v>63</v>
      </c>
      <c r="C18" s="122">
        <v>0</v>
      </c>
      <c r="D18" s="77">
        <v>866</v>
      </c>
      <c r="E18" s="124" t="s">
        <v>47</v>
      </c>
      <c r="F18" s="124" t="s">
        <v>47</v>
      </c>
      <c r="G18" s="124" t="s">
        <v>52</v>
      </c>
      <c r="H18" s="244" t="s">
        <v>106</v>
      </c>
      <c r="I18" s="244" t="s">
        <v>315</v>
      </c>
      <c r="J18" s="124" t="s">
        <v>29</v>
      </c>
      <c r="K18" s="29">
        <v>263.1</v>
      </c>
      <c r="L18" s="29">
        <v>264.1</v>
      </c>
      <c r="M18" s="29">
        <v>265.1</v>
      </c>
      <c r="N18" s="29">
        <v>266.1</v>
      </c>
      <c r="O18" s="29">
        <v>267.1</v>
      </c>
      <c r="P18" s="29">
        <v>268.1</v>
      </c>
      <c r="Q18" s="29"/>
      <c r="R18" s="124" t="s">
        <v>29</v>
      </c>
      <c r="S18" s="125">
        <v>152000</v>
      </c>
      <c r="T18" s="125">
        <v>75300</v>
      </c>
      <c r="U18" s="125">
        <v>49079</v>
      </c>
    </row>
    <row r="19" spans="1:21" ht="15.75" customHeight="1">
      <c r="A19" s="146" t="s">
        <v>30</v>
      </c>
      <c r="B19" s="122">
        <v>63</v>
      </c>
      <c r="C19" s="122">
        <v>0</v>
      </c>
      <c r="D19" s="77">
        <v>866</v>
      </c>
      <c r="E19" s="124" t="s">
        <v>47</v>
      </c>
      <c r="F19" s="124" t="s">
        <v>47</v>
      </c>
      <c r="G19" s="124" t="s">
        <v>52</v>
      </c>
      <c r="H19" s="244" t="s">
        <v>106</v>
      </c>
      <c r="I19" s="244" t="s">
        <v>315</v>
      </c>
      <c r="J19" s="124" t="s">
        <v>31</v>
      </c>
      <c r="K19" s="29" t="e">
        <f>#REF!+#REF!+#REF!</f>
        <v>#REF!</v>
      </c>
      <c r="L19" s="29" t="e">
        <f>#REF!+#REF!+#REF!</f>
        <v>#REF!</v>
      </c>
      <c r="M19" s="29" t="e">
        <f>#REF!+#REF!+#REF!</f>
        <v>#REF!</v>
      </c>
      <c r="N19" s="29" t="e">
        <f>#REF!+#REF!+#REF!</f>
        <v>#REF!</v>
      </c>
      <c r="O19" s="29" t="e">
        <f>#REF!+#REF!+#REF!</f>
        <v>#REF!</v>
      </c>
      <c r="P19" s="29" t="e">
        <f>#REF!+#REF!+#REF!</f>
        <v>#REF!</v>
      </c>
      <c r="Q19" s="29"/>
      <c r="R19" s="124" t="s">
        <v>31</v>
      </c>
      <c r="S19" s="125">
        <f>S20</f>
        <v>22500</v>
      </c>
      <c r="T19" s="125">
        <f>T20</f>
        <v>22500</v>
      </c>
      <c r="U19" s="125">
        <f>U20</f>
        <v>22500</v>
      </c>
    </row>
    <row r="20" spans="1:21" ht="15.75" customHeight="1">
      <c r="A20" s="156" t="s">
        <v>372</v>
      </c>
      <c r="B20" s="122"/>
      <c r="C20" s="122"/>
      <c r="D20" s="77"/>
      <c r="E20" s="124"/>
      <c r="F20" s="124" t="s">
        <v>47</v>
      </c>
      <c r="G20" s="124" t="s">
        <v>52</v>
      </c>
      <c r="H20" s="244" t="s">
        <v>106</v>
      </c>
      <c r="I20" s="244" t="s">
        <v>315</v>
      </c>
      <c r="J20" s="124"/>
      <c r="K20" s="29"/>
      <c r="L20" s="29"/>
      <c r="M20" s="29"/>
      <c r="N20" s="29"/>
      <c r="O20" s="29"/>
      <c r="P20" s="29"/>
      <c r="Q20" s="29"/>
      <c r="R20" s="124" t="s">
        <v>312</v>
      </c>
      <c r="S20" s="125">
        <v>22500</v>
      </c>
      <c r="T20" s="125">
        <v>22500</v>
      </c>
      <c r="U20" s="125">
        <v>22500</v>
      </c>
    </row>
    <row r="21" spans="1:21" ht="26.25" customHeight="1">
      <c r="A21" s="12" t="s">
        <v>391</v>
      </c>
      <c r="B21" s="122"/>
      <c r="C21" s="122"/>
      <c r="D21" s="77"/>
      <c r="E21" s="124"/>
      <c r="F21" s="124" t="s">
        <v>47</v>
      </c>
      <c r="G21" s="124" t="s">
        <v>52</v>
      </c>
      <c r="H21" s="244"/>
      <c r="I21" s="244" t="s">
        <v>392</v>
      </c>
      <c r="J21" s="124"/>
      <c r="K21" s="29"/>
      <c r="L21" s="29"/>
      <c r="M21" s="29"/>
      <c r="N21" s="29"/>
      <c r="O21" s="29"/>
      <c r="P21" s="29"/>
      <c r="Q21" s="29"/>
      <c r="R21" s="124"/>
      <c r="S21" s="121">
        <f aca="true" t="shared" si="5" ref="S21:U22">S22</f>
        <v>5000</v>
      </c>
      <c r="T21" s="121">
        <f t="shared" si="5"/>
        <v>5000</v>
      </c>
      <c r="U21" s="121">
        <f t="shared" si="5"/>
        <v>0</v>
      </c>
    </row>
    <row r="22" spans="1:21" ht="28.5" customHeight="1">
      <c r="A22" s="156" t="s">
        <v>310</v>
      </c>
      <c r="B22" s="122"/>
      <c r="C22" s="122"/>
      <c r="D22" s="77"/>
      <c r="E22" s="124"/>
      <c r="F22" s="124" t="s">
        <v>47</v>
      </c>
      <c r="G22" s="124" t="s">
        <v>52</v>
      </c>
      <c r="H22" s="244"/>
      <c r="I22" s="244" t="s">
        <v>392</v>
      </c>
      <c r="J22" s="124"/>
      <c r="K22" s="29"/>
      <c r="L22" s="29"/>
      <c r="M22" s="29"/>
      <c r="N22" s="29"/>
      <c r="O22" s="29"/>
      <c r="P22" s="29"/>
      <c r="Q22" s="29"/>
      <c r="R22" s="124" t="s">
        <v>28</v>
      </c>
      <c r="S22" s="125">
        <f t="shared" si="5"/>
        <v>5000</v>
      </c>
      <c r="T22" s="125">
        <f t="shared" si="5"/>
        <v>5000</v>
      </c>
      <c r="U22" s="125">
        <f t="shared" si="5"/>
        <v>0</v>
      </c>
    </row>
    <row r="23" spans="1:21" ht="41.25" customHeight="1">
      <c r="A23" s="156" t="s">
        <v>311</v>
      </c>
      <c r="B23" s="122"/>
      <c r="C23" s="122"/>
      <c r="D23" s="77"/>
      <c r="E23" s="124"/>
      <c r="F23" s="124" t="s">
        <v>47</v>
      </c>
      <c r="G23" s="124" t="s">
        <v>52</v>
      </c>
      <c r="H23" s="244"/>
      <c r="I23" s="244" t="s">
        <v>392</v>
      </c>
      <c r="J23" s="124"/>
      <c r="K23" s="29"/>
      <c r="L23" s="29"/>
      <c r="M23" s="29"/>
      <c r="N23" s="29"/>
      <c r="O23" s="29"/>
      <c r="P23" s="29"/>
      <c r="Q23" s="29"/>
      <c r="R23" s="124" t="s">
        <v>29</v>
      </c>
      <c r="S23" s="125">
        <v>5000</v>
      </c>
      <c r="T23" s="125">
        <v>5000</v>
      </c>
      <c r="U23" s="125">
        <v>0</v>
      </c>
    </row>
    <row r="24" spans="1:21" ht="15.75" customHeight="1">
      <c r="A24" s="105" t="s">
        <v>377</v>
      </c>
      <c r="B24" s="122"/>
      <c r="C24" s="122"/>
      <c r="D24" s="77"/>
      <c r="E24" s="124"/>
      <c r="F24" s="124" t="s">
        <v>47</v>
      </c>
      <c r="G24" s="124" t="s">
        <v>52</v>
      </c>
      <c r="H24" s="244"/>
      <c r="I24" s="244" t="s">
        <v>378</v>
      </c>
      <c r="J24" s="124"/>
      <c r="K24" s="29"/>
      <c r="L24" s="29"/>
      <c r="M24" s="29"/>
      <c r="N24" s="29"/>
      <c r="O24" s="29"/>
      <c r="P24" s="29"/>
      <c r="Q24" s="29"/>
      <c r="R24" s="124"/>
      <c r="S24" s="121">
        <f aca="true" t="shared" si="6" ref="S24:U25">S25</f>
        <v>4000</v>
      </c>
      <c r="T24" s="121">
        <f t="shared" si="6"/>
        <v>4000</v>
      </c>
      <c r="U24" s="121">
        <f t="shared" si="6"/>
        <v>4000</v>
      </c>
    </row>
    <row r="25" spans="1:21" ht="15.75" customHeight="1">
      <c r="A25" s="105" t="s">
        <v>30</v>
      </c>
      <c r="B25" s="122"/>
      <c r="C25" s="122"/>
      <c r="D25" s="77"/>
      <c r="E25" s="124"/>
      <c r="F25" s="124" t="s">
        <v>47</v>
      </c>
      <c r="G25" s="124" t="s">
        <v>52</v>
      </c>
      <c r="H25" s="244"/>
      <c r="I25" s="244" t="s">
        <v>378</v>
      </c>
      <c r="J25" s="124"/>
      <c r="K25" s="29"/>
      <c r="L25" s="29"/>
      <c r="M25" s="29"/>
      <c r="N25" s="29"/>
      <c r="O25" s="29"/>
      <c r="P25" s="29"/>
      <c r="Q25" s="29"/>
      <c r="R25" s="124" t="s">
        <v>31</v>
      </c>
      <c r="S25" s="125">
        <f t="shared" si="6"/>
        <v>4000</v>
      </c>
      <c r="T25" s="125">
        <f t="shared" si="6"/>
        <v>4000</v>
      </c>
      <c r="U25" s="125">
        <f t="shared" si="6"/>
        <v>4000</v>
      </c>
    </row>
    <row r="26" spans="1:21" ht="15.75" customHeight="1">
      <c r="A26" s="105" t="s">
        <v>372</v>
      </c>
      <c r="B26" s="122"/>
      <c r="C26" s="122"/>
      <c r="D26" s="77"/>
      <c r="E26" s="124"/>
      <c r="F26" s="124" t="s">
        <v>47</v>
      </c>
      <c r="G26" s="124" t="s">
        <v>52</v>
      </c>
      <c r="H26" s="244"/>
      <c r="I26" s="244" t="s">
        <v>378</v>
      </c>
      <c r="J26" s="124"/>
      <c r="K26" s="29"/>
      <c r="L26" s="29"/>
      <c r="M26" s="29"/>
      <c r="N26" s="29"/>
      <c r="O26" s="29"/>
      <c r="P26" s="29"/>
      <c r="Q26" s="29"/>
      <c r="R26" s="124" t="s">
        <v>312</v>
      </c>
      <c r="S26" s="125">
        <v>4000</v>
      </c>
      <c r="T26" s="125">
        <v>4000</v>
      </c>
      <c r="U26" s="125">
        <v>4000</v>
      </c>
    </row>
    <row r="27" spans="1:21" s="28" customFormat="1" ht="39" customHeight="1">
      <c r="A27" s="246" t="s">
        <v>108</v>
      </c>
      <c r="B27" s="117">
        <v>63</v>
      </c>
      <c r="C27" s="117">
        <v>0</v>
      </c>
      <c r="D27" s="126">
        <v>866</v>
      </c>
      <c r="E27" s="119" t="s">
        <v>47</v>
      </c>
      <c r="F27" s="119" t="s">
        <v>47</v>
      </c>
      <c r="G27" s="119" t="s">
        <v>32</v>
      </c>
      <c r="H27" s="119"/>
      <c r="I27" s="119"/>
      <c r="J27" s="119"/>
      <c r="K27" s="54">
        <f aca="true" t="shared" si="7" ref="K27:P29">K28</f>
        <v>2</v>
      </c>
      <c r="L27" s="54">
        <f t="shared" si="7"/>
        <v>3</v>
      </c>
      <c r="M27" s="54">
        <f t="shared" si="7"/>
        <v>4</v>
      </c>
      <c r="N27" s="54">
        <f t="shared" si="7"/>
        <v>5</v>
      </c>
      <c r="O27" s="54">
        <f t="shared" si="7"/>
        <v>6</v>
      </c>
      <c r="P27" s="54">
        <f t="shared" si="7"/>
        <v>7</v>
      </c>
      <c r="Q27" s="54"/>
      <c r="R27" s="119"/>
      <c r="S27" s="121">
        <f>S28+S31</f>
        <v>2300</v>
      </c>
      <c r="T27" s="121">
        <f>T28+T31</f>
        <v>2300</v>
      </c>
      <c r="U27" s="121">
        <f>U28+U31</f>
        <v>2300</v>
      </c>
    </row>
    <row r="28" spans="1:21" s="28" customFormat="1" ht="69" customHeight="1">
      <c r="A28" s="105" t="s">
        <v>316</v>
      </c>
      <c r="B28" s="122">
        <v>63</v>
      </c>
      <c r="C28" s="122">
        <v>0</v>
      </c>
      <c r="D28" s="77">
        <v>866</v>
      </c>
      <c r="E28" s="124" t="s">
        <v>47</v>
      </c>
      <c r="F28" s="124" t="s">
        <v>47</v>
      </c>
      <c r="G28" s="124" t="s">
        <v>32</v>
      </c>
      <c r="H28" s="124" t="s">
        <v>159</v>
      </c>
      <c r="I28" s="244" t="s">
        <v>317</v>
      </c>
      <c r="J28" s="124"/>
      <c r="K28" s="29">
        <f t="shared" si="7"/>
        <v>2</v>
      </c>
      <c r="L28" s="29">
        <f t="shared" si="7"/>
        <v>3</v>
      </c>
      <c r="M28" s="29">
        <f t="shared" si="7"/>
        <v>4</v>
      </c>
      <c r="N28" s="29">
        <f t="shared" si="7"/>
        <v>5</v>
      </c>
      <c r="O28" s="29">
        <f t="shared" si="7"/>
        <v>6</v>
      </c>
      <c r="P28" s="29">
        <f t="shared" si="7"/>
        <v>7</v>
      </c>
      <c r="Q28" s="29"/>
      <c r="R28" s="124"/>
      <c r="S28" s="125">
        <f aca="true" t="shared" si="8" ref="S28:U29">S29</f>
        <v>2000</v>
      </c>
      <c r="T28" s="125">
        <f t="shared" si="8"/>
        <v>2000</v>
      </c>
      <c r="U28" s="125">
        <f t="shared" si="8"/>
        <v>2000</v>
      </c>
    </row>
    <row r="29" spans="1:21" ht="14.25" customHeight="1">
      <c r="A29" s="162" t="s">
        <v>61</v>
      </c>
      <c r="B29" s="122">
        <v>63</v>
      </c>
      <c r="C29" s="122">
        <v>0</v>
      </c>
      <c r="D29" s="77">
        <v>866</v>
      </c>
      <c r="E29" s="124" t="s">
        <v>47</v>
      </c>
      <c r="F29" s="124" t="s">
        <v>47</v>
      </c>
      <c r="G29" s="153" t="s">
        <v>32</v>
      </c>
      <c r="H29" s="124" t="s">
        <v>159</v>
      </c>
      <c r="I29" s="244" t="s">
        <v>317</v>
      </c>
      <c r="J29" s="124" t="s">
        <v>49</v>
      </c>
      <c r="K29" s="29">
        <f t="shared" si="7"/>
        <v>2</v>
      </c>
      <c r="L29" s="29">
        <f t="shared" si="7"/>
        <v>3</v>
      </c>
      <c r="M29" s="29">
        <f t="shared" si="7"/>
        <v>4</v>
      </c>
      <c r="N29" s="29">
        <f t="shared" si="7"/>
        <v>5</v>
      </c>
      <c r="O29" s="29">
        <f t="shared" si="7"/>
        <v>6</v>
      </c>
      <c r="P29" s="29">
        <f t="shared" si="7"/>
        <v>7</v>
      </c>
      <c r="Q29" s="29"/>
      <c r="R29" s="124" t="s">
        <v>49</v>
      </c>
      <c r="S29" s="125">
        <f t="shared" si="8"/>
        <v>2000</v>
      </c>
      <c r="T29" s="125">
        <f t="shared" si="8"/>
        <v>2000</v>
      </c>
      <c r="U29" s="125">
        <f t="shared" si="8"/>
        <v>2000</v>
      </c>
    </row>
    <row r="30" spans="1:21" ht="16.5" customHeight="1">
      <c r="A30" s="162" t="s">
        <v>72</v>
      </c>
      <c r="B30" s="122">
        <v>63</v>
      </c>
      <c r="C30" s="122">
        <v>0</v>
      </c>
      <c r="D30" s="77">
        <v>866</v>
      </c>
      <c r="E30" s="124" t="s">
        <v>47</v>
      </c>
      <c r="F30" s="124" t="s">
        <v>47</v>
      </c>
      <c r="G30" s="153" t="s">
        <v>32</v>
      </c>
      <c r="H30" s="124" t="s">
        <v>159</v>
      </c>
      <c r="I30" s="244" t="s">
        <v>317</v>
      </c>
      <c r="J30" s="124" t="s">
        <v>34</v>
      </c>
      <c r="K30" s="29">
        <v>2</v>
      </c>
      <c r="L30" s="29">
        <v>3</v>
      </c>
      <c r="M30" s="29">
        <v>4</v>
      </c>
      <c r="N30" s="29">
        <v>5</v>
      </c>
      <c r="O30" s="29">
        <v>6</v>
      </c>
      <c r="P30" s="29">
        <v>7</v>
      </c>
      <c r="Q30" s="29"/>
      <c r="R30" s="124" t="s">
        <v>34</v>
      </c>
      <c r="S30" s="125">
        <v>2000</v>
      </c>
      <c r="T30" s="125">
        <v>2000</v>
      </c>
      <c r="U30" s="125">
        <v>2000</v>
      </c>
    </row>
    <row r="31" spans="1:21" ht="81" customHeight="1">
      <c r="A31" s="179" t="s">
        <v>373</v>
      </c>
      <c r="B31" s="122">
        <v>63</v>
      </c>
      <c r="C31" s="122">
        <v>0</v>
      </c>
      <c r="D31" s="77">
        <v>866</v>
      </c>
      <c r="E31" s="124" t="s">
        <v>47</v>
      </c>
      <c r="F31" s="124" t="s">
        <v>47</v>
      </c>
      <c r="G31" s="124" t="s">
        <v>32</v>
      </c>
      <c r="H31" s="124" t="s">
        <v>110</v>
      </c>
      <c r="I31" s="244" t="s">
        <v>374</v>
      </c>
      <c r="J31" s="124"/>
      <c r="K31" s="29">
        <f aca="true" t="shared" si="9" ref="K31:O32">K32</f>
        <v>0</v>
      </c>
      <c r="L31" s="29">
        <f t="shared" si="9"/>
        <v>5</v>
      </c>
      <c r="M31" s="29">
        <f t="shared" si="9"/>
        <v>5</v>
      </c>
      <c r="N31" s="29">
        <f t="shared" si="9"/>
        <v>5</v>
      </c>
      <c r="O31" s="29">
        <f t="shared" si="9"/>
        <v>5</v>
      </c>
      <c r="P31" s="154"/>
      <c r="Q31" s="154"/>
      <c r="R31" s="124"/>
      <c r="S31" s="125">
        <f aca="true" t="shared" si="10" ref="S31:U32">S32</f>
        <v>300</v>
      </c>
      <c r="T31" s="125">
        <f t="shared" si="10"/>
        <v>300</v>
      </c>
      <c r="U31" s="125">
        <f t="shared" si="10"/>
        <v>300</v>
      </c>
    </row>
    <row r="32" spans="1:21" ht="18" customHeight="1">
      <c r="A32" s="162" t="s">
        <v>61</v>
      </c>
      <c r="B32" s="122">
        <v>63</v>
      </c>
      <c r="C32" s="122">
        <v>0</v>
      </c>
      <c r="D32" s="77">
        <v>866</v>
      </c>
      <c r="E32" s="124" t="s">
        <v>47</v>
      </c>
      <c r="F32" s="124" t="s">
        <v>47</v>
      </c>
      <c r="G32" s="124" t="s">
        <v>32</v>
      </c>
      <c r="H32" s="124" t="s">
        <v>110</v>
      </c>
      <c r="I32" s="244" t="s">
        <v>374</v>
      </c>
      <c r="J32" s="124" t="s">
        <v>31</v>
      </c>
      <c r="K32" s="29">
        <f t="shared" si="9"/>
        <v>0</v>
      </c>
      <c r="L32" s="29">
        <f t="shared" si="9"/>
        <v>5</v>
      </c>
      <c r="M32" s="29">
        <f t="shared" si="9"/>
        <v>5</v>
      </c>
      <c r="N32" s="29">
        <f t="shared" si="9"/>
        <v>5</v>
      </c>
      <c r="O32" s="29">
        <f t="shared" si="9"/>
        <v>5</v>
      </c>
      <c r="P32" s="154"/>
      <c r="Q32" s="154"/>
      <c r="R32" s="124" t="s">
        <v>49</v>
      </c>
      <c r="S32" s="125">
        <f t="shared" si="10"/>
        <v>300</v>
      </c>
      <c r="T32" s="125">
        <f t="shared" si="10"/>
        <v>300</v>
      </c>
      <c r="U32" s="125">
        <f t="shared" si="10"/>
        <v>300</v>
      </c>
    </row>
    <row r="33" spans="1:21" ht="18" customHeight="1">
      <c r="A33" s="162" t="s">
        <v>72</v>
      </c>
      <c r="B33" s="122">
        <v>63</v>
      </c>
      <c r="C33" s="122">
        <v>0</v>
      </c>
      <c r="D33" s="77">
        <v>866</v>
      </c>
      <c r="E33" s="124" t="s">
        <v>47</v>
      </c>
      <c r="F33" s="124" t="s">
        <v>47</v>
      </c>
      <c r="G33" s="124" t="s">
        <v>32</v>
      </c>
      <c r="H33" s="124" t="s">
        <v>110</v>
      </c>
      <c r="I33" s="244" t="s">
        <v>374</v>
      </c>
      <c r="J33" s="124" t="s">
        <v>33</v>
      </c>
      <c r="K33" s="29">
        <v>0</v>
      </c>
      <c r="L33" s="29">
        <v>5</v>
      </c>
      <c r="M33" s="29">
        <v>5</v>
      </c>
      <c r="N33" s="30">
        <f>N36</f>
        <v>5</v>
      </c>
      <c r="O33" s="30">
        <f>K33+N33</f>
        <v>5</v>
      </c>
      <c r="P33" s="154"/>
      <c r="Q33" s="154"/>
      <c r="R33" s="124" t="s">
        <v>34</v>
      </c>
      <c r="S33" s="125">
        <v>300</v>
      </c>
      <c r="T33" s="125">
        <v>300</v>
      </c>
      <c r="U33" s="125">
        <v>300</v>
      </c>
    </row>
    <row r="34" spans="1:21" s="28" customFormat="1" ht="15.75" customHeight="1" hidden="1">
      <c r="A34" s="162"/>
      <c r="B34" s="122"/>
      <c r="C34" s="122"/>
      <c r="D34" s="77">
        <v>866</v>
      </c>
      <c r="E34" s="124" t="s">
        <v>47</v>
      </c>
      <c r="F34" s="124"/>
      <c r="G34" s="124" t="s">
        <v>32</v>
      </c>
      <c r="H34" s="124"/>
      <c r="I34" s="244" t="s">
        <v>295</v>
      </c>
      <c r="J34" s="124" t="s">
        <v>35</v>
      </c>
      <c r="K34" s="185">
        <v>0</v>
      </c>
      <c r="L34" s="185"/>
      <c r="M34" s="185"/>
      <c r="N34" s="100"/>
      <c r="O34" s="100"/>
      <c r="P34" s="185"/>
      <c r="Q34" s="185"/>
      <c r="R34" s="124" t="s">
        <v>35</v>
      </c>
      <c r="S34" s="125">
        <v>0</v>
      </c>
      <c r="T34" s="125">
        <v>0</v>
      </c>
      <c r="U34" s="125">
        <v>0</v>
      </c>
    </row>
    <row r="35" spans="1:21" ht="26.25" customHeight="1" hidden="1">
      <c r="A35" s="162"/>
      <c r="B35" s="122"/>
      <c r="C35" s="122"/>
      <c r="D35" s="77">
        <v>866</v>
      </c>
      <c r="E35" s="124" t="s">
        <v>47</v>
      </c>
      <c r="F35" s="124"/>
      <c r="G35" s="124" t="s">
        <v>32</v>
      </c>
      <c r="H35" s="124"/>
      <c r="I35" s="244" t="s">
        <v>295</v>
      </c>
      <c r="J35" s="124" t="s">
        <v>296</v>
      </c>
      <c r="K35" s="185">
        <v>0</v>
      </c>
      <c r="L35" s="185"/>
      <c r="M35" s="185"/>
      <c r="N35" s="100"/>
      <c r="O35" s="100"/>
      <c r="P35" s="185"/>
      <c r="Q35" s="185"/>
      <c r="R35" s="124" t="s">
        <v>296</v>
      </c>
      <c r="S35" s="125">
        <v>0</v>
      </c>
      <c r="T35" s="125">
        <v>0</v>
      </c>
      <c r="U35" s="125">
        <v>0</v>
      </c>
    </row>
    <row r="36" spans="1:21" s="28" customFormat="1" ht="17.25" customHeight="1">
      <c r="A36" s="13" t="s">
        <v>54</v>
      </c>
      <c r="B36" s="117">
        <v>63</v>
      </c>
      <c r="C36" s="117">
        <v>0</v>
      </c>
      <c r="D36" s="126">
        <v>866</v>
      </c>
      <c r="E36" s="119" t="s">
        <v>47</v>
      </c>
      <c r="F36" s="119" t="s">
        <v>47</v>
      </c>
      <c r="G36" s="158" t="s">
        <v>63</v>
      </c>
      <c r="H36" s="119"/>
      <c r="I36" s="119"/>
      <c r="J36" s="119"/>
      <c r="K36" s="54">
        <f aca="true" t="shared" si="11" ref="K36:P36">K46</f>
        <v>2</v>
      </c>
      <c r="L36" s="54">
        <f t="shared" si="11"/>
        <v>3</v>
      </c>
      <c r="M36" s="54">
        <f t="shared" si="11"/>
        <v>4</v>
      </c>
      <c r="N36" s="54">
        <f t="shared" si="11"/>
        <v>5</v>
      </c>
      <c r="O36" s="54">
        <f t="shared" si="11"/>
        <v>6</v>
      </c>
      <c r="P36" s="54">
        <f t="shared" si="11"/>
        <v>7</v>
      </c>
      <c r="Q36" s="54"/>
      <c r="R36" s="119"/>
      <c r="S36" s="121">
        <f>S46+S43</f>
        <v>500</v>
      </c>
      <c r="T36" s="121">
        <f>T46+T43</f>
        <v>32300</v>
      </c>
      <c r="U36" s="121">
        <f>U46+U43</f>
        <v>64400</v>
      </c>
    </row>
    <row r="37" spans="1:21" ht="25.5" customHeight="1" hidden="1">
      <c r="A37" s="162" t="s">
        <v>207</v>
      </c>
      <c r="B37" s="122"/>
      <c r="C37" s="122"/>
      <c r="D37" s="77">
        <v>866</v>
      </c>
      <c r="E37" s="153" t="s">
        <v>47</v>
      </c>
      <c r="F37" s="153" t="s">
        <v>47</v>
      </c>
      <c r="G37" s="153" t="s">
        <v>63</v>
      </c>
      <c r="H37" s="124"/>
      <c r="I37" s="244" t="s">
        <v>320</v>
      </c>
      <c r="J37" s="124"/>
      <c r="K37" s="29">
        <f>K38</f>
        <v>20</v>
      </c>
      <c r="L37" s="29">
        <f aca="true" t="shared" si="12" ref="L37:P38">L38</f>
        <v>21</v>
      </c>
      <c r="M37" s="29">
        <f t="shared" si="12"/>
        <v>22</v>
      </c>
      <c r="N37" s="29">
        <f t="shared" si="12"/>
        <v>23</v>
      </c>
      <c r="O37" s="29">
        <f t="shared" si="12"/>
        <v>24</v>
      </c>
      <c r="P37" s="29">
        <f t="shared" si="12"/>
        <v>25</v>
      </c>
      <c r="Q37" s="29"/>
      <c r="R37" s="124"/>
      <c r="S37" s="125">
        <f aca="true" t="shared" si="13" ref="S37:U38">S38</f>
        <v>0</v>
      </c>
      <c r="T37" s="125">
        <f t="shared" si="13"/>
        <v>0</v>
      </c>
      <c r="U37" s="125">
        <f t="shared" si="13"/>
        <v>0</v>
      </c>
    </row>
    <row r="38" spans="1:21" ht="15.75" customHeight="1" hidden="1">
      <c r="A38" s="156" t="s">
        <v>310</v>
      </c>
      <c r="B38" s="122"/>
      <c r="C38" s="122"/>
      <c r="D38" s="77">
        <v>866</v>
      </c>
      <c r="E38" s="153" t="s">
        <v>47</v>
      </c>
      <c r="F38" s="153" t="s">
        <v>47</v>
      </c>
      <c r="G38" s="153" t="s">
        <v>63</v>
      </c>
      <c r="H38" s="124"/>
      <c r="I38" s="244" t="s">
        <v>320</v>
      </c>
      <c r="J38" s="124" t="s">
        <v>28</v>
      </c>
      <c r="K38" s="29">
        <f>K39</f>
        <v>20</v>
      </c>
      <c r="L38" s="29">
        <f t="shared" si="12"/>
        <v>21</v>
      </c>
      <c r="M38" s="29">
        <f t="shared" si="12"/>
        <v>22</v>
      </c>
      <c r="N38" s="29">
        <f t="shared" si="12"/>
        <v>23</v>
      </c>
      <c r="O38" s="29">
        <f t="shared" si="12"/>
        <v>24</v>
      </c>
      <c r="P38" s="29">
        <f t="shared" si="12"/>
        <v>25</v>
      </c>
      <c r="Q38" s="29"/>
      <c r="R38" s="124" t="s">
        <v>28</v>
      </c>
      <c r="S38" s="125">
        <f t="shared" si="13"/>
        <v>0</v>
      </c>
      <c r="T38" s="125">
        <f t="shared" si="13"/>
        <v>0</v>
      </c>
      <c r="U38" s="125">
        <f t="shared" si="13"/>
        <v>0</v>
      </c>
    </row>
    <row r="39" spans="1:21" ht="15.75" customHeight="1" hidden="1">
      <c r="A39" s="156" t="s">
        <v>311</v>
      </c>
      <c r="B39" s="122"/>
      <c r="C39" s="122"/>
      <c r="D39" s="77">
        <v>866</v>
      </c>
      <c r="E39" s="153" t="s">
        <v>47</v>
      </c>
      <c r="F39" s="153" t="s">
        <v>47</v>
      </c>
      <c r="G39" s="153" t="s">
        <v>63</v>
      </c>
      <c r="H39" s="124"/>
      <c r="I39" s="244" t="s">
        <v>320</v>
      </c>
      <c r="J39" s="124" t="s">
        <v>29</v>
      </c>
      <c r="K39" s="29">
        <v>20</v>
      </c>
      <c r="L39" s="29">
        <v>21</v>
      </c>
      <c r="M39" s="29">
        <v>22</v>
      </c>
      <c r="N39" s="29">
        <v>23</v>
      </c>
      <c r="O39" s="29">
        <v>24</v>
      </c>
      <c r="P39" s="29">
        <v>25</v>
      </c>
      <c r="Q39" s="29"/>
      <c r="R39" s="124" t="s">
        <v>29</v>
      </c>
      <c r="S39" s="125">
        <v>0</v>
      </c>
      <c r="T39" s="125">
        <v>0</v>
      </c>
      <c r="U39" s="125">
        <v>0</v>
      </c>
    </row>
    <row r="40" spans="1:21" ht="26.25" customHeight="1" hidden="1">
      <c r="A40" s="105" t="s">
        <v>321</v>
      </c>
      <c r="B40" s="122"/>
      <c r="C40" s="122"/>
      <c r="D40" s="77">
        <v>866</v>
      </c>
      <c r="E40" s="153" t="s">
        <v>47</v>
      </c>
      <c r="F40" s="153" t="s">
        <v>47</v>
      </c>
      <c r="G40" s="153" t="s">
        <v>63</v>
      </c>
      <c r="H40" s="124"/>
      <c r="I40" s="244" t="s">
        <v>376</v>
      </c>
      <c r="J40" s="124"/>
      <c r="K40" s="29">
        <f>K41</f>
        <v>20</v>
      </c>
      <c r="L40" s="29">
        <f aca="true" t="shared" si="14" ref="L40:P41">L41</f>
        <v>21</v>
      </c>
      <c r="M40" s="29">
        <f t="shared" si="14"/>
        <v>22</v>
      </c>
      <c r="N40" s="29">
        <f t="shared" si="14"/>
        <v>23</v>
      </c>
      <c r="O40" s="29">
        <f t="shared" si="14"/>
        <v>24</v>
      </c>
      <c r="P40" s="29">
        <f t="shared" si="14"/>
        <v>25</v>
      </c>
      <c r="Q40" s="29"/>
      <c r="R40" s="124"/>
      <c r="S40" s="125">
        <f aca="true" t="shared" si="15" ref="S40:U41">S41</f>
        <v>0</v>
      </c>
      <c r="T40" s="125">
        <f t="shared" si="15"/>
        <v>0</v>
      </c>
      <c r="U40" s="125">
        <f t="shared" si="15"/>
        <v>0</v>
      </c>
    </row>
    <row r="41" spans="1:21" ht="15.75" customHeight="1" hidden="1">
      <c r="A41" s="156" t="s">
        <v>310</v>
      </c>
      <c r="B41" s="122"/>
      <c r="C41" s="122"/>
      <c r="D41" s="77">
        <v>866</v>
      </c>
      <c r="E41" s="153" t="s">
        <v>47</v>
      </c>
      <c r="F41" s="153" t="s">
        <v>47</v>
      </c>
      <c r="G41" s="153" t="s">
        <v>63</v>
      </c>
      <c r="H41" s="124"/>
      <c r="I41" s="244" t="s">
        <v>376</v>
      </c>
      <c r="J41" s="124" t="s">
        <v>28</v>
      </c>
      <c r="K41" s="29">
        <f>K42</f>
        <v>20</v>
      </c>
      <c r="L41" s="29">
        <f t="shared" si="14"/>
        <v>21</v>
      </c>
      <c r="M41" s="29">
        <f t="shared" si="14"/>
        <v>22</v>
      </c>
      <c r="N41" s="29">
        <f t="shared" si="14"/>
        <v>23</v>
      </c>
      <c r="O41" s="29">
        <f t="shared" si="14"/>
        <v>24</v>
      </c>
      <c r="P41" s="29">
        <f t="shared" si="14"/>
        <v>25</v>
      </c>
      <c r="Q41" s="29"/>
      <c r="R41" s="124" t="s">
        <v>28</v>
      </c>
      <c r="S41" s="125">
        <f t="shared" si="15"/>
        <v>0</v>
      </c>
      <c r="T41" s="125">
        <f t="shared" si="15"/>
        <v>0</v>
      </c>
      <c r="U41" s="125">
        <f t="shared" si="15"/>
        <v>0</v>
      </c>
    </row>
    <row r="42" spans="1:21" ht="25.5" customHeight="1" hidden="1">
      <c r="A42" s="156" t="s">
        <v>311</v>
      </c>
      <c r="B42" s="122"/>
      <c r="C42" s="122"/>
      <c r="D42" s="77">
        <v>866</v>
      </c>
      <c r="E42" s="153" t="s">
        <v>47</v>
      </c>
      <c r="F42" s="153" t="s">
        <v>47</v>
      </c>
      <c r="G42" s="153" t="s">
        <v>63</v>
      </c>
      <c r="H42" s="124"/>
      <c r="I42" s="244" t="s">
        <v>376</v>
      </c>
      <c r="J42" s="124" t="s">
        <v>29</v>
      </c>
      <c r="K42" s="29">
        <v>20</v>
      </c>
      <c r="L42" s="29">
        <v>21</v>
      </c>
      <c r="M42" s="29">
        <v>22</v>
      </c>
      <c r="N42" s="29">
        <v>23</v>
      </c>
      <c r="O42" s="29">
        <v>24</v>
      </c>
      <c r="P42" s="29">
        <v>25</v>
      </c>
      <c r="Q42" s="29"/>
      <c r="R42" s="124" t="s">
        <v>29</v>
      </c>
      <c r="S42" s="125">
        <v>0</v>
      </c>
      <c r="T42" s="125">
        <v>0</v>
      </c>
      <c r="U42" s="125">
        <v>0</v>
      </c>
    </row>
    <row r="43" spans="1:21" ht="66" customHeight="1">
      <c r="A43" s="314" t="s">
        <v>318</v>
      </c>
      <c r="B43" s="314"/>
      <c r="C43" s="105"/>
      <c r="D43" s="105"/>
      <c r="E43" s="5"/>
      <c r="F43" s="244" t="s">
        <v>47</v>
      </c>
      <c r="G43" s="244" t="s">
        <v>63</v>
      </c>
      <c r="H43" s="244"/>
      <c r="I43" s="244" t="s">
        <v>319</v>
      </c>
      <c r="J43" s="153"/>
      <c r="K43" s="29"/>
      <c r="L43" s="29"/>
      <c r="M43" s="29"/>
      <c r="N43" s="29"/>
      <c r="O43" s="29"/>
      <c r="P43" s="154"/>
      <c r="Q43" s="154"/>
      <c r="R43" s="124"/>
      <c r="S43" s="125">
        <f aca="true" t="shared" si="16" ref="S43:U44">S44</f>
        <v>500</v>
      </c>
      <c r="T43" s="125">
        <f t="shared" si="16"/>
        <v>500</v>
      </c>
      <c r="U43" s="125">
        <f t="shared" si="16"/>
        <v>500</v>
      </c>
    </row>
    <row r="44" spans="1:21" ht="15" customHeight="1">
      <c r="A44" s="162" t="s">
        <v>61</v>
      </c>
      <c r="B44" s="162" t="s">
        <v>61</v>
      </c>
      <c r="C44" s="105"/>
      <c r="D44" s="105"/>
      <c r="E44" s="5"/>
      <c r="F44" s="244" t="s">
        <v>47</v>
      </c>
      <c r="G44" s="244" t="s">
        <v>63</v>
      </c>
      <c r="H44" s="244"/>
      <c r="I44" s="244" t="s">
        <v>319</v>
      </c>
      <c r="J44" s="124" t="s">
        <v>49</v>
      </c>
      <c r="K44" s="29"/>
      <c r="L44" s="29"/>
      <c r="M44" s="29"/>
      <c r="N44" s="29"/>
      <c r="O44" s="29"/>
      <c r="P44" s="154"/>
      <c r="Q44" s="154"/>
      <c r="R44" s="124" t="s">
        <v>49</v>
      </c>
      <c r="S44" s="125">
        <f t="shared" si="16"/>
        <v>500</v>
      </c>
      <c r="T44" s="125">
        <f t="shared" si="16"/>
        <v>500</v>
      </c>
      <c r="U44" s="125">
        <f t="shared" si="16"/>
        <v>500</v>
      </c>
    </row>
    <row r="45" spans="1:21" ht="15.75" customHeight="1">
      <c r="A45" s="162" t="s">
        <v>72</v>
      </c>
      <c r="B45" s="162" t="s">
        <v>72</v>
      </c>
      <c r="C45" s="105"/>
      <c r="D45" s="105"/>
      <c r="E45" s="5"/>
      <c r="F45" s="244" t="s">
        <v>47</v>
      </c>
      <c r="G45" s="244" t="s">
        <v>63</v>
      </c>
      <c r="H45" s="244"/>
      <c r="I45" s="244" t="s">
        <v>319</v>
      </c>
      <c r="J45" s="124" t="s">
        <v>34</v>
      </c>
      <c r="K45" s="29"/>
      <c r="L45" s="29"/>
      <c r="M45" s="29"/>
      <c r="N45" s="29"/>
      <c r="O45" s="29"/>
      <c r="P45" s="154"/>
      <c r="Q45" s="154"/>
      <c r="R45" s="124" t="s">
        <v>34</v>
      </c>
      <c r="S45" s="125">
        <v>500</v>
      </c>
      <c r="T45" s="125">
        <v>500</v>
      </c>
      <c r="U45" s="125">
        <v>500</v>
      </c>
    </row>
    <row r="46" spans="1:21" s="28" customFormat="1" ht="19.5" customHeight="1">
      <c r="A46" s="162" t="s">
        <v>37</v>
      </c>
      <c r="B46" s="122">
        <v>63</v>
      </c>
      <c r="C46" s="122">
        <v>0</v>
      </c>
      <c r="D46" s="77">
        <v>866</v>
      </c>
      <c r="E46" s="124" t="s">
        <v>47</v>
      </c>
      <c r="F46" s="124" t="s">
        <v>47</v>
      </c>
      <c r="G46" s="153" t="s">
        <v>63</v>
      </c>
      <c r="H46" s="124" t="s">
        <v>159</v>
      </c>
      <c r="I46" s="244" t="s">
        <v>384</v>
      </c>
      <c r="J46" s="124"/>
      <c r="K46" s="29">
        <f aca="true" t="shared" si="17" ref="K46:P47">K47</f>
        <v>2</v>
      </c>
      <c r="L46" s="29">
        <f t="shared" si="17"/>
        <v>3</v>
      </c>
      <c r="M46" s="29">
        <f t="shared" si="17"/>
        <v>4</v>
      </c>
      <c r="N46" s="29">
        <f t="shared" si="17"/>
        <v>5</v>
      </c>
      <c r="O46" s="29">
        <f t="shared" si="17"/>
        <v>6</v>
      </c>
      <c r="P46" s="29">
        <f t="shared" si="17"/>
        <v>7</v>
      </c>
      <c r="Q46" s="29"/>
      <c r="R46" s="124"/>
      <c r="S46" s="125">
        <f aca="true" t="shared" si="18" ref="S46:U47">S47</f>
        <v>0</v>
      </c>
      <c r="T46" s="125">
        <f t="shared" si="18"/>
        <v>31800</v>
      </c>
      <c r="U46" s="125">
        <f t="shared" si="18"/>
        <v>63900</v>
      </c>
    </row>
    <row r="47" spans="1:21" ht="14.25" customHeight="1">
      <c r="A47" s="338" t="s">
        <v>30</v>
      </c>
      <c r="B47" s="122">
        <v>63</v>
      </c>
      <c r="C47" s="122">
        <v>0</v>
      </c>
      <c r="D47" s="77">
        <v>866</v>
      </c>
      <c r="E47" s="124" t="s">
        <v>47</v>
      </c>
      <c r="F47" s="124" t="s">
        <v>47</v>
      </c>
      <c r="G47" s="153" t="s">
        <v>63</v>
      </c>
      <c r="H47" s="124" t="s">
        <v>159</v>
      </c>
      <c r="I47" s="244" t="s">
        <v>384</v>
      </c>
      <c r="J47" s="124" t="s">
        <v>49</v>
      </c>
      <c r="K47" s="29">
        <f t="shared" si="17"/>
        <v>2</v>
      </c>
      <c r="L47" s="29">
        <f t="shared" si="17"/>
        <v>3</v>
      </c>
      <c r="M47" s="29">
        <f t="shared" si="17"/>
        <v>4</v>
      </c>
      <c r="N47" s="29">
        <f t="shared" si="17"/>
        <v>5</v>
      </c>
      <c r="O47" s="29">
        <f t="shared" si="17"/>
        <v>6</v>
      </c>
      <c r="P47" s="29">
        <f t="shared" si="17"/>
        <v>7</v>
      </c>
      <c r="Q47" s="29"/>
      <c r="R47" s="124" t="s">
        <v>31</v>
      </c>
      <c r="S47" s="125">
        <f t="shared" si="18"/>
        <v>0</v>
      </c>
      <c r="T47" s="125">
        <f t="shared" si="18"/>
        <v>31800</v>
      </c>
      <c r="U47" s="125">
        <f t="shared" si="18"/>
        <v>63900</v>
      </c>
    </row>
    <row r="48" spans="1:21" ht="16.5" customHeight="1">
      <c r="A48" s="162" t="s">
        <v>460</v>
      </c>
      <c r="B48" s="122">
        <v>63</v>
      </c>
      <c r="C48" s="122">
        <v>0</v>
      </c>
      <c r="D48" s="77">
        <v>866</v>
      </c>
      <c r="E48" s="124" t="s">
        <v>47</v>
      </c>
      <c r="F48" s="124" t="s">
        <v>47</v>
      </c>
      <c r="G48" s="153" t="s">
        <v>63</v>
      </c>
      <c r="H48" s="124" t="s">
        <v>159</v>
      </c>
      <c r="I48" s="244" t="s">
        <v>384</v>
      </c>
      <c r="J48" s="124" t="s">
        <v>34</v>
      </c>
      <c r="K48" s="29">
        <v>2</v>
      </c>
      <c r="L48" s="29">
        <v>3</v>
      </c>
      <c r="M48" s="29">
        <v>4</v>
      </c>
      <c r="N48" s="29">
        <v>5</v>
      </c>
      <c r="O48" s="29">
        <v>6</v>
      </c>
      <c r="P48" s="29">
        <v>7</v>
      </c>
      <c r="Q48" s="29"/>
      <c r="R48" s="124" t="s">
        <v>33</v>
      </c>
      <c r="S48" s="125">
        <v>0</v>
      </c>
      <c r="T48" s="125">
        <v>31800</v>
      </c>
      <c r="U48" s="125">
        <v>63900</v>
      </c>
    </row>
    <row r="49" spans="1:21" ht="15" customHeight="1">
      <c r="A49" s="247" t="s">
        <v>64</v>
      </c>
      <c r="B49" s="117">
        <v>63</v>
      </c>
      <c r="C49" s="117">
        <v>0</v>
      </c>
      <c r="D49" s="143">
        <v>866</v>
      </c>
      <c r="E49" s="119" t="s">
        <v>48</v>
      </c>
      <c r="F49" s="119" t="s">
        <v>48</v>
      </c>
      <c r="G49" s="119"/>
      <c r="H49" s="119"/>
      <c r="I49" s="119"/>
      <c r="J49" s="119"/>
      <c r="K49" s="54">
        <f aca="true" t="shared" si="19" ref="K49:P50">K50</f>
        <v>59.300000000000004</v>
      </c>
      <c r="L49" s="54">
        <f t="shared" si="19"/>
        <v>61.300000000000004</v>
      </c>
      <c r="M49" s="54">
        <f t="shared" si="19"/>
        <v>63.300000000000004</v>
      </c>
      <c r="N49" s="54">
        <f t="shared" si="19"/>
        <v>65.3</v>
      </c>
      <c r="O49" s="54">
        <f t="shared" si="19"/>
        <v>67.3</v>
      </c>
      <c r="P49" s="54">
        <f t="shared" si="19"/>
        <v>69.30000000000001</v>
      </c>
      <c r="Q49" s="54"/>
      <c r="R49" s="119"/>
      <c r="S49" s="121">
        <f aca="true" t="shared" si="20" ref="S49:U50">S50</f>
        <v>80879</v>
      </c>
      <c r="T49" s="121">
        <f t="shared" si="20"/>
        <v>81597</v>
      </c>
      <c r="U49" s="121">
        <f t="shared" si="20"/>
        <v>84750</v>
      </c>
    </row>
    <row r="50" spans="1:21" ht="27.75" customHeight="1">
      <c r="A50" s="247" t="s">
        <v>65</v>
      </c>
      <c r="B50" s="117">
        <v>63</v>
      </c>
      <c r="C50" s="117">
        <v>0</v>
      </c>
      <c r="D50" s="143">
        <v>866</v>
      </c>
      <c r="E50" s="119" t="s">
        <v>48</v>
      </c>
      <c r="F50" s="119" t="s">
        <v>48</v>
      </c>
      <c r="G50" s="119" t="s">
        <v>50</v>
      </c>
      <c r="H50" s="119"/>
      <c r="I50" s="119"/>
      <c r="J50" s="119"/>
      <c r="K50" s="54">
        <f t="shared" si="19"/>
        <v>59.300000000000004</v>
      </c>
      <c r="L50" s="54">
        <f t="shared" si="19"/>
        <v>61.300000000000004</v>
      </c>
      <c r="M50" s="54">
        <f t="shared" si="19"/>
        <v>63.300000000000004</v>
      </c>
      <c r="N50" s="54">
        <f t="shared" si="19"/>
        <v>65.3</v>
      </c>
      <c r="O50" s="54">
        <f t="shared" si="19"/>
        <v>67.3</v>
      </c>
      <c r="P50" s="54">
        <f t="shared" si="19"/>
        <v>69.30000000000001</v>
      </c>
      <c r="Q50" s="54"/>
      <c r="R50" s="119"/>
      <c r="S50" s="121">
        <f t="shared" si="20"/>
        <v>80879</v>
      </c>
      <c r="T50" s="121">
        <f t="shared" si="20"/>
        <v>81597</v>
      </c>
      <c r="U50" s="121">
        <f t="shared" si="20"/>
        <v>84750</v>
      </c>
    </row>
    <row r="51" spans="1:21" ht="41.25" customHeight="1">
      <c r="A51" s="146" t="s">
        <v>379</v>
      </c>
      <c r="B51" s="122">
        <v>63</v>
      </c>
      <c r="C51" s="122">
        <v>0</v>
      </c>
      <c r="D51" s="78">
        <v>866</v>
      </c>
      <c r="E51" s="124" t="s">
        <v>48</v>
      </c>
      <c r="F51" s="124" t="s">
        <v>48</v>
      </c>
      <c r="G51" s="124" t="s">
        <v>50</v>
      </c>
      <c r="H51" s="124" t="s">
        <v>112</v>
      </c>
      <c r="I51" s="244" t="s">
        <v>203</v>
      </c>
      <c r="J51" s="124"/>
      <c r="K51" s="29">
        <f aca="true" t="shared" si="21" ref="K51:P51">K52+K54</f>
        <v>59.300000000000004</v>
      </c>
      <c r="L51" s="29">
        <f t="shared" si="21"/>
        <v>61.300000000000004</v>
      </c>
      <c r="M51" s="29">
        <f t="shared" si="21"/>
        <v>63.300000000000004</v>
      </c>
      <c r="N51" s="29">
        <f t="shared" si="21"/>
        <v>65.3</v>
      </c>
      <c r="O51" s="29">
        <f t="shared" si="21"/>
        <v>67.3</v>
      </c>
      <c r="P51" s="29">
        <f t="shared" si="21"/>
        <v>69.30000000000001</v>
      </c>
      <c r="Q51" s="29"/>
      <c r="R51" s="124"/>
      <c r="S51" s="125">
        <f>S52+S54</f>
        <v>80879</v>
      </c>
      <c r="T51" s="125">
        <f>T52+T54</f>
        <v>81597</v>
      </c>
      <c r="U51" s="125">
        <f>U52+U54</f>
        <v>84750</v>
      </c>
    </row>
    <row r="52" spans="1:21" ht="66.75" customHeight="1">
      <c r="A52" s="67" t="s">
        <v>101</v>
      </c>
      <c r="B52" s="122">
        <v>63</v>
      </c>
      <c r="C52" s="122">
        <v>0</v>
      </c>
      <c r="D52" s="78">
        <v>866</v>
      </c>
      <c r="E52" s="124" t="s">
        <v>48</v>
      </c>
      <c r="F52" s="124" t="s">
        <v>48</v>
      </c>
      <c r="G52" s="124" t="s">
        <v>50</v>
      </c>
      <c r="H52" s="124" t="s">
        <v>112</v>
      </c>
      <c r="I52" s="244" t="s">
        <v>203</v>
      </c>
      <c r="J52" s="124" t="s">
        <v>26</v>
      </c>
      <c r="K52" s="29">
        <f aca="true" t="shared" si="22" ref="K52:P52">K53</f>
        <v>48.2</v>
      </c>
      <c r="L52" s="29">
        <f t="shared" si="22"/>
        <v>49.2</v>
      </c>
      <c r="M52" s="29">
        <f t="shared" si="22"/>
        <v>50.2</v>
      </c>
      <c r="N52" s="29">
        <f t="shared" si="22"/>
        <v>51.2</v>
      </c>
      <c r="O52" s="29">
        <f t="shared" si="22"/>
        <v>52.2</v>
      </c>
      <c r="P52" s="29">
        <f t="shared" si="22"/>
        <v>53.2</v>
      </c>
      <c r="Q52" s="29"/>
      <c r="R52" s="124" t="s">
        <v>26</v>
      </c>
      <c r="S52" s="125">
        <f>S53</f>
        <v>79700</v>
      </c>
      <c r="T52" s="125">
        <f>T53</f>
        <v>80500</v>
      </c>
      <c r="U52" s="125">
        <f>U53</f>
        <v>83700</v>
      </c>
    </row>
    <row r="53" spans="1:21" ht="30.75" customHeight="1">
      <c r="A53" s="67" t="s">
        <v>104</v>
      </c>
      <c r="B53" s="122">
        <v>63</v>
      </c>
      <c r="C53" s="122">
        <v>0</v>
      </c>
      <c r="D53" s="78">
        <v>866</v>
      </c>
      <c r="E53" s="124" t="s">
        <v>48</v>
      </c>
      <c r="F53" s="124" t="s">
        <v>48</v>
      </c>
      <c r="G53" s="124" t="s">
        <v>50</v>
      </c>
      <c r="H53" s="124" t="s">
        <v>112</v>
      </c>
      <c r="I53" s="244" t="s">
        <v>203</v>
      </c>
      <c r="J53" s="124" t="s">
        <v>27</v>
      </c>
      <c r="K53" s="29">
        <v>48.2</v>
      </c>
      <c r="L53" s="29">
        <v>49.2</v>
      </c>
      <c r="M53" s="29">
        <v>50.2</v>
      </c>
      <c r="N53" s="29">
        <v>51.2</v>
      </c>
      <c r="O53" s="29">
        <v>52.2</v>
      </c>
      <c r="P53" s="29">
        <v>53.2</v>
      </c>
      <c r="Q53" s="29"/>
      <c r="R53" s="124" t="s">
        <v>27</v>
      </c>
      <c r="S53" s="125">
        <v>79700</v>
      </c>
      <c r="T53" s="125">
        <v>80500</v>
      </c>
      <c r="U53" s="125">
        <v>83700</v>
      </c>
    </row>
    <row r="54" spans="1:21" s="28" customFormat="1" ht="30.75" customHeight="1">
      <c r="A54" s="156" t="s">
        <v>310</v>
      </c>
      <c r="B54" s="122">
        <v>63</v>
      </c>
      <c r="C54" s="122">
        <v>0</v>
      </c>
      <c r="D54" s="77">
        <v>866</v>
      </c>
      <c r="E54" s="124" t="s">
        <v>48</v>
      </c>
      <c r="F54" s="124" t="s">
        <v>48</v>
      </c>
      <c r="G54" s="124" t="s">
        <v>50</v>
      </c>
      <c r="H54" s="124" t="s">
        <v>112</v>
      </c>
      <c r="I54" s="244" t="s">
        <v>203</v>
      </c>
      <c r="J54" s="124" t="s">
        <v>28</v>
      </c>
      <c r="K54" s="29">
        <f aca="true" t="shared" si="23" ref="K54:P54">K55</f>
        <v>11.1</v>
      </c>
      <c r="L54" s="29">
        <f t="shared" si="23"/>
        <v>12.1</v>
      </c>
      <c r="M54" s="29">
        <f t="shared" si="23"/>
        <v>13.1</v>
      </c>
      <c r="N54" s="29">
        <f t="shared" si="23"/>
        <v>14.1</v>
      </c>
      <c r="O54" s="29">
        <f t="shared" si="23"/>
        <v>15.1</v>
      </c>
      <c r="P54" s="29">
        <f t="shared" si="23"/>
        <v>16.1</v>
      </c>
      <c r="Q54" s="29"/>
      <c r="R54" s="124" t="s">
        <v>28</v>
      </c>
      <c r="S54" s="125">
        <f>S55</f>
        <v>1179</v>
      </c>
      <c r="T54" s="125">
        <f>T55</f>
        <v>1097</v>
      </c>
      <c r="U54" s="125">
        <f>U55</f>
        <v>1050</v>
      </c>
    </row>
    <row r="55" spans="1:21" ht="30.75" customHeight="1">
      <c r="A55" s="156" t="s">
        <v>311</v>
      </c>
      <c r="B55" s="122">
        <v>63</v>
      </c>
      <c r="C55" s="122">
        <v>0</v>
      </c>
      <c r="D55" s="77">
        <v>866</v>
      </c>
      <c r="E55" s="124" t="s">
        <v>48</v>
      </c>
      <c r="F55" s="124" t="s">
        <v>48</v>
      </c>
      <c r="G55" s="124" t="s">
        <v>50</v>
      </c>
      <c r="H55" s="124" t="s">
        <v>112</v>
      </c>
      <c r="I55" s="244" t="s">
        <v>203</v>
      </c>
      <c r="J55" s="124" t="s">
        <v>29</v>
      </c>
      <c r="K55" s="29">
        <v>11.1</v>
      </c>
      <c r="L55" s="29">
        <v>12.1</v>
      </c>
      <c r="M55" s="29">
        <v>13.1</v>
      </c>
      <c r="N55" s="29">
        <v>14.1</v>
      </c>
      <c r="O55" s="29">
        <v>15.1</v>
      </c>
      <c r="P55" s="29">
        <v>16.1</v>
      </c>
      <c r="Q55" s="29"/>
      <c r="R55" s="124" t="s">
        <v>29</v>
      </c>
      <c r="S55" s="125">
        <v>1179</v>
      </c>
      <c r="T55" s="125">
        <v>1097</v>
      </c>
      <c r="U55" s="125">
        <v>1050</v>
      </c>
    </row>
    <row r="56" spans="1:21" ht="29.25" customHeight="1" hidden="1">
      <c r="A56" s="247" t="s">
        <v>55</v>
      </c>
      <c r="B56" s="117">
        <v>63</v>
      </c>
      <c r="C56" s="117">
        <v>0</v>
      </c>
      <c r="D56" s="143">
        <v>866</v>
      </c>
      <c r="E56" s="119" t="s">
        <v>50</v>
      </c>
      <c r="F56" s="119" t="s">
        <v>50</v>
      </c>
      <c r="G56" s="119"/>
      <c r="H56" s="119"/>
      <c r="I56" s="119"/>
      <c r="J56" s="119"/>
      <c r="K56" s="54" t="e">
        <f aca="true" t="shared" si="24" ref="K56:P57">K57</f>
        <v>#REF!</v>
      </c>
      <c r="L56" s="54" t="e">
        <f t="shared" si="24"/>
        <v>#REF!</v>
      </c>
      <c r="M56" s="54" t="e">
        <f t="shared" si="24"/>
        <v>#REF!</v>
      </c>
      <c r="N56" s="54" t="e">
        <f t="shared" si="24"/>
        <v>#REF!</v>
      </c>
      <c r="O56" s="54" t="e">
        <f t="shared" si="24"/>
        <v>#REF!</v>
      </c>
      <c r="P56" s="54" t="e">
        <f t="shared" si="24"/>
        <v>#REF!</v>
      </c>
      <c r="Q56" s="54"/>
      <c r="R56" s="119"/>
      <c r="S56" s="121">
        <f aca="true" t="shared" si="25" ref="S56:U59">S57</f>
        <v>0</v>
      </c>
      <c r="T56" s="121">
        <f t="shared" si="25"/>
        <v>0</v>
      </c>
      <c r="U56" s="121">
        <f t="shared" si="25"/>
        <v>0</v>
      </c>
    </row>
    <row r="57" spans="1:21" ht="15.75" customHeight="1" hidden="1">
      <c r="A57" s="247" t="s">
        <v>69</v>
      </c>
      <c r="B57" s="117">
        <v>63</v>
      </c>
      <c r="C57" s="117">
        <v>0</v>
      </c>
      <c r="D57" s="157">
        <v>866</v>
      </c>
      <c r="E57" s="119" t="s">
        <v>50</v>
      </c>
      <c r="F57" s="119" t="s">
        <v>50</v>
      </c>
      <c r="G57" s="158" t="s">
        <v>60</v>
      </c>
      <c r="H57" s="158"/>
      <c r="I57" s="153"/>
      <c r="J57" s="124"/>
      <c r="K57" s="54" t="e">
        <f t="shared" si="24"/>
        <v>#REF!</v>
      </c>
      <c r="L57" s="54" t="e">
        <f t="shared" si="24"/>
        <v>#REF!</v>
      </c>
      <c r="M57" s="54" t="e">
        <f t="shared" si="24"/>
        <v>#REF!</v>
      </c>
      <c r="N57" s="54" t="e">
        <f t="shared" si="24"/>
        <v>#REF!</v>
      </c>
      <c r="O57" s="54" t="e">
        <f t="shared" si="24"/>
        <v>#REF!</v>
      </c>
      <c r="P57" s="54" t="e">
        <f t="shared" si="24"/>
        <v>#REF!</v>
      </c>
      <c r="Q57" s="54"/>
      <c r="R57" s="124"/>
      <c r="S57" s="121">
        <f t="shared" si="25"/>
        <v>0</v>
      </c>
      <c r="T57" s="121">
        <f t="shared" si="25"/>
        <v>0</v>
      </c>
      <c r="U57" s="121">
        <f t="shared" si="25"/>
        <v>0</v>
      </c>
    </row>
    <row r="58" spans="1:21" ht="14.25" customHeight="1" hidden="1">
      <c r="A58" s="146" t="s">
        <v>113</v>
      </c>
      <c r="B58" s="122">
        <v>63</v>
      </c>
      <c r="C58" s="122">
        <v>0</v>
      </c>
      <c r="D58" s="77">
        <v>866</v>
      </c>
      <c r="E58" s="124" t="s">
        <v>50</v>
      </c>
      <c r="F58" s="124" t="s">
        <v>50</v>
      </c>
      <c r="G58" s="124" t="s">
        <v>60</v>
      </c>
      <c r="H58" s="153" t="s">
        <v>114</v>
      </c>
      <c r="I58" s="244" t="s">
        <v>322</v>
      </c>
      <c r="J58" s="124"/>
      <c r="K58" s="29" t="e">
        <f>#REF!+K59</f>
        <v>#REF!</v>
      </c>
      <c r="L58" s="29" t="e">
        <f>#REF!+L59</f>
        <v>#REF!</v>
      </c>
      <c r="M58" s="29" t="e">
        <f>#REF!+M59</f>
        <v>#REF!</v>
      </c>
      <c r="N58" s="29" t="e">
        <f>#REF!+N59</f>
        <v>#REF!</v>
      </c>
      <c r="O58" s="29" t="e">
        <f>#REF!+O59</f>
        <v>#REF!</v>
      </c>
      <c r="P58" s="29" t="e">
        <f>#REF!+P59</f>
        <v>#REF!</v>
      </c>
      <c r="Q58" s="29"/>
      <c r="R58" s="124"/>
      <c r="S58" s="125">
        <f t="shared" si="25"/>
        <v>0</v>
      </c>
      <c r="T58" s="125">
        <f t="shared" si="25"/>
        <v>0</v>
      </c>
      <c r="U58" s="125">
        <f t="shared" si="25"/>
        <v>0</v>
      </c>
    </row>
    <row r="59" spans="1:21" s="28" customFormat="1" ht="24.75" customHeight="1" hidden="1">
      <c r="A59" s="156" t="s">
        <v>310</v>
      </c>
      <c r="B59" s="122">
        <v>63</v>
      </c>
      <c r="C59" s="122">
        <v>0</v>
      </c>
      <c r="D59" s="77">
        <v>866</v>
      </c>
      <c r="E59" s="124" t="s">
        <v>50</v>
      </c>
      <c r="F59" s="124" t="s">
        <v>50</v>
      </c>
      <c r="G59" s="153" t="s">
        <v>60</v>
      </c>
      <c r="H59" s="153" t="s">
        <v>114</v>
      </c>
      <c r="I59" s="244" t="s">
        <v>322</v>
      </c>
      <c r="J59" s="124" t="s">
        <v>28</v>
      </c>
      <c r="K59" s="29">
        <f aca="true" t="shared" si="26" ref="K59:P59">K60</f>
        <v>11.3</v>
      </c>
      <c r="L59" s="29">
        <f t="shared" si="26"/>
        <v>12.3</v>
      </c>
      <c r="M59" s="29">
        <f t="shared" si="26"/>
        <v>13.3</v>
      </c>
      <c r="N59" s="29">
        <f t="shared" si="26"/>
        <v>14.3</v>
      </c>
      <c r="O59" s="29">
        <f t="shared" si="26"/>
        <v>15.3</v>
      </c>
      <c r="P59" s="29">
        <f t="shared" si="26"/>
        <v>16.3</v>
      </c>
      <c r="Q59" s="29"/>
      <c r="R59" s="124" t="s">
        <v>28</v>
      </c>
      <c r="S59" s="125">
        <f t="shared" si="25"/>
        <v>0</v>
      </c>
      <c r="T59" s="125">
        <f t="shared" si="25"/>
        <v>0</v>
      </c>
      <c r="U59" s="125">
        <f t="shared" si="25"/>
        <v>0</v>
      </c>
    </row>
    <row r="60" spans="1:21" ht="24.75" customHeight="1" hidden="1">
      <c r="A60" s="156" t="s">
        <v>311</v>
      </c>
      <c r="B60" s="122">
        <v>63</v>
      </c>
      <c r="C60" s="122">
        <v>0</v>
      </c>
      <c r="D60" s="77">
        <v>866</v>
      </c>
      <c r="E60" s="124" t="s">
        <v>50</v>
      </c>
      <c r="F60" s="124" t="s">
        <v>50</v>
      </c>
      <c r="G60" s="153" t="s">
        <v>60</v>
      </c>
      <c r="H60" s="153" t="s">
        <v>114</v>
      </c>
      <c r="I60" s="244" t="s">
        <v>322</v>
      </c>
      <c r="J60" s="124" t="s">
        <v>29</v>
      </c>
      <c r="K60" s="29">
        <v>11.3</v>
      </c>
      <c r="L60" s="29">
        <v>12.3</v>
      </c>
      <c r="M60" s="29">
        <v>13.3</v>
      </c>
      <c r="N60" s="29">
        <v>14.3</v>
      </c>
      <c r="O60" s="29">
        <v>15.3</v>
      </c>
      <c r="P60" s="29">
        <v>16.3</v>
      </c>
      <c r="Q60" s="29"/>
      <c r="R60" s="124" t="s">
        <v>29</v>
      </c>
      <c r="S60" s="125">
        <v>0</v>
      </c>
      <c r="T60" s="125">
        <v>0</v>
      </c>
      <c r="U60" s="125">
        <v>0</v>
      </c>
    </row>
    <row r="61" spans="1:21" ht="15" customHeight="1">
      <c r="A61" s="179" t="s">
        <v>179</v>
      </c>
      <c r="B61" s="117">
        <v>63</v>
      </c>
      <c r="C61" s="117">
        <v>0</v>
      </c>
      <c r="D61" s="126">
        <v>866</v>
      </c>
      <c r="E61" s="119" t="s">
        <v>52</v>
      </c>
      <c r="F61" s="119" t="s">
        <v>52</v>
      </c>
      <c r="G61" s="120"/>
      <c r="H61" s="120"/>
      <c r="I61" s="120"/>
      <c r="J61" s="120"/>
      <c r="K61" s="54">
        <f aca="true" t="shared" si="27" ref="K61:P61">K66+K62</f>
        <v>1664.2</v>
      </c>
      <c r="L61" s="54">
        <f t="shared" si="27"/>
        <v>1625.2</v>
      </c>
      <c r="M61" s="54">
        <f t="shared" si="27"/>
        <v>1626.2</v>
      </c>
      <c r="N61" s="54">
        <f t="shared" si="27"/>
        <v>1627.2</v>
      </c>
      <c r="O61" s="54">
        <f t="shared" si="27"/>
        <v>1628.2</v>
      </c>
      <c r="P61" s="54">
        <f t="shared" si="27"/>
        <v>1629.2</v>
      </c>
      <c r="Q61" s="54"/>
      <c r="R61" s="120"/>
      <c r="S61" s="121">
        <f>S66+S62</f>
        <v>1778400</v>
      </c>
      <c r="T61" s="121">
        <f>T66+T62</f>
        <v>1871284</v>
      </c>
      <c r="U61" s="121">
        <f>U66+U62</f>
        <v>1985869</v>
      </c>
    </row>
    <row r="62" spans="1:21" ht="15.75" customHeight="1" hidden="1">
      <c r="A62" s="174" t="s">
        <v>380</v>
      </c>
      <c r="B62" s="117"/>
      <c r="C62" s="117"/>
      <c r="D62" s="126">
        <v>866</v>
      </c>
      <c r="E62" s="119" t="s">
        <v>52</v>
      </c>
      <c r="F62" s="119" t="s">
        <v>52</v>
      </c>
      <c r="G62" s="119" t="s">
        <v>32</v>
      </c>
      <c r="H62" s="120"/>
      <c r="I62" s="120"/>
      <c r="J62" s="120"/>
      <c r="K62" s="54">
        <f aca="true" t="shared" si="28" ref="K62:P62">K64</f>
        <v>40</v>
      </c>
      <c r="L62" s="54">
        <f t="shared" si="28"/>
        <v>0</v>
      </c>
      <c r="M62" s="54">
        <f t="shared" si="28"/>
        <v>0</v>
      </c>
      <c r="N62" s="54">
        <f t="shared" si="28"/>
        <v>0</v>
      </c>
      <c r="O62" s="54">
        <f t="shared" si="28"/>
        <v>0</v>
      </c>
      <c r="P62" s="54">
        <f t="shared" si="28"/>
        <v>0</v>
      </c>
      <c r="Q62" s="54"/>
      <c r="R62" s="120"/>
      <c r="S62" s="121">
        <f aca="true" t="shared" si="29" ref="S62:U64">S63</f>
        <v>0</v>
      </c>
      <c r="T62" s="121">
        <f t="shared" si="29"/>
        <v>0</v>
      </c>
      <c r="U62" s="121">
        <f t="shared" si="29"/>
        <v>0</v>
      </c>
    </row>
    <row r="63" spans="1:21" ht="26.25" customHeight="1" hidden="1">
      <c r="A63" s="176" t="s">
        <v>400</v>
      </c>
      <c r="B63" s="122"/>
      <c r="C63" s="122"/>
      <c r="D63" s="77"/>
      <c r="E63" s="124"/>
      <c r="F63" s="124" t="s">
        <v>52</v>
      </c>
      <c r="G63" s="124" t="s">
        <v>32</v>
      </c>
      <c r="H63" s="124"/>
      <c r="I63" s="124" t="s">
        <v>381</v>
      </c>
      <c r="J63" s="124"/>
      <c r="K63" s="29"/>
      <c r="L63" s="29"/>
      <c r="M63" s="29"/>
      <c r="N63" s="29"/>
      <c r="O63" s="29"/>
      <c r="P63" s="29"/>
      <c r="Q63" s="29"/>
      <c r="R63" s="124"/>
      <c r="S63" s="125">
        <f t="shared" si="29"/>
        <v>0</v>
      </c>
      <c r="T63" s="125">
        <f t="shared" si="29"/>
        <v>0</v>
      </c>
      <c r="U63" s="125">
        <f t="shared" si="29"/>
        <v>0</v>
      </c>
    </row>
    <row r="64" spans="1:21" s="34" customFormat="1" ht="24" customHeight="1" hidden="1">
      <c r="A64" s="156" t="s">
        <v>310</v>
      </c>
      <c r="B64" s="117"/>
      <c r="C64" s="117"/>
      <c r="D64" s="77">
        <v>866</v>
      </c>
      <c r="E64" s="124" t="s">
        <v>52</v>
      </c>
      <c r="F64" s="124" t="s">
        <v>52</v>
      </c>
      <c r="G64" s="124" t="s">
        <v>32</v>
      </c>
      <c r="H64" s="120"/>
      <c r="I64" s="124" t="s">
        <v>381</v>
      </c>
      <c r="J64" s="124" t="s">
        <v>28</v>
      </c>
      <c r="K64" s="29">
        <f aca="true" t="shared" si="30" ref="K64:P64">K65</f>
        <v>40</v>
      </c>
      <c r="L64" s="29">
        <f t="shared" si="30"/>
        <v>0</v>
      </c>
      <c r="M64" s="29">
        <f t="shared" si="30"/>
        <v>0</v>
      </c>
      <c r="N64" s="29">
        <f t="shared" si="30"/>
        <v>0</v>
      </c>
      <c r="O64" s="29">
        <f t="shared" si="30"/>
        <v>0</v>
      </c>
      <c r="P64" s="29">
        <f t="shared" si="30"/>
        <v>0</v>
      </c>
      <c r="Q64" s="29"/>
      <c r="R64" s="124" t="s">
        <v>28</v>
      </c>
      <c r="S64" s="125">
        <f t="shared" si="29"/>
        <v>0</v>
      </c>
      <c r="T64" s="125">
        <f t="shared" si="29"/>
        <v>0</v>
      </c>
      <c r="U64" s="125">
        <f t="shared" si="29"/>
        <v>0</v>
      </c>
    </row>
    <row r="65" spans="1:21" s="34" customFormat="1" ht="24" customHeight="1" hidden="1">
      <c r="A65" s="156" t="s">
        <v>311</v>
      </c>
      <c r="B65" s="117"/>
      <c r="C65" s="117"/>
      <c r="D65" s="77">
        <v>866</v>
      </c>
      <c r="E65" s="124" t="s">
        <v>52</v>
      </c>
      <c r="F65" s="124" t="s">
        <v>52</v>
      </c>
      <c r="G65" s="124" t="s">
        <v>32</v>
      </c>
      <c r="H65" s="120"/>
      <c r="I65" s="124" t="s">
        <v>381</v>
      </c>
      <c r="J65" s="124" t="s">
        <v>29</v>
      </c>
      <c r="K65" s="29">
        <v>40</v>
      </c>
      <c r="L65" s="29"/>
      <c r="M65" s="29"/>
      <c r="N65" s="29"/>
      <c r="O65" s="29"/>
      <c r="P65" s="29"/>
      <c r="Q65" s="29"/>
      <c r="R65" s="124" t="s">
        <v>29</v>
      </c>
      <c r="S65" s="125">
        <v>0</v>
      </c>
      <c r="T65" s="125">
        <v>0</v>
      </c>
      <c r="U65" s="125">
        <v>0</v>
      </c>
    </row>
    <row r="66" spans="1:21" s="35" customFormat="1" ht="16.5" customHeight="1">
      <c r="A66" s="179" t="s">
        <v>180</v>
      </c>
      <c r="B66" s="117">
        <v>63</v>
      </c>
      <c r="C66" s="117">
        <v>0</v>
      </c>
      <c r="D66" s="126">
        <v>866</v>
      </c>
      <c r="E66" s="119" t="s">
        <v>52</v>
      </c>
      <c r="F66" s="119" t="s">
        <v>52</v>
      </c>
      <c r="G66" s="119" t="s">
        <v>181</v>
      </c>
      <c r="H66" s="119"/>
      <c r="I66" s="119"/>
      <c r="J66" s="119"/>
      <c r="K66" s="54">
        <f>K67</f>
        <v>1624.2</v>
      </c>
      <c r="L66" s="54">
        <f aca="true" t="shared" si="31" ref="L66:P68">L67</f>
        <v>1625.2</v>
      </c>
      <c r="M66" s="54">
        <f t="shared" si="31"/>
        <v>1626.2</v>
      </c>
      <c r="N66" s="54">
        <f t="shared" si="31"/>
        <v>1627.2</v>
      </c>
      <c r="O66" s="54">
        <f t="shared" si="31"/>
        <v>1628.2</v>
      </c>
      <c r="P66" s="54">
        <f t="shared" si="31"/>
        <v>1629.2</v>
      </c>
      <c r="Q66" s="54"/>
      <c r="R66" s="119"/>
      <c r="S66" s="121">
        <f>S67</f>
        <v>1778400</v>
      </c>
      <c r="T66" s="121">
        <f aca="true" t="shared" si="32" ref="T66:U68">T67</f>
        <v>1871284</v>
      </c>
      <c r="U66" s="121">
        <f t="shared" si="32"/>
        <v>1985869</v>
      </c>
    </row>
    <row r="67" spans="1:21" s="35" customFormat="1" ht="144.75" customHeight="1">
      <c r="A67" s="163" t="s">
        <v>382</v>
      </c>
      <c r="B67" s="122">
        <v>63</v>
      </c>
      <c r="C67" s="122">
        <v>0</v>
      </c>
      <c r="D67" s="77">
        <v>866</v>
      </c>
      <c r="E67" s="124" t="s">
        <v>52</v>
      </c>
      <c r="F67" s="124" t="s">
        <v>52</v>
      </c>
      <c r="G67" s="124" t="s">
        <v>181</v>
      </c>
      <c r="H67" s="124" t="s">
        <v>182</v>
      </c>
      <c r="I67" s="244" t="s">
        <v>324</v>
      </c>
      <c r="J67" s="124"/>
      <c r="K67" s="29">
        <f>K68</f>
        <v>1624.2</v>
      </c>
      <c r="L67" s="29">
        <f t="shared" si="31"/>
        <v>1625.2</v>
      </c>
      <c r="M67" s="29">
        <f t="shared" si="31"/>
        <v>1626.2</v>
      </c>
      <c r="N67" s="29">
        <f t="shared" si="31"/>
        <v>1627.2</v>
      </c>
      <c r="O67" s="29">
        <f t="shared" si="31"/>
        <v>1628.2</v>
      </c>
      <c r="P67" s="29">
        <f t="shared" si="31"/>
        <v>1629.2</v>
      </c>
      <c r="Q67" s="29"/>
      <c r="R67" s="124"/>
      <c r="S67" s="125">
        <f>S68</f>
        <v>1778400</v>
      </c>
      <c r="T67" s="125">
        <f t="shared" si="32"/>
        <v>1871284</v>
      </c>
      <c r="U67" s="125">
        <f t="shared" si="32"/>
        <v>1985869</v>
      </c>
    </row>
    <row r="68" spans="1:21" s="35" customFormat="1" ht="30.75" customHeight="1">
      <c r="A68" s="156" t="s">
        <v>310</v>
      </c>
      <c r="B68" s="122">
        <v>63</v>
      </c>
      <c r="C68" s="122">
        <v>0</v>
      </c>
      <c r="D68" s="77">
        <v>866</v>
      </c>
      <c r="E68" s="124" t="s">
        <v>52</v>
      </c>
      <c r="F68" s="124" t="s">
        <v>52</v>
      </c>
      <c r="G68" s="124" t="s">
        <v>181</v>
      </c>
      <c r="H68" s="124" t="s">
        <v>182</v>
      </c>
      <c r="I68" s="244" t="s">
        <v>324</v>
      </c>
      <c r="J68" s="124" t="s">
        <v>28</v>
      </c>
      <c r="K68" s="29">
        <f>K69</f>
        <v>1624.2</v>
      </c>
      <c r="L68" s="29">
        <f t="shared" si="31"/>
        <v>1625.2</v>
      </c>
      <c r="M68" s="29">
        <f t="shared" si="31"/>
        <v>1626.2</v>
      </c>
      <c r="N68" s="29">
        <f t="shared" si="31"/>
        <v>1627.2</v>
      </c>
      <c r="O68" s="29">
        <f t="shared" si="31"/>
        <v>1628.2</v>
      </c>
      <c r="P68" s="29">
        <f t="shared" si="31"/>
        <v>1629.2</v>
      </c>
      <c r="Q68" s="29"/>
      <c r="R68" s="124" t="s">
        <v>28</v>
      </c>
      <c r="S68" s="125">
        <f>S69</f>
        <v>1778400</v>
      </c>
      <c r="T68" s="125">
        <f t="shared" si="32"/>
        <v>1871284</v>
      </c>
      <c r="U68" s="125">
        <f t="shared" si="32"/>
        <v>1985869</v>
      </c>
    </row>
    <row r="69" spans="1:21" s="35" customFormat="1" ht="40.5" customHeight="1">
      <c r="A69" s="156" t="s">
        <v>311</v>
      </c>
      <c r="B69" s="122">
        <v>63</v>
      </c>
      <c r="C69" s="122">
        <v>0</v>
      </c>
      <c r="D69" s="77">
        <v>866</v>
      </c>
      <c r="E69" s="124" t="s">
        <v>52</v>
      </c>
      <c r="F69" s="124" t="s">
        <v>52</v>
      </c>
      <c r="G69" s="124" t="s">
        <v>181</v>
      </c>
      <c r="H69" s="124" t="s">
        <v>182</v>
      </c>
      <c r="I69" s="244" t="s">
        <v>324</v>
      </c>
      <c r="J69" s="124" t="s">
        <v>29</v>
      </c>
      <c r="K69" s="29">
        <v>1624.2</v>
      </c>
      <c r="L69" s="29">
        <v>1625.2</v>
      </c>
      <c r="M69" s="29">
        <v>1626.2</v>
      </c>
      <c r="N69" s="29">
        <v>1627.2</v>
      </c>
      <c r="O69" s="29">
        <v>1628.2</v>
      </c>
      <c r="P69" s="29">
        <v>1629.2</v>
      </c>
      <c r="Q69" s="29"/>
      <c r="R69" s="124" t="s">
        <v>29</v>
      </c>
      <c r="S69" s="125">
        <v>1778400</v>
      </c>
      <c r="T69" s="125">
        <v>1871284</v>
      </c>
      <c r="U69" s="125">
        <v>1985869</v>
      </c>
    </row>
    <row r="70" spans="1:21" s="35" customFormat="1" ht="29.25" customHeight="1" hidden="1">
      <c r="A70" s="156" t="s">
        <v>164</v>
      </c>
      <c r="B70" s="122">
        <v>63</v>
      </c>
      <c r="C70" s="122">
        <v>0</v>
      </c>
      <c r="D70" s="77">
        <v>866</v>
      </c>
      <c r="E70" s="124" t="s">
        <v>52</v>
      </c>
      <c r="F70" s="124"/>
      <c r="G70" s="124" t="s">
        <v>181</v>
      </c>
      <c r="H70" s="124" t="s">
        <v>182</v>
      </c>
      <c r="I70" s="244" t="s">
        <v>204</v>
      </c>
      <c r="J70" s="124" t="s">
        <v>163</v>
      </c>
      <c r="K70" s="29"/>
      <c r="L70" s="29"/>
      <c r="M70" s="29"/>
      <c r="N70" s="29"/>
      <c r="O70" s="29"/>
      <c r="P70" s="29"/>
      <c r="Q70" s="29"/>
      <c r="R70" s="124" t="s">
        <v>163</v>
      </c>
      <c r="S70" s="125"/>
      <c r="T70" s="125"/>
      <c r="U70" s="125"/>
    </row>
    <row r="71" spans="1:21" s="35" customFormat="1" ht="15" customHeight="1">
      <c r="A71" s="196" t="s">
        <v>56</v>
      </c>
      <c r="B71" s="117">
        <v>63</v>
      </c>
      <c r="C71" s="117">
        <v>0</v>
      </c>
      <c r="D71" s="143">
        <v>866</v>
      </c>
      <c r="E71" s="144" t="s">
        <v>53</v>
      </c>
      <c r="F71" s="144" t="s">
        <v>53</v>
      </c>
      <c r="G71" s="144"/>
      <c r="H71" s="144"/>
      <c r="I71" s="144"/>
      <c r="J71" s="144"/>
      <c r="K71" s="190" t="e">
        <f aca="true" t="shared" si="33" ref="K71:P71">K72+K76</f>
        <v>#REF!</v>
      </c>
      <c r="L71" s="190" t="e">
        <f t="shared" si="33"/>
        <v>#REF!</v>
      </c>
      <c r="M71" s="190" t="e">
        <f t="shared" si="33"/>
        <v>#REF!</v>
      </c>
      <c r="N71" s="190" t="e">
        <f t="shared" si="33"/>
        <v>#REF!</v>
      </c>
      <c r="O71" s="190" t="e">
        <f t="shared" si="33"/>
        <v>#REF!</v>
      </c>
      <c r="P71" s="190" t="e">
        <f t="shared" si="33"/>
        <v>#REF!</v>
      </c>
      <c r="Q71" s="190"/>
      <c r="R71" s="144"/>
      <c r="S71" s="159">
        <f>S72+S76</f>
        <v>47000</v>
      </c>
      <c r="T71" s="159">
        <f>T72+T76</f>
        <v>300</v>
      </c>
      <c r="U71" s="159">
        <f>U72+U76</f>
        <v>300</v>
      </c>
    </row>
    <row r="72" spans="1:21" s="35" customFormat="1" ht="15.75" customHeight="1">
      <c r="A72" s="196" t="s">
        <v>70</v>
      </c>
      <c r="B72" s="117">
        <v>63</v>
      </c>
      <c r="C72" s="117">
        <v>0</v>
      </c>
      <c r="D72" s="143">
        <v>866</v>
      </c>
      <c r="E72" s="144" t="s">
        <v>53</v>
      </c>
      <c r="F72" s="144" t="s">
        <v>53</v>
      </c>
      <c r="G72" s="144" t="s">
        <v>47</v>
      </c>
      <c r="H72" s="144"/>
      <c r="I72" s="147"/>
      <c r="J72" s="144"/>
      <c r="K72" s="190" t="e">
        <f>#REF!+K73</f>
        <v>#REF!</v>
      </c>
      <c r="L72" s="190" t="e">
        <f>#REF!+L73</f>
        <v>#REF!</v>
      </c>
      <c r="M72" s="190" t="e">
        <f>#REF!+M73</f>
        <v>#REF!</v>
      </c>
      <c r="N72" s="190" t="e">
        <f>#REF!+N73</f>
        <v>#REF!</v>
      </c>
      <c r="O72" s="190" t="e">
        <f>#REF!+O73</f>
        <v>#REF!</v>
      </c>
      <c r="P72" s="190" t="e">
        <f>#REF!+P73</f>
        <v>#REF!</v>
      </c>
      <c r="Q72" s="190"/>
      <c r="R72" s="144"/>
      <c r="S72" s="159">
        <f>S73</f>
        <v>300</v>
      </c>
      <c r="T72" s="159">
        <f>T73</f>
        <v>300</v>
      </c>
      <c r="U72" s="159">
        <f>U73</f>
        <v>300</v>
      </c>
    </row>
    <row r="73" spans="1:21" s="35" customFormat="1" ht="116.25" customHeight="1">
      <c r="A73" s="248" t="s">
        <v>325</v>
      </c>
      <c r="B73" s="122">
        <v>63</v>
      </c>
      <c r="C73" s="122">
        <v>0</v>
      </c>
      <c r="D73" s="77">
        <v>866</v>
      </c>
      <c r="E73" s="147" t="s">
        <v>53</v>
      </c>
      <c r="F73" s="147" t="s">
        <v>53</v>
      </c>
      <c r="G73" s="147" t="s">
        <v>47</v>
      </c>
      <c r="H73" s="147" t="s">
        <v>162</v>
      </c>
      <c r="I73" s="147" t="s">
        <v>326</v>
      </c>
      <c r="J73" s="147"/>
      <c r="K73" s="191">
        <f aca="true" t="shared" si="34" ref="K73:P74">K74</f>
        <v>0.3</v>
      </c>
      <c r="L73" s="191">
        <f t="shared" si="34"/>
        <v>1.3</v>
      </c>
      <c r="M73" s="191">
        <f t="shared" si="34"/>
        <v>2.3</v>
      </c>
      <c r="N73" s="191">
        <f t="shared" si="34"/>
        <v>3.3</v>
      </c>
      <c r="O73" s="191">
        <f t="shared" si="34"/>
        <v>4.3</v>
      </c>
      <c r="P73" s="191">
        <f t="shared" si="34"/>
        <v>5.3</v>
      </c>
      <c r="Q73" s="191"/>
      <c r="R73" s="147"/>
      <c r="S73" s="160">
        <f aca="true" t="shared" si="35" ref="S73:U74">S74</f>
        <v>300</v>
      </c>
      <c r="T73" s="160">
        <f t="shared" si="35"/>
        <v>300</v>
      </c>
      <c r="U73" s="160">
        <f t="shared" si="35"/>
        <v>300</v>
      </c>
    </row>
    <row r="74" spans="1:21" s="35" customFormat="1" ht="29.25" customHeight="1">
      <c r="A74" s="156" t="s">
        <v>310</v>
      </c>
      <c r="B74" s="122">
        <v>63</v>
      </c>
      <c r="C74" s="122">
        <v>0</v>
      </c>
      <c r="D74" s="77">
        <v>866</v>
      </c>
      <c r="E74" s="147" t="s">
        <v>53</v>
      </c>
      <c r="F74" s="147" t="s">
        <v>53</v>
      </c>
      <c r="G74" s="147" t="s">
        <v>47</v>
      </c>
      <c r="H74" s="147" t="s">
        <v>162</v>
      </c>
      <c r="I74" s="147" t="s">
        <v>326</v>
      </c>
      <c r="J74" s="147" t="s">
        <v>28</v>
      </c>
      <c r="K74" s="192">
        <f t="shared" si="34"/>
        <v>0.3</v>
      </c>
      <c r="L74" s="192">
        <f t="shared" si="34"/>
        <v>1.3</v>
      </c>
      <c r="M74" s="192">
        <f t="shared" si="34"/>
        <v>2.3</v>
      </c>
      <c r="N74" s="192">
        <f t="shared" si="34"/>
        <v>3.3</v>
      </c>
      <c r="O74" s="192">
        <f t="shared" si="34"/>
        <v>4.3</v>
      </c>
      <c r="P74" s="192">
        <f t="shared" si="34"/>
        <v>5.3</v>
      </c>
      <c r="Q74" s="192"/>
      <c r="R74" s="147" t="s">
        <v>28</v>
      </c>
      <c r="S74" s="161">
        <f t="shared" si="35"/>
        <v>300</v>
      </c>
      <c r="T74" s="161">
        <f t="shared" si="35"/>
        <v>300</v>
      </c>
      <c r="U74" s="161">
        <f t="shared" si="35"/>
        <v>300</v>
      </c>
    </row>
    <row r="75" spans="1:21" s="35" customFormat="1" ht="40.5" customHeight="1">
      <c r="A75" s="156" t="s">
        <v>311</v>
      </c>
      <c r="B75" s="122">
        <v>63</v>
      </c>
      <c r="C75" s="122">
        <v>0</v>
      </c>
      <c r="D75" s="77">
        <v>866</v>
      </c>
      <c r="E75" s="147" t="s">
        <v>53</v>
      </c>
      <c r="F75" s="147" t="s">
        <v>53</v>
      </c>
      <c r="G75" s="147" t="s">
        <v>47</v>
      </c>
      <c r="H75" s="147" t="s">
        <v>162</v>
      </c>
      <c r="I75" s="147" t="s">
        <v>326</v>
      </c>
      <c r="J75" s="147" t="s">
        <v>29</v>
      </c>
      <c r="K75" s="192">
        <v>0.3</v>
      </c>
      <c r="L75" s="192">
        <v>1.3</v>
      </c>
      <c r="M75" s="192">
        <v>2.3</v>
      </c>
      <c r="N75" s="192">
        <v>3.3</v>
      </c>
      <c r="O75" s="192">
        <v>4.3</v>
      </c>
      <c r="P75" s="192">
        <v>5.3</v>
      </c>
      <c r="Q75" s="192"/>
      <c r="R75" s="147" t="s">
        <v>29</v>
      </c>
      <c r="S75" s="161">
        <v>300</v>
      </c>
      <c r="T75" s="161">
        <v>300</v>
      </c>
      <c r="U75" s="161">
        <v>300</v>
      </c>
    </row>
    <row r="76" spans="1:21" s="35" customFormat="1" ht="15.75" customHeight="1">
      <c r="A76" s="196" t="s">
        <v>71</v>
      </c>
      <c r="B76" s="117">
        <v>63</v>
      </c>
      <c r="C76" s="117">
        <v>0</v>
      </c>
      <c r="D76" s="126">
        <v>866</v>
      </c>
      <c r="E76" s="144" t="s">
        <v>53</v>
      </c>
      <c r="F76" s="144" t="s">
        <v>53</v>
      </c>
      <c r="G76" s="144" t="s">
        <v>50</v>
      </c>
      <c r="H76" s="144"/>
      <c r="I76" s="144"/>
      <c r="J76" s="144"/>
      <c r="K76" s="190" t="e">
        <f>K77+#REF!+K83+K86</f>
        <v>#REF!</v>
      </c>
      <c r="L76" s="190" t="e">
        <f>L77+#REF!+L83+L86</f>
        <v>#REF!</v>
      </c>
      <c r="M76" s="190" t="e">
        <f>M77+#REF!+M83+M86</f>
        <v>#REF!</v>
      </c>
      <c r="N76" s="190" t="e">
        <f>N77+#REF!+N83+N86</f>
        <v>#REF!</v>
      </c>
      <c r="O76" s="190" t="e">
        <f>O77+#REF!+O83+O86</f>
        <v>#REF!</v>
      </c>
      <c r="P76" s="190" t="e">
        <f>P77+#REF!+P83+P86</f>
        <v>#REF!</v>
      </c>
      <c r="Q76" s="190"/>
      <c r="R76" s="144"/>
      <c r="S76" s="159">
        <f>S77+S80+S84+S87</f>
        <v>46700</v>
      </c>
      <c r="T76" s="159">
        <f>T77+T80+T84+T87</f>
        <v>0</v>
      </c>
      <c r="U76" s="159">
        <f>U77+U80+U84+U87</f>
        <v>0</v>
      </c>
    </row>
    <row r="77" spans="1:21" s="35" customFormat="1" ht="15.75" customHeight="1">
      <c r="A77" s="248" t="s">
        <v>362</v>
      </c>
      <c r="B77" s="122">
        <v>63</v>
      </c>
      <c r="C77" s="122">
        <v>0</v>
      </c>
      <c r="D77" s="77">
        <v>866</v>
      </c>
      <c r="E77" s="147" t="s">
        <v>53</v>
      </c>
      <c r="F77" s="147" t="s">
        <v>53</v>
      </c>
      <c r="G77" s="147" t="s">
        <v>50</v>
      </c>
      <c r="H77" s="147" t="s">
        <v>115</v>
      </c>
      <c r="I77" s="147" t="s">
        <v>328</v>
      </c>
      <c r="J77" s="147"/>
      <c r="K77" s="192">
        <f aca="true" t="shared" si="36" ref="K77:P78">K78</f>
        <v>33</v>
      </c>
      <c r="L77" s="192">
        <f t="shared" si="36"/>
        <v>34</v>
      </c>
      <c r="M77" s="192">
        <f t="shared" si="36"/>
        <v>35</v>
      </c>
      <c r="N77" s="192">
        <f t="shared" si="36"/>
        <v>36</v>
      </c>
      <c r="O77" s="192">
        <f t="shared" si="36"/>
        <v>37</v>
      </c>
      <c r="P77" s="192">
        <f t="shared" si="36"/>
        <v>38</v>
      </c>
      <c r="Q77" s="192"/>
      <c r="R77" s="147"/>
      <c r="S77" s="161">
        <f aca="true" t="shared" si="37" ref="S77:U78">S78</f>
        <v>46700</v>
      </c>
      <c r="T77" s="161">
        <f t="shared" si="37"/>
        <v>0</v>
      </c>
      <c r="U77" s="161">
        <f t="shared" si="37"/>
        <v>0</v>
      </c>
    </row>
    <row r="78" spans="1:21" s="35" customFormat="1" ht="27.75" customHeight="1">
      <c r="A78" s="156" t="s">
        <v>310</v>
      </c>
      <c r="B78" s="122">
        <v>63</v>
      </c>
      <c r="C78" s="122">
        <v>0</v>
      </c>
      <c r="D78" s="77">
        <v>866</v>
      </c>
      <c r="E78" s="147" t="s">
        <v>53</v>
      </c>
      <c r="F78" s="147" t="s">
        <v>53</v>
      </c>
      <c r="G78" s="147" t="s">
        <v>50</v>
      </c>
      <c r="H78" s="147" t="s">
        <v>115</v>
      </c>
      <c r="I78" s="147" t="s">
        <v>328</v>
      </c>
      <c r="J78" s="147" t="s">
        <v>28</v>
      </c>
      <c r="K78" s="192">
        <f t="shared" si="36"/>
        <v>33</v>
      </c>
      <c r="L78" s="192">
        <f t="shared" si="36"/>
        <v>34</v>
      </c>
      <c r="M78" s="192">
        <f t="shared" si="36"/>
        <v>35</v>
      </c>
      <c r="N78" s="192">
        <f t="shared" si="36"/>
        <v>36</v>
      </c>
      <c r="O78" s="192">
        <f t="shared" si="36"/>
        <v>37</v>
      </c>
      <c r="P78" s="192">
        <f t="shared" si="36"/>
        <v>38</v>
      </c>
      <c r="Q78" s="192"/>
      <c r="R78" s="147" t="s">
        <v>28</v>
      </c>
      <c r="S78" s="161">
        <f t="shared" si="37"/>
        <v>46700</v>
      </c>
      <c r="T78" s="161">
        <f t="shared" si="37"/>
        <v>0</v>
      </c>
      <c r="U78" s="161">
        <f t="shared" si="37"/>
        <v>0</v>
      </c>
    </row>
    <row r="79" spans="1:21" ht="40.5" customHeight="1">
      <c r="A79" s="156" t="s">
        <v>107</v>
      </c>
      <c r="B79" s="122">
        <v>63</v>
      </c>
      <c r="C79" s="122">
        <v>0</v>
      </c>
      <c r="D79" s="77">
        <v>866</v>
      </c>
      <c r="E79" s="147" t="s">
        <v>53</v>
      </c>
      <c r="F79" s="147" t="s">
        <v>53</v>
      </c>
      <c r="G79" s="147" t="s">
        <v>50</v>
      </c>
      <c r="H79" s="147" t="s">
        <v>115</v>
      </c>
      <c r="I79" s="147" t="s">
        <v>328</v>
      </c>
      <c r="J79" s="147" t="s">
        <v>29</v>
      </c>
      <c r="K79" s="192">
        <v>33</v>
      </c>
      <c r="L79" s="192">
        <v>34</v>
      </c>
      <c r="M79" s="192">
        <v>35</v>
      </c>
      <c r="N79" s="192">
        <v>36</v>
      </c>
      <c r="O79" s="192">
        <v>37</v>
      </c>
      <c r="P79" s="192">
        <v>38</v>
      </c>
      <c r="Q79" s="192"/>
      <c r="R79" s="147" t="s">
        <v>29</v>
      </c>
      <c r="S79" s="161">
        <v>46700</v>
      </c>
      <c r="T79" s="161">
        <v>0</v>
      </c>
      <c r="U79" s="161">
        <v>0</v>
      </c>
    </row>
    <row r="80" spans="1:21" ht="14.25" customHeight="1" hidden="1">
      <c r="A80" s="156" t="s">
        <v>205</v>
      </c>
      <c r="B80" s="122"/>
      <c r="C80" s="122"/>
      <c r="D80" s="77">
        <v>866</v>
      </c>
      <c r="E80" s="147" t="s">
        <v>53</v>
      </c>
      <c r="F80" s="147" t="s">
        <v>53</v>
      </c>
      <c r="G80" s="147" t="s">
        <v>50</v>
      </c>
      <c r="H80" s="147" t="s">
        <v>115</v>
      </c>
      <c r="I80" s="147" t="s">
        <v>329</v>
      </c>
      <c r="J80" s="147" t="s">
        <v>28</v>
      </c>
      <c r="K80" s="192">
        <f aca="true" t="shared" si="38" ref="K80:P80">K81</f>
        <v>10</v>
      </c>
      <c r="L80" s="192">
        <f t="shared" si="38"/>
        <v>11</v>
      </c>
      <c r="M80" s="192">
        <f t="shared" si="38"/>
        <v>12</v>
      </c>
      <c r="N80" s="192">
        <f t="shared" si="38"/>
        <v>13</v>
      </c>
      <c r="O80" s="192">
        <f t="shared" si="38"/>
        <v>14</v>
      </c>
      <c r="P80" s="192">
        <f t="shared" si="38"/>
        <v>15</v>
      </c>
      <c r="Q80" s="192"/>
      <c r="R80" s="147"/>
      <c r="S80" s="161">
        <f>S81</f>
        <v>0</v>
      </c>
      <c r="T80" s="161">
        <f>T81</f>
        <v>0</v>
      </c>
      <c r="U80" s="161">
        <f>U81</f>
        <v>0</v>
      </c>
    </row>
    <row r="81" spans="1:21" ht="14.25" customHeight="1" hidden="1">
      <c r="A81" s="156" t="s">
        <v>310</v>
      </c>
      <c r="B81" s="122"/>
      <c r="C81" s="122"/>
      <c r="D81" s="77">
        <v>866</v>
      </c>
      <c r="E81" s="147" t="s">
        <v>53</v>
      </c>
      <c r="F81" s="147" t="s">
        <v>53</v>
      </c>
      <c r="G81" s="147" t="s">
        <v>50</v>
      </c>
      <c r="H81" s="147" t="s">
        <v>115</v>
      </c>
      <c r="I81" s="147" t="s">
        <v>329</v>
      </c>
      <c r="J81" s="147" t="s">
        <v>29</v>
      </c>
      <c r="K81" s="192">
        <v>10</v>
      </c>
      <c r="L81" s="192">
        <v>11</v>
      </c>
      <c r="M81" s="192">
        <v>12</v>
      </c>
      <c r="N81" s="192">
        <v>13</v>
      </c>
      <c r="O81" s="192">
        <v>14</v>
      </c>
      <c r="P81" s="192">
        <v>15</v>
      </c>
      <c r="Q81" s="192"/>
      <c r="R81" s="147" t="s">
        <v>28</v>
      </c>
      <c r="S81" s="161">
        <f>S83</f>
        <v>0</v>
      </c>
      <c r="T81" s="161">
        <f>T83</f>
        <v>0</v>
      </c>
      <c r="U81" s="161">
        <f>U83</f>
        <v>0</v>
      </c>
    </row>
    <row r="82" spans="1:21" ht="14.25" customHeight="1" hidden="1">
      <c r="A82" s="156" t="s">
        <v>311</v>
      </c>
      <c r="B82" s="122"/>
      <c r="C82" s="122"/>
      <c r="D82" s="77">
        <v>866</v>
      </c>
      <c r="E82" s="147" t="s">
        <v>53</v>
      </c>
      <c r="F82" s="147"/>
      <c r="G82" s="147" t="s">
        <v>50</v>
      </c>
      <c r="H82" s="147" t="s">
        <v>115</v>
      </c>
      <c r="I82" s="147" t="s">
        <v>206</v>
      </c>
      <c r="J82" s="147" t="s">
        <v>163</v>
      </c>
      <c r="K82" s="192"/>
      <c r="L82" s="192"/>
      <c r="M82" s="192"/>
      <c r="N82" s="192"/>
      <c r="O82" s="192"/>
      <c r="P82" s="192"/>
      <c r="Q82" s="192"/>
      <c r="R82" s="147" t="s">
        <v>163</v>
      </c>
      <c r="S82" s="161"/>
      <c r="T82" s="161"/>
      <c r="U82" s="161"/>
    </row>
    <row r="83" spans="1:21" ht="14.25" customHeight="1" hidden="1">
      <c r="A83" s="156" t="s">
        <v>164</v>
      </c>
      <c r="B83" s="122">
        <v>63</v>
      </c>
      <c r="C83" s="122">
        <v>0</v>
      </c>
      <c r="D83" s="77">
        <v>866</v>
      </c>
      <c r="E83" s="147" t="s">
        <v>53</v>
      </c>
      <c r="F83" s="147" t="s">
        <v>53</v>
      </c>
      <c r="G83" s="147" t="s">
        <v>50</v>
      </c>
      <c r="H83" s="147" t="s">
        <v>116</v>
      </c>
      <c r="I83" s="147" t="s">
        <v>329</v>
      </c>
      <c r="J83" s="147"/>
      <c r="K83" s="192">
        <f aca="true" t="shared" si="39" ref="K83:P84">K84</f>
        <v>15</v>
      </c>
      <c r="L83" s="192">
        <f t="shared" si="39"/>
        <v>16</v>
      </c>
      <c r="M83" s="192">
        <f t="shared" si="39"/>
        <v>17</v>
      </c>
      <c r="N83" s="192">
        <f t="shared" si="39"/>
        <v>18</v>
      </c>
      <c r="O83" s="192">
        <f t="shared" si="39"/>
        <v>19</v>
      </c>
      <c r="P83" s="192">
        <f t="shared" si="39"/>
        <v>20</v>
      </c>
      <c r="Q83" s="192"/>
      <c r="R83" s="147" t="s">
        <v>29</v>
      </c>
      <c r="S83" s="161">
        <v>0</v>
      </c>
      <c r="T83" s="161">
        <v>0</v>
      </c>
      <c r="U83" s="161">
        <v>0</v>
      </c>
    </row>
    <row r="84" spans="1:21" ht="15.75" customHeight="1">
      <c r="A84" s="248" t="s">
        <v>117</v>
      </c>
      <c r="B84" s="122">
        <v>63</v>
      </c>
      <c r="C84" s="122">
        <v>0</v>
      </c>
      <c r="D84" s="77">
        <v>866</v>
      </c>
      <c r="E84" s="147" t="s">
        <v>53</v>
      </c>
      <c r="F84" s="147" t="s">
        <v>53</v>
      </c>
      <c r="G84" s="147" t="s">
        <v>50</v>
      </c>
      <c r="H84" s="147" t="s">
        <v>116</v>
      </c>
      <c r="I84" s="147" t="s">
        <v>330</v>
      </c>
      <c r="J84" s="147" t="s">
        <v>28</v>
      </c>
      <c r="K84" s="192">
        <f t="shared" si="39"/>
        <v>15</v>
      </c>
      <c r="L84" s="192">
        <f t="shared" si="39"/>
        <v>16</v>
      </c>
      <c r="M84" s="192">
        <f t="shared" si="39"/>
        <v>17</v>
      </c>
      <c r="N84" s="192">
        <f t="shared" si="39"/>
        <v>18</v>
      </c>
      <c r="O84" s="192">
        <f t="shared" si="39"/>
        <v>19</v>
      </c>
      <c r="P84" s="192">
        <f t="shared" si="39"/>
        <v>20</v>
      </c>
      <c r="Q84" s="192"/>
      <c r="R84" s="147"/>
      <c r="S84" s="161">
        <f aca="true" t="shared" si="40" ref="S84:U85">S85</f>
        <v>0</v>
      </c>
      <c r="T84" s="161">
        <f t="shared" si="40"/>
        <v>0</v>
      </c>
      <c r="U84" s="161">
        <f t="shared" si="40"/>
        <v>0</v>
      </c>
    </row>
    <row r="85" spans="1:21" ht="31.5" customHeight="1">
      <c r="A85" s="156" t="s">
        <v>310</v>
      </c>
      <c r="B85" s="122">
        <v>63</v>
      </c>
      <c r="C85" s="122">
        <v>0</v>
      </c>
      <c r="D85" s="77">
        <v>866</v>
      </c>
      <c r="E85" s="147" t="s">
        <v>53</v>
      </c>
      <c r="F85" s="147" t="s">
        <v>53</v>
      </c>
      <c r="G85" s="147" t="s">
        <v>50</v>
      </c>
      <c r="H85" s="147" t="s">
        <v>116</v>
      </c>
      <c r="I85" s="147" t="s">
        <v>330</v>
      </c>
      <c r="J85" s="147" t="s">
        <v>29</v>
      </c>
      <c r="K85" s="29">
        <v>15</v>
      </c>
      <c r="L85" s="29">
        <v>16</v>
      </c>
      <c r="M85" s="29">
        <v>17</v>
      </c>
      <c r="N85" s="29">
        <v>18</v>
      </c>
      <c r="O85" s="29">
        <v>19</v>
      </c>
      <c r="P85" s="29">
        <v>20</v>
      </c>
      <c r="Q85" s="29"/>
      <c r="R85" s="147" t="s">
        <v>28</v>
      </c>
      <c r="S85" s="125">
        <f t="shared" si="40"/>
        <v>0</v>
      </c>
      <c r="T85" s="125">
        <f t="shared" si="40"/>
        <v>0</v>
      </c>
      <c r="U85" s="125">
        <f t="shared" si="40"/>
        <v>0</v>
      </c>
    </row>
    <row r="86" spans="1:21" s="35" customFormat="1" ht="39" customHeight="1">
      <c r="A86" s="156" t="s">
        <v>164</v>
      </c>
      <c r="B86" s="122"/>
      <c r="C86" s="122"/>
      <c r="D86" s="77">
        <v>866</v>
      </c>
      <c r="E86" s="147" t="s">
        <v>53</v>
      </c>
      <c r="F86" s="147" t="s">
        <v>53</v>
      </c>
      <c r="G86" s="147" t="s">
        <v>50</v>
      </c>
      <c r="H86" s="147" t="s">
        <v>116</v>
      </c>
      <c r="I86" s="147" t="s">
        <v>330</v>
      </c>
      <c r="J86" s="147"/>
      <c r="K86" s="29">
        <f>K87</f>
        <v>15</v>
      </c>
      <c r="L86" s="29">
        <f aca="true" t="shared" si="41" ref="L86:P87">L87</f>
        <v>16</v>
      </c>
      <c r="M86" s="29">
        <f t="shared" si="41"/>
        <v>17</v>
      </c>
      <c r="N86" s="29">
        <f t="shared" si="41"/>
        <v>18</v>
      </c>
      <c r="O86" s="29">
        <f t="shared" si="41"/>
        <v>19</v>
      </c>
      <c r="P86" s="29">
        <f t="shared" si="41"/>
        <v>20</v>
      </c>
      <c r="Q86" s="29"/>
      <c r="R86" s="147" t="s">
        <v>29</v>
      </c>
      <c r="S86" s="125">
        <v>0</v>
      </c>
      <c r="T86" s="125">
        <v>0</v>
      </c>
      <c r="U86" s="125">
        <v>0</v>
      </c>
    </row>
    <row r="87" spans="1:21" ht="14.25" customHeight="1">
      <c r="A87" s="156" t="s">
        <v>327</v>
      </c>
      <c r="B87" s="122"/>
      <c r="C87" s="122"/>
      <c r="D87" s="77">
        <v>866</v>
      </c>
      <c r="E87" s="147" t="s">
        <v>53</v>
      </c>
      <c r="F87" s="147" t="s">
        <v>53</v>
      </c>
      <c r="G87" s="147" t="s">
        <v>50</v>
      </c>
      <c r="H87" s="147" t="s">
        <v>116</v>
      </c>
      <c r="I87" s="147" t="s">
        <v>331</v>
      </c>
      <c r="J87" s="147" t="s">
        <v>28</v>
      </c>
      <c r="K87" s="29">
        <f>K88</f>
        <v>15</v>
      </c>
      <c r="L87" s="29">
        <f t="shared" si="41"/>
        <v>16</v>
      </c>
      <c r="M87" s="29">
        <f t="shared" si="41"/>
        <v>17</v>
      </c>
      <c r="N87" s="29">
        <f t="shared" si="41"/>
        <v>18</v>
      </c>
      <c r="O87" s="29">
        <f t="shared" si="41"/>
        <v>19</v>
      </c>
      <c r="P87" s="29">
        <f t="shared" si="41"/>
        <v>20</v>
      </c>
      <c r="Q87" s="29"/>
      <c r="R87" s="147"/>
      <c r="S87" s="125">
        <f aca="true" t="shared" si="42" ref="S87:U88">S88</f>
        <v>0</v>
      </c>
      <c r="T87" s="125">
        <f t="shared" si="42"/>
        <v>0</v>
      </c>
      <c r="U87" s="125">
        <f t="shared" si="42"/>
        <v>0</v>
      </c>
    </row>
    <row r="88" spans="1:21" ht="14.25" customHeight="1">
      <c r="A88" s="156" t="s">
        <v>310</v>
      </c>
      <c r="B88" s="122"/>
      <c r="C88" s="122"/>
      <c r="D88" s="77">
        <v>866</v>
      </c>
      <c r="E88" s="147" t="s">
        <v>53</v>
      </c>
      <c r="F88" s="147" t="s">
        <v>53</v>
      </c>
      <c r="G88" s="147" t="s">
        <v>50</v>
      </c>
      <c r="H88" s="147" t="s">
        <v>116</v>
      </c>
      <c r="I88" s="147" t="s">
        <v>331</v>
      </c>
      <c r="J88" s="147" t="s">
        <v>29</v>
      </c>
      <c r="K88" s="29">
        <v>15</v>
      </c>
      <c r="L88" s="29">
        <v>16</v>
      </c>
      <c r="M88" s="29">
        <v>17</v>
      </c>
      <c r="N88" s="29">
        <v>18</v>
      </c>
      <c r="O88" s="29">
        <v>19</v>
      </c>
      <c r="P88" s="29">
        <v>20</v>
      </c>
      <c r="Q88" s="29"/>
      <c r="R88" s="147" t="s">
        <v>28</v>
      </c>
      <c r="S88" s="125">
        <f t="shared" si="42"/>
        <v>0</v>
      </c>
      <c r="T88" s="125">
        <f t="shared" si="42"/>
        <v>0</v>
      </c>
      <c r="U88" s="125">
        <f t="shared" si="42"/>
        <v>0</v>
      </c>
    </row>
    <row r="89" spans="1:21" ht="15" customHeight="1">
      <c r="A89" s="156" t="s">
        <v>311</v>
      </c>
      <c r="B89" s="122"/>
      <c r="C89" s="122"/>
      <c r="D89" s="77">
        <v>866</v>
      </c>
      <c r="E89" s="147" t="s">
        <v>53</v>
      </c>
      <c r="F89" s="147" t="s">
        <v>53</v>
      </c>
      <c r="G89" s="147" t="s">
        <v>50</v>
      </c>
      <c r="H89" s="147" t="s">
        <v>116</v>
      </c>
      <c r="I89" s="147" t="s">
        <v>331</v>
      </c>
      <c r="J89" s="147" t="s">
        <v>163</v>
      </c>
      <c r="K89" s="29"/>
      <c r="L89" s="29"/>
      <c r="M89" s="29"/>
      <c r="N89" s="29"/>
      <c r="O89" s="29"/>
      <c r="P89" s="29"/>
      <c r="Q89" s="29"/>
      <c r="R89" s="147" t="s">
        <v>29</v>
      </c>
      <c r="S89" s="125">
        <v>0</v>
      </c>
      <c r="T89" s="125">
        <v>0</v>
      </c>
      <c r="U89" s="125">
        <v>0</v>
      </c>
    </row>
    <row r="90" spans="1:21" s="28" customFormat="1" ht="15" customHeight="1">
      <c r="A90" s="175" t="s">
        <v>452</v>
      </c>
      <c r="B90" s="117"/>
      <c r="C90" s="117"/>
      <c r="D90" s="126"/>
      <c r="E90" s="144"/>
      <c r="F90" s="144" t="s">
        <v>449</v>
      </c>
      <c r="G90" s="144"/>
      <c r="H90" s="144"/>
      <c r="I90" s="144"/>
      <c r="J90" s="144"/>
      <c r="K90" s="54"/>
      <c r="L90" s="54"/>
      <c r="M90" s="54"/>
      <c r="N90" s="54"/>
      <c r="O90" s="54"/>
      <c r="P90" s="54"/>
      <c r="Q90" s="54"/>
      <c r="R90" s="144"/>
      <c r="S90" s="121">
        <f>S91</f>
        <v>42421</v>
      </c>
      <c r="T90" s="121">
        <f>T91</f>
        <v>7700</v>
      </c>
      <c r="U90" s="121">
        <f>U91</f>
        <v>14021</v>
      </c>
    </row>
    <row r="91" spans="1:21" s="28" customFormat="1" ht="15" customHeight="1">
      <c r="A91" s="175" t="s">
        <v>453</v>
      </c>
      <c r="B91" s="117"/>
      <c r="C91" s="117"/>
      <c r="D91" s="126"/>
      <c r="E91" s="144"/>
      <c r="F91" s="144" t="s">
        <v>449</v>
      </c>
      <c r="G91" s="144" t="s">
        <v>47</v>
      </c>
      <c r="H91" s="144"/>
      <c r="I91" s="144"/>
      <c r="J91" s="144"/>
      <c r="K91" s="54"/>
      <c r="L91" s="54"/>
      <c r="M91" s="54"/>
      <c r="N91" s="54"/>
      <c r="O91" s="54"/>
      <c r="P91" s="54"/>
      <c r="Q91" s="54"/>
      <c r="R91" s="144"/>
      <c r="S91" s="121">
        <f>S92+S95</f>
        <v>42421</v>
      </c>
      <c r="T91" s="121">
        <f>T92+T95</f>
        <v>7700</v>
      </c>
      <c r="U91" s="121">
        <f>U92+U95</f>
        <v>14021</v>
      </c>
    </row>
    <row r="92" spans="1:21" ht="15" customHeight="1">
      <c r="A92" s="156" t="s">
        <v>454</v>
      </c>
      <c r="B92" s="122"/>
      <c r="C92" s="122"/>
      <c r="D92" s="77"/>
      <c r="E92" s="147"/>
      <c r="F92" s="147" t="s">
        <v>449</v>
      </c>
      <c r="G92" s="147" t="s">
        <v>47</v>
      </c>
      <c r="H92" s="147"/>
      <c r="I92" s="147" t="s">
        <v>451</v>
      </c>
      <c r="J92" s="147"/>
      <c r="K92" s="29"/>
      <c r="L92" s="29"/>
      <c r="M92" s="29"/>
      <c r="N92" s="29"/>
      <c r="O92" s="29"/>
      <c r="P92" s="29"/>
      <c r="Q92" s="29"/>
      <c r="R92" s="147"/>
      <c r="S92" s="125">
        <f aca="true" t="shared" si="43" ref="S92:U93">S93</f>
        <v>28400</v>
      </c>
      <c r="T92" s="125">
        <f t="shared" si="43"/>
        <v>0</v>
      </c>
      <c r="U92" s="125">
        <f t="shared" si="43"/>
        <v>0</v>
      </c>
    </row>
    <row r="93" spans="1:21" ht="15" customHeight="1">
      <c r="A93" s="156" t="s">
        <v>310</v>
      </c>
      <c r="B93" s="122"/>
      <c r="C93" s="122"/>
      <c r="D93" s="77"/>
      <c r="E93" s="147"/>
      <c r="F93" s="147" t="s">
        <v>449</v>
      </c>
      <c r="G93" s="147" t="s">
        <v>47</v>
      </c>
      <c r="H93" s="147"/>
      <c r="I93" s="147" t="s">
        <v>451</v>
      </c>
      <c r="J93" s="147"/>
      <c r="K93" s="29"/>
      <c r="L93" s="29"/>
      <c r="M93" s="29"/>
      <c r="N93" s="29"/>
      <c r="O93" s="29"/>
      <c r="P93" s="29"/>
      <c r="Q93" s="29"/>
      <c r="R93" s="147" t="s">
        <v>28</v>
      </c>
      <c r="S93" s="125">
        <f t="shared" si="43"/>
        <v>28400</v>
      </c>
      <c r="T93" s="125">
        <f t="shared" si="43"/>
        <v>0</v>
      </c>
      <c r="U93" s="125">
        <f t="shared" si="43"/>
        <v>0</v>
      </c>
    </row>
    <row r="94" spans="1:21" ht="15" customHeight="1">
      <c r="A94" s="156" t="s">
        <v>311</v>
      </c>
      <c r="B94" s="122"/>
      <c r="C94" s="122"/>
      <c r="D94" s="77"/>
      <c r="E94" s="147"/>
      <c r="F94" s="147" t="s">
        <v>449</v>
      </c>
      <c r="G94" s="147" t="s">
        <v>47</v>
      </c>
      <c r="H94" s="147"/>
      <c r="I94" s="147" t="s">
        <v>451</v>
      </c>
      <c r="J94" s="147"/>
      <c r="K94" s="29"/>
      <c r="L94" s="29"/>
      <c r="M94" s="29"/>
      <c r="N94" s="29"/>
      <c r="O94" s="29"/>
      <c r="P94" s="29"/>
      <c r="Q94" s="29"/>
      <c r="R94" s="147" t="s">
        <v>29</v>
      </c>
      <c r="S94" s="125">
        <v>28400</v>
      </c>
      <c r="T94" s="125">
        <v>0</v>
      </c>
      <c r="U94" s="125">
        <v>0</v>
      </c>
    </row>
    <row r="95" spans="1:21" ht="24" customHeight="1">
      <c r="A95" s="156" t="s">
        <v>455</v>
      </c>
      <c r="B95" s="122"/>
      <c r="C95" s="122"/>
      <c r="D95" s="77"/>
      <c r="E95" s="147"/>
      <c r="F95" s="147" t="s">
        <v>449</v>
      </c>
      <c r="G95" s="147" t="s">
        <v>47</v>
      </c>
      <c r="H95" s="147"/>
      <c r="I95" s="147" t="s">
        <v>450</v>
      </c>
      <c r="J95" s="147"/>
      <c r="K95" s="29"/>
      <c r="L95" s="29"/>
      <c r="M95" s="29"/>
      <c r="N95" s="29"/>
      <c r="O95" s="29"/>
      <c r="P95" s="29"/>
      <c r="Q95" s="29"/>
      <c r="R95" s="147"/>
      <c r="S95" s="125">
        <f aca="true" t="shared" si="44" ref="S95:U96">S96</f>
        <v>14021</v>
      </c>
      <c r="T95" s="125">
        <f t="shared" si="44"/>
        <v>7700</v>
      </c>
      <c r="U95" s="125">
        <f t="shared" si="44"/>
        <v>14021</v>
      </c>
    </row>
    <row r="96" spans="1:21" ht="15" customHeight="1">
      <c r="A96" s="105" t="s">
        <v>30</v>
      </c>
      <c r="B96" s="122"/>
      <c r="C96" s="122"/>
      <c r="D96" s="77"/>
      <c r="E96" s="147"/>
      <c r="F96" s="147" t="s">
        <v>449</v>
      </c>
      <c r="G96" s="147" t="s">
        <v>47</v>
      </c>
      <c r="H96" s="147"/>
      <c r="I96" s="147" t="s">
        <v>450</v>
      </c>
      <c r="J96" s="147"/>
      <c r="K96" s="29"/>
      <c r="L96" s="29"/>
      <c r="M96" s="29"/>
      <c r="N96" s="29"/>
      <c r="O96" s="29"/>
      <c r="P96" s="29"/>
      <c r="Q96" s="29"/>
      <c r="R96" s="147" t="s">
        <v>31</v>
      </c>
      <c r="S96" s="125">
        <f t="shared" si="44"/>
        <v>14021</v>
      </c>
      <c r="T96" s="125">
        <f t="shared" si="44"/>
        <v>7700</v>
      </c>
      <c r="U96" s="125">
        <f t="shared" si="44"/>
        <v>14021</v>
      </c>
    </row>
    <row r="97" spans="1:21" ht="15" customHeight="1">
      <c r="A97" s="177" t="s">
        <v>372</v>
      </c>
      <c r="B97" s="122"/>
      <c r="C97" s="122"/>
      <c r="D97" s="77"/>
      <c r="E97" s="147"/>
      <c r="F97" s="147" t="s">
        <v>449</v>
      </c>
      <c r="G97" s="147" t="s">
        <v>47</v>
      </c>
      <c r="H97" s="147"/>
      <c r="I97" s="147" t="s">
        <v>450</v>
      </c>
      <c r="J97" s="147"/>
      <c r="K97" s="29"/>
      <c r="L97" s="29"/>
      <c r="M97" s="29"/>
      <c r="N97" s="29"/>
      <c r="O97" s="29"/>
      <c r="P97" s="29"/>
      <c r="Q97" s="29"/>
      <c r="R97" s="147" t="s">
        <v>312</v>
      </c>
      <c r="S97" s="125">
        <v>14021</v>
      </c>
      <c r="T97" s="125">
        <v>7700</v>
      </c>
      <c r="U97" s="125">
        <v>14021</v>
      </c>
    </row>
    <row r="98" spans="1:21" ht="17.25" customHeight="1">
      <c r="A98" s="168" t="s">
        <v>190</v>
      </c>
      <c r="B98" s="117"/>
      <c r="C98" s="117"/>
      <c r="D98" s="126">
        <v>866</v>
      </c>
      <c r="E98" s="119" t="s">
        <v>60</v>
      </c>
      <c r="F98" s="119" t="s">
        <v>60</v>
      </c>
      <c r="G98" s="124"/>
      <c r="H98" s="124"/>
      <c r="I98" s="147"/>
      <c r="J98" s="124"/>
      <c r="K98" s="54">
        <f>K99</f>
        <v>105.2</v>
      </c>
      <c r="L98" s="54">
        <f aca="true" t="shared" si="45" ref="L98:P101">L99</f>
        <v>106.206</v>
      </c>
      <c r="M98" s="54">
        <f t="shared" si="45"/>
        <v>107.206</v>
      </c>
      <c r="N98" s="54">
        <f t="shared" si="45"/>
        <v>108.206</v>
      </c>
      <c r="O98" s="54">
        <f t="shared" si="45"/>
        <v>109.206</v>
      </c>
      <c r="P98" s="54">
        <f t="shared" si="45"/>
        <v>110.206</v>
      </c>
      <c r="Q98" s="54"/>
      <c r="R98" s="124"/>
      <c r="S98" s="121">
        <f>S99</f>
        <v>33079</v>
      </c>
      <c r="T98" s="121">
        <f aca="true" t="shared" si="46" ref="T98:U101">T99</f>
        <v>116500</v>
      </c>
      <c r="U98" s="121">
        <f t="shared" si="46"/>
        <v>116500</v>
      </c>
    </row>
    <row r="99" spans="1:21" ht="17.25" customHeight="1">
      <c r="A99" s="168" t="s">
        <v>187</v>
      </c>
      <c r="B99" s="122"/>
      <c r="C99" s="122"/>
      <c r="D99" s="126">
        <v>866</v>
      </c>
      <c r="E99" s="119" t="s">
        <v>60</v>
      </c>
      <c r="F99" s="119" t="s">
        <v>60</v>
      </c>
      <c r="G99" s="119" t="s">
        <v>47</v>
      </c>
      <c r="H99" s="124"/>
      <c r="I99" s="147"/>
      <c r="J99" s="124"/>
      <c r="K99" s="54">
        <f>K100</f>
        <v>105.2</v>
      </c>
      <c r="L99" s="54">
        <f t="shared" si="45"/>
        <v>106.206</v>
      </c>
      <c r="M99" s="54">
        <f t="shared" si="45"/>
        <v>107.206</v>
      </c>
      <c r="N99" s="54">
        <f t="shared" si="45"/>
        <v>108.206</v>
      </c>
      <c r="O99" s="54">
        <f t="shared" si="45"/>
        <v>109.206</v>
      </c>
      <c r="P99" s="54">
        <f t="shared" si="45"/>
        <v>110.206</v>
      </c>
      <c r="Q99" s="54"/>
      <c r="R99" s="124"/>
      <c r="S99" s="121">
        <f>S100</f>
        <v>33079</v>
      </c>
      <c r="T99" s="121">
        <f t="shared" si="46"/>
        <v>116500</v>
      </c>
      <c r="U99" s="121">
        <f t="shared" si="46"/>
        <v>116500</v>
      </c>
    </row>
    <row r="100" spans="1:21" ht="26.25" customHeight="1">
      <c r="A100" s="162" t="s">
        <v>332</v>
      </c>
      <c r="B100" s="122"/>
      <c r="C100" s="122"/>
      <c r="D100" s="77">
        <v>866</v>
      </c>
      <c r="E100" s="124" t="s">
        <v>60</v>
      </c>
      <c r="F100" s="124" t="s">
        <v>60</v>
      </c>
      <c r="G100" s="124" t="s">
        <v>47</v>
      </c>
      <c r="H100" s="124"/>
      <c r="I100" s="147" t="s">
        <v>333</v>
      </c>
      <c r="J100" s="124"/>
      <c r="K100" s="29">
        <f>K101</f>
        <v>105.2</v>
      </c>
      <c r="L100" s="29">
        <f t="shared" si="45"/>
        <v>106.206</v>
      </c>
      <c r="M100" s="29">
        <f t="shared" si="45"/>
        <v>107.206</v>
      </c>
      <c r="N100" s="29">
        <f t="shared" si="45"/>
        <v>108.206</v>
      </c>
      <c r="O100" s="29">
        <f t="shared" si="45"/>
        <v>109.206</v>
      </c>
      <c r="P100" s="29">
        <f t="shared" si="45"/>
        <v>110.206</v>
      </c>
      <c r="Q100" s="29"/>
      <c r="R100" s="124"/>
      <c r="S100" s="125">
        <f>S101</f>
        <v>33079</v>
      </c>
      <c r="T100" s="125">
        <f t="shared" si="46"/>
        <v>116500</v>
      </c>
      <c r="U100" s="125">
        <f t="shared" si="46"/>
        <v>116500</v>
      </c>
    </row>
    <row r="101" spans="1:21" s="33" customFormat="1" ht="24.75" customHeight="1">
      <c r="A101" s="162" t="s">
        <v>189</v>
      </c>
      <c r="B101" s="122"/>
      <c r="C101" s="122"/>
      <c r="D101" s="77">
        <v>866</v>
      </c>
      <c r="E101" s="124" t="s">
        <v>60</v>
      </c>
      <c r="F101" s="124" t="s">
        <v>60</v>
      </c>
      <c r="G101" s="124" t="s">
        <v>47</v>
      </c>
      <c r="H101" s="124"/>
      <c r="I101" s="147" t="s">
        <v>333</v>
      </c>
      <c r="J101" s="124" t="s">
        <v>188</v>
      </c>
      <c r="K101" s="29">
        <f>K102</f>
        <v>105.2</v>
      </c>
      <c r="L101" s="29">
        <f t="shared" si="45"/>
        <v>106.206</v>
      </c>
      <c r="M101" s="29">
        <f t="shared" si="45"/>
        <v>107.206</v>
      </c>
      <c r="N101" s="29">
        <f t="shared" si="45"/>
        <v>108.206</v>
      </c>
      <c r="O101" s="29">
        <f t="shared" si="45"/>
        <v>109.206</v>
      </c>
      <c r="P101" s="29">
        <f t="shared" si="45"/>
        <v>110.206</v>
      </c>
      <c r="Q101" s="29"/>
      <c r="R101" s="124" t="s">
        <v>188</v>
      </c>
      <c r="S101" s="125">
        <f>S102</f>
        <v>33079</v>
      </c>
      <c r="T101" s="125">
        <f t="shared" si="46"/>
        <v>116500</v>
      </c>
      <c r="U101" s="125">
        <f t="shared" si="46"/>
        <v>116500</v>
      </c>
    </row>
    <row r="102" spans="1:21" ht="24.75" customHeight="1">
      <c r="A102" s="162" t="s">
        <v>355</v>
      </c>
      <c r="B102" s="122"/>
      <c r="C102" s="122"/>
      <c r="D102" s="77">
        <v>866</v>
      </c>
      <c r="E102" s="124" t="s">
        <v>60</v>
      </c>
      <c r="F102" s="124" t="s">
        <v>60</v>
      </c>
      <c r="G102" s="124" t="s">
        <v>47</v>
      </c>
      <c r="H102" s="124"/>
      <c r="I102" s="147" t="s">
        <v>333</v>
      </c>
      <c r="J102" s="124" t="s">
        <v>186</v>
      </c>
      <c r="K102" s="29">
        <v>105.2</v>
      </c>
      <c r="L102" s="29">
        <v>106.206</v>
      </c>
      <c r="M102" s="29">
        <v>107.206</v>
      </c>
      <c r="N102" s="29">
        <v>108.206</v>
      </c>
      <c r="O102" s="29">
        <v>109.206</v>
      </c>
      <c r="P102" s="29">
        <v>110.206</v>
      </c>
      <c r="Q102" s="29"/>
      <c r="R102" s="124" t="s">
        <v>356</v>
      </c>
      <c r="S102" s="125">
        <f>33079</f>
        <v>33079</v>
      </c>
      <c r="T102" s="125">
        <v>116500</v>
      </c>
      <c r="U102" s="125">
        <v>116500</v>
      </c>
    </row>
    <row r="103" spans="1:21" ht="15" customHeight="1">
      <c r="A103" s="179" t="s">
        <v>59</v>
      </c>
      <c r="B103" s="117">
        <v>63</v>
      </c>
      <c r="C103" s="117">
        <v>0</v>
      </c>
      <c r="D103" s="126">
        <v>866</v>
      </c>
      <c r="E103" s="119" t="s">
        <v>62</v>
      </c>
      <c r="F103" s="119" t="s">
        <v>62</v>
      </c>
      <c r="G103" s="119"/>
      <c r="H103" s="119"/>
      <c r="I103" s="119"/>
      <c r="J103" s="119"/>
      <c r="K103" s="54" t="e">
        <f aca="true" t="shared" si="47" ref="K103:P106">K104</f>
        <v>#REF!</v>
      </c>
      <c r="L103" s="54" t="e">
        <f t="shared" si="47"/>
        <v>#REF!</v>
      </c>
      <c r="M103" s="54" t="e">
        <f t="shared" si="47"/>
        <v>#REF!</v>
      </c>
      <c r="N103" s="54" t="e">
        <f t="shared" si="47"/>
        <v>#REF!</v>
      </c>
      <c r="O103" s="54" t="e">
        <f t="shared" si="47"/>
        <v>#REF!</v>
      </c>
      <c r="P103" s="54" t="e">
        <f t="shared" si="47"/>
        <v>#REF!</v>
      </c>
      <c r="Q103" s="54"/>
      <c r="R103" s="119"/>
      <c r="S103" s="121">
        <f aca="true" t="shared" si="48" ref="S103:U105">S104</f>
        <v>2000</v>
      </c>
      <c r="T103" s="121">
        <f t="shared" si="48"/>
        <v>2000</v>
      </c>
      <c r="U103" s="121">
        <f t="shared" si="48"/>
        <v>2000</v>
      </c>
    </row>
    <row r="104" spans="1:21" ht="15" customHeight="1">
      <c r="A104" s="196" t="s">
        <v>139</v>
      </c>
      <c r="B104" s="117">
        <v>63</v>
      </c>
      <c r="C104" s="117">
        <v>0</v>
      </c>
      <c r="D104" s="126">
        <v>866</v>
      </c>
      <c r="E104" s="119" t="s">
        <v>62</v>
      </c>
      <c r="F104" s="119" t="s">
        <v>62</v>
      </c>
      <c r="G104" s="119" t="s">
        <v>48</v>
      </c>
      <c r="H104" s="119"/>
      <c r="I104" s="119"/>
      <c r="J104" s="119"/>
      <c r="K104" s="54" t="e">
        <f>K105</f>
        <v>#REF!</v>
      </c>
      <c r="L104" s="54" t="e">
        <f t="shared" si="47"/>
        <v>#REF!</v>
      </c>
      <c r="M104" s="54" t="e">
        <f t="shared" si="47"/>
        <v>#REF!</v>
      </c>
      <c r="N104" s="54" t="e">
        <f t="shared" si="47"/>
        <v>#REF!</v>
      </c>
      <c r="O104" s="54" t="e">
        <f t="shared" si="47"/>
        <v>#REF!</v>
      </c>
      <c r="P104" s="54" t="e">
        <f t="shared" si="47"/>
        <v>#REF!</v>
      </c>
      <c r="Q104" s="54"/>
      <c r="R104" s="119"/>
      <c r="S104" s="121">
        <f t="shared" si="48"/>
        <v>2000</v>
      </c>
      <c r="T104" s="121">
        <f t="shared" si="48"/>
        <v>2000</v>
      </c>
      <c r="U104" s="121">
        <f t="shared" si="48"/>
        <v>2000</v>
      </c>
    </row>
    <row r="105" spans="1:21" ht="114.75" customHeight="1">
      <c r="A105" s="248" t="s">
        <v>358</v>
      </c>
      <c r="B105" s="122">
        <v>63</v>
      </c>
      <c r="C105" s="122">
        <v>0</v>
      </c>
      <c r="D105" s="77">
        <v>866</v>
      </c>
      <c r="E105" s="124" t="s">
        <v>62</v>
      </c>
      <c r="F105" s="124" t="s">
        <v>62</v>
      </c>
      <c r="G105" s="124" t="s">
        <v>48</v>
      </c>
      <c r="H105" s="124" t="s">
        <v>161</v>
      </c>
      <c r="I105" s="244" t="s">
        <v>383</v>
      </c>
      <c r="J105" s="124"/>
      <c r="K105" s="29" t="e">
        <f>K106+#REF!</f>
        <v>#REF!</v>
      </c>
      <c r="L105" s="29" t="e">
        <f>L106+#REF!</f>
        <v>#REF!</v>
      </c>
      <c r="M105" s="29" t="e">
        <f>M106+#REF!</f>
        <v>#REF!</v>
      </c>
      <c r="N105" s="29" t="e">
        <f>N106+#REF!</f>
        <v>#REF!</v>
      </c>
      <c r="O105" s="29" t="e">
        <f>O106+#REF!</f>
        <v>#REF!</v>
      </c>
      <c r="P105" s="29" t="e">
        <f>P106+#REF!</f>
        <v>#REF!</v>
      </c>
      <c r="Q105" s="29"/>
      <c r="R105" s="124"/>
      <c r="S105" s="125">
        <f>S106</f>
        <v>2000</v>
      </c>
      <c r="T105" s="125">
        <f t="shared" si="48"/>
        <v>2000</v>
      </c>
      <c r="U105" s="125">
        <f t="shared" si="48"/>
        <v>2000</v>
      </c>
    </row>
    <row r="106" spans="1:21" ht="15.75" customHeight="1">
      <c r="A106" s="162" t="s">
        <v>61</v>
      </c>
      <c r="B106" s="122">
        <v>63</v>
      </c>
      <c r="C106" s="122">
        <v>0</v>
      </c>
      <c r="D106" s="77">
        <v>866</v>
      </c>
      <c r="E106" s="124" t="s">
        <v>62</v>
      </c>
      <c r="F106" s="124" t="s">
        <v>62</v>
      </c>
      <c r="G106" s="124" t="s">
        <v>48</v>
      </c>
      <c r="H106" s="124" t="s">
        <v>161</v>
      </c>
      <c r="I106" s="244" t="s">
        <v>383</v>
      </c>
      <c r="J106" s="124" t="s">
        <v>49</v>
      </c>
      <c r="K106" s="29">
        <f>K107</f>
        <v>3</v>
      </c>
      <c r="L106" s="29">
        <f t="shared" si="47"/>
        <v>4</v>
      </c>
      <c r="M106" s="29">
        <f t="shared" si="47"/>
        <v>5</v>
      </c>
      <c r="N106" s="29">
        <f t="shared" si="47"/>
        <v>6</v>
      </c>
      <c r="O106" s="29">
        <f t="shared" si="47"/>
        <v>7</v>
      </c>
      <c r="P106" s="29">
        <f t="shared" si="47"/>
        <v>8</v>
      </c>
      <c r="Q106" s="29"/>
      <c r="R106" s="124" t="s">
        <v>49</v>
      </c>
      <c r="S106" s="125">
        <f>S107</f>
        <v>2000</v>
      </c>
      <c r="T106" s="125">
        <f>T107</f>
        <v>2000</v>
      </c>
      <c r="U106" s="125">
        <f>U107</f>
        <v>2000</v>
      </c>
    </row>
    <row r="107" spans="1:21" ht="15.75" customHeight="1">
      <c r="A107" s="162" t="s">
        <v>72</v>
      </c>
      <c r="B107" s="122">
        <v>63</v>
      </c>
      <c r="C107" s="122">
        <v>0</v>
      </c>
      <c r="D107" s="77">
        <v>866</v>
      </c>
      <c r="E107" s="124" t="s">
        <v>62</v>
      </c>
      <c r="F107" s="124" t="s">
        <v>62</v>
      </c>
      <c r="G107" s="124" t="s">
        <v>48</v>
      </c>
      <c r="H107" s="124" t="s">
        <v>161</v>
      </c>
      <c r="I107" s="244" t="s">
        <v>383</v>
      </c>
      <c r="J107" s="124" t="s">
        <v>34</v>
      </c>
      <c r="K107" s="29">
        <v>3</v>
      </c>
      <c r="L107" s="29">
        <v>4</v>
      </c>
      <c r="M107" s="29">
        <v>5</v>
      </c>
      <c r="N107" s="29">
        <v>6</v>
      </c>
      <c r="O107" s="29">
        <v>7</v>
      </c>
      <c r="P107" s="29">
        <v>8</v>
      </c>
      <c r="Q107" s="29"/>
      <c r="R107" s="124" t="s">
        <v>34</v>
      </c>
      <c r="S107" s="125">
        <v>2000</v>
      </c>
      <c r="T107" s="125">
        <v>2000</v>
      </c>
      <c r="U107" s="125">
        <v>2000</v>
      </c>
    </row>
    <row r="108" spans="1:21" ht="15.75" customHeight="1" hidden="1">
      <c r="A108" s="180" t="s">
        <v>37</v>
      </c>
      <c r="B108" s="117">
        <v>70</v>
      </c>
      <c r="C108" s="117">
        <v>0</v>
      </c>
      <c r="D108" s="126">
        <v>863</v>
      </c>
      <c r="E108" s="119" t="s">
        <v>38</v>
      </c>
      <c r="F108" s="119" t="s">
        <v>38</v>
      </c>
      <c r="G108" s="119"/>
      <c r="H108" s="119"/>
      <c r="I108" s="164"/>
      <c r="J108" s="164"/>
      <c r="K108" s="193"/>
      <c r="L108" s="193"/>
      <c r="M108" s="193"/>
      <c r="N108" s="193"/>
      <c r="O108" s="193"/>
      <c r="P108" s="193"/>
      <c r="Q108" s="193"/>
      <c r="R108" s="164"/>
      <c r="S108" s="194">
        <f>S109</f>
        <v>0</v>
      </c>
      <c r="T108" s="194">
        <f aca="true" t="shared" si="49" ref="T108:U110">T109</f>
        <v>0</v>
      </c>
      <c r="U108" s="194">
        <f t="shared" si="49"/>
        <v>0</v>
      </c>
    </row>
    <row r="109" spans="1:21" ht="15.75" customHeight="1" hidden="1">
      <c r="A109" s="165" t="s">
        <v>37</v>
      </c>
      <c r="B109" s="122">
        <v>70</v>
      </c>
      <c r="C109" s="122">
        <v>0</v>
      </c>
      <c r="D109" s="77">
        <v>863</v>
      </c>
      <c r="E109" s="124" t="s">
        <v>38</v>
      </c>
      <c r="F109" s="124" t="s">
        <v>38</v>
      </c>
      <c r="G109" s="124" t="s">
        <v>38</v>
      </c>
      <c r="H109" s="124"/>
      <c r="I109" s="124"/>
      <c r="J109" s="124"/>
      <c r="K109" s="29"/>
      <c r="L109" s="29"/>
      <c r="M109" s="29"/>
      <c r="N109" s="29"/>
      <c r="O109" s="29"/>
      <c r="P109" s="29"/>
      <c r="Q109" s="29"/>
      <c r="R109" s="124"/>
      <c r="S109" s="125">
        <f>S110</f>
        <v>0</v>
      </c>
      <c r="T109" s="125">
        <f t="shared" si="49"/>
        <v>0</v>
      </c>
      <c r="U109" s="125">
        <f t="shared" si="49"/>
        <v>0</v>
      </c>
    </row>
    <row r="110" spans="1:21" ht="15.75" customHeight="1" hidden="1">
      <c r="A110" s="154" t="s">
        <v>37</v>
      </c>
      <c r="B110" s="122">
        <v>70</v>
      </c>
      <c r="C110" s="122">
        <v>0</v>
      </c>
      <c r="D110" s="77">
        <v>863</v>
      </c>
      <c r="E110" s="166">
        <v>99</v>
      </c>
      <c r="F110" s="166">
        <v>99</v>
      </c>
      <c r="G110" s="124" t="s">
        <v>38</v>
      </c>
      <c r="H110" s="124" t="s">
        <v>118</v>
      </c>
      <c r="I110" s="78" t="s">
        <v>384</v>
      </c>
      <c r="J110" s="124"/>
      <c r="K110" s="29"/>
      <c r="L110" s="29"/>
      <c r="M110" s="29"/>
      <c r="N110" s="29"/>
      <c r="O110" s="29"/>
      <c r="P110" s="29"/>
      <c r="Q110" s="29"/>
      <c r="R110" s="124"/>
      <c r="S110" s="125">
        <f>S111</f>
        <v>0</v>
      </c>
      <c r="T110" s="125">
        <f t="shared" si="49"/>
        <v>0</v>
      </c>
      <c r="U110" s="125">
        <f t="shared" si="49"/>
        <v>0</v>
      </c>
    </row>
    <row r="111" spans="1:21" ht="15.75" customHeight="1" hidden="1">
      <c r="A111" s="154" t="s">
        <v>37</v>
      </c>
      <c r="B111" s="122">
        <v>70</v>
      </c>
      <c r="C111" s="122">
        <v>0</v>
      </c>
      <c r="D111" s="77">
        <v>863</v>
      </c>
      <c r="E111" s="166">
        <v>99</v>
      </c>
      <c r="F111" s="166">
        <v>99</v>
      </c>
      <c r="G111" s="124" t="s">
        <v>38</v>
      </c>
      <c r="H111" s="124" t="s">
        <v>118</v>
      </c>
      <c r="I111" s="78" t="s">
        <v>384</v>
      </c>
      <c r="J111" s="124" t="s">
        <v>39</v>
      </c>
      <c r="K111" s="29"/>
      <c r="L111" s="29"/>
      <c r="M111" s="29"/>
      <c r="N111" s="29"/>
      <c r="O111" s="29"/>
      <c r="P111" s="29"/>
      <c r="Q111" s="29"/>
      <c r="R111" s="124" t="s">
        <v>385</v>
      </c>
      <c r="S111" s="125">
        <v>0</v>
      </c>
      <c r="T111" s="125">
        <v>0</v>
      </c>
      <c r="U111" s="125">
        <v>0</v>
      </c>
    </row>
    <row r="112" spans="1:21" ht="14.25" customHeight="1">
      <c r="A112" s="168" t="s">
        <v>36</v>
      </c>
      <c r="B112" s="168"/>
      <c r="C112" s="168"/>
      <c r="D112" s="77">
        <v>866</v>
      </c>
      <c r="E112" s="119"/>
      <c r="F112" s="119"/>
      <c r="G112" s="119"/>
      <c r="H112" s="119"/>
      <c r="I112" s="244"/>
      <c r="J112" s="119"/>
      <c r="K112" s="54" t="e">
        <f>K9+K49+K56+#REF!+K103+K108+K71+K61+K98</f>
        <v>#REF!</v>
      </c>
      <c r="L112" s="54" t="e">
        <f>L9+L49+L56+#REF!+L103+L108+L71+L61+L98</f>
        <v>#REF!</v>
      </c>
      <c r="M112" s="54" t="e">
        <f>M9+M49+M56+#REF!+M103+M108+M71+M61+M98</f>
        <v>#REF!</v>
      </c>
      <c r="N112" s="54" t="e">
        <f>N9+N49+N56+#REF!+N103+N108+N71+N61+N98</f>
        <v>#REF!</v>
      </c>
      <c r="O112" s="54" t="e">
        <f>O9+O49+O56+#REF!+O103+O108+O71+O61+O98</f>
        <v>#REF!</v>
      </c>
      <c r="P112" s="54" t="e">
        <f>P9+P49+P56+#REF!+P103+P108+P71+P61+P98</f>
        <v>#REF!</v>
      </c>
      <c r="Q112" s="54"/>
      <c r="R112" s="119"/>
      <c r="S112" s="121">
        <f>S9+S49+S103+S108+S71+S61+S90+S98</f>
        <v>3119679</v>
      </c>
      <c r="T112" s="121">
        <f>T9+T49+T103+T108+T71+T61+T90+T98</f>
        <v>3224781</v>
      </c>
      <c r="U112" s="121">
        <f>U9+U49+U103+U108+U71+U61+U90+U98</f>
        <v>3349719</v>
      </c>
    </row>
    <row r="113" spans="1:21" ht="12.75">
      <c r="A113" s="113"/>
      <c r="B113" s="113"/>
      <c r="C113" s="195"/>
      <c r="D113" s="195"/>
      <c r="E113" s="195"/>
      <c r="F113" s="195"/>
      <c r="G113" s="195"/>
      <c r="H113" s="195"/>
      <c r="I113" s="195"/>
      <c r="T113" s="135"/>
      <c r="U113" s="135"/>
    </row>
    <row r="114" spans="1:21" ht="12.75">
      <c r="A114" s="113"/>
      <c r="B114" s="113"/>
      <c r="C114" s="195"/>
      <c r="D114" s="195"/>
      <c r="E114" s="195"/>
      <c r="F114" s="195"/>
      <c r="G114" s="195"/>
      <c r="H114" s="195"/>
      <c r="I114" s="195"/>
      <c r="T114" s="135"/>
      <c r="U114" s="135"/>
    </row>
    <row r="115" spans="1:21" ht="12.75">
      <c r="A115" s="113"/>
      <c r="B115" s="113"/>
      <c r="C115" s="195"/>
      <c r="D115" s="195"/>
      <c r="E115" s="195"/>
      <c r="F115" s="195"/>
      <c r="G115" s="195"/>
      <c r="H115" s="195"/>
      <c r="I115" s="195"/>
      <c r="T115" s="135"/>
      <c r="U115" s="135"/>
    </row>
    <row r="116" spans="1:21" ht="12.75">
      <c r="A116" s="113"/>
      <c r="B116" s="113"/>
      <c r="C116" s="195"/>
      <c r="D116" s="195"/>
      <c r="E116" s="195"/>
      <c r="F116" s="195"/>
      <c r="G116" s="195"/>
      <c r="H116" s="195"/>
      <c r="I116" s="195"/>
      <c r="S116" s="135">
        <f>S112-'6Вед.18'!K108</f>
        <v>0</v>
      </c>
      <c r="T116" s="135">
        <f>T112-'6Вед.18'!L108</f>
        <v>0</v>
      </c>
      <c r="U116" s="135">
        <f>U112-'6Вед.18'!M108</f>
        <v>0</v>
      </c>
    </row>
    <row r="117" spans="1:25" ht="12.75">
      <c r="A117" s="113"/>
      <c r="B117" s="113"/>
      <c r="C117" s="195"/>
      <c r="D117" s="195"/>
      <c r="E117" s="195"/>
      <c r="F117" s="195"/>
      <c r="G117" s="195"/>
      <c r="H117" s="195"/>
      <c r="I117" s="195"/>
      <c r="T117" s="135"/>
      <c r="U117" s="135"/>
      <c r="W117" s="130"/>
      <c r="X117" s="130"/>
      <c r="Y117" s="130"/>
    </row>
    <row r="118" spans="1:21" ht="12.75">
      <c r="A118" s="113"/>
      <c r="B118" s="113"/>
      <c r="C118" s="195"/>
      <c r="D118" s="195"/>
      <c r="E118" s="195"/>
      <c r="F118" s="195"/>
      <c r="G118" s="195"/>
      <c r="H118" s="195"/>
      <c r="I118" s="195"/>
      <c r="T118" s="135"/>
      <c r="U118" s="135"/>
    </row>
    <row r="119" spans="1:21" ht="12.75">
      <c r="A119" s="113"/>
      <c r="B119" s="113"/>
      <c r="C119" s="195"/>
      <c r="D119" s="195"/>
      <c r="E119" s="195"/>
      <c r="F119" s="195"/>
      <c r="G119" s="195"/>
      <c r="H119" s="195"/>
      <c r="I119" s="195"/>
      <c r="T119" s="135"/>
      <c r="U119" s="135"/>
    </row>
    <row r="120" spans="1:21" ht="12.75">
      <c r="A120" s="113"/>
      <c r="B120" s="113"/>
      <c r="C120" s="195"/>
      <c r="D120" s="195"/>
      <c r="E120" s="195"/>
      <c r="F120" s="195"/>
      <c r="G120" s="195"/>
      <c r="H120" s="195"/>
      <c r="I120" s="195"/>
      <c r="T120" s="135"/>
      <c r="U120" s="135"/>
    </row>
    <row r="121" spans="1:21" ht="12.75">
      <c r="A121" s="113"/>
      <c r="B121" s="113"/>
      <c r="C121" s="195"/>
      <c r="D121" s="195"/>
      <c r="E121" s="195"/>
      <c r="F121" s="195"/>
      <c r="G121" s="195"/>
      <c r="H121" s="195"/>
      <c r="I121" s="195"/>
      <c r="T121" s="135"/>
      <c r="U121" s="135"/>
    </row>
    <row r="122" spans="1:21" ht="12.75">
      <c r="A122" s="113"/>
      <c r="B122" s="113"/>
      <c r="C122" s="195"/>
      <c r="D122" s="195"/>
      <c r="E122" s="195"/>
      <c r="F122" s="195"/>
      <c r="G122" s="195"/>
      <c r="H122" s="195"/>
      <c r="I122" s="195"/>
      <c r="T122" s="135"/>
      <c r="U122" s="135"/>
    </row>
    <row r="123" spans="1:21" ht="12.75">
      <c r="A123" s="113"/>
      <c r="B123" s="113"/>
      <c r="C123" s="195"/>
      <c r="D123" s="195"/>
      <c r="E123" s="195"/>
      <c r="F123" s="195"/>
      <c r="G123" s="195"/>
      <c r="H123" s="195"/>
      <c r="I123" s="195"/>
      <c r="T123" s="135"/>
      <c r="U123" s="135"/>
    </row>
    <row r="124" spans="1:21" ht="12.75">
      <c r="A124" s="113"/>
      <c r="B124" s="113"/>
      <c r="C124" s="195"/>
      <c r="D124" s="195"/>
      <c r="E124" s="195"/>
      <c r="F124" s="195"/>
      <c r="G124" s="195"/>
      <c r="H124" s="195"/>
      <c r="I124" s="195"/>
      <c r="T124" s="135"/>
      <c r="U124" s="135"/>
    </row>
    <row r="125" spans="1:21" ht="12.75">
      <c r="A125" s="113"/>
      <c r="B125" s="113"/>
      <c r="C125" s="195"/>
      <c r="D125" s="195"/>
      <c r="E125" s="195"/>
      <c r="F125" s="195"/>
      <c r="G125" s="195"/>
      <c r="H125" s="195"/>
      <c r="I125" s="195"/>
      <c r="T125" s="135"/>
      <c r="U125" s="135"/>
    </row>
    <row r="126" spans="1:21" ht="12.75">
      <c r="A126" s="113"/>
      <c r="B126" s="113"/>
      <c r="C126" s="195"/>
      <c r="D126" s="195"/>
      <c r="E126" s="195"/>
      <c r="F126" s="195"/>
      <c r="G126" s="195"/>
      <c r="H126" s="195"/>
      <c r="I126" s="195"/>
      <c r="T126" s="135"/>
      <c r="U126" s="135"/>
    </row>
    <row r="127" spans="1:21" ht="12.75">
      <c r="A127" s="113"/>
      <c r="B127" s="113"/>
      <c r="C127" s="195"/>
      <c r="D127" s="195"/>
      <c r="E127" s="195"/>
      <c r="F127" s="195"/>
      <c r="G127" s="195"/>
      <c r="H127" s="195"/>
      <c r="I127" s="195"/>
      <c r="T127" s="135"/>
      <c r="U127" s="135"/>
    </row>
    <row r="128" spans="1:21" ht="12.75">
      <c r="A128" s="113"/>
      <c r="B128" s="113"/>
      <c r="C128" s="195"/>
      <c r="D128" s="195"/>
      <c r="E128" s="195"/>
      <c r="F128" s="195"/>
      <c r="G128" s="195"/>
      <c r="H128" s="195"/>
      <c r="I128" s="195"/>
      <c r="T128" s="135"/>
      <c r="U128" s="135"/>
    </row>
    <row r="129" spans="1:21" ht="12.75">
      <c r="A129" s="113"/>
      <c r="B129" s="113"/>
      <c r="C129" s="195"/>
      <c r="D129" s="195"/>
      <c r="E129" s="195"/>
      <c r="F129" s="195"/>
      <c r="G129" s="195"/>
      <c r="H129" s="195"/>
      <c r="I129" s="195"/>
      <c r="T129" s="135"/>
      <c r="U129" s="135"/>
    </row>
    <row r="130" spans="1:21" ht="12.75">
      <c r="A130" s="113"/>
      <c r="B130" s="113"/>
      <c r="C130" s="195"/>
      <c r="D130" s="195"/>
      <c r="E130" s="195"/>
      <c r="F130" s="195"/>
      <c r="G130" s="195"/>
      <c r="H130" s="195"/>
      <c r="I130" s="195"/>
      <c r="T130" s="135"/>
      <c r="U130" s="135"/>
    </row>
    <row r="131" spans="1:21" ht="12.75">
      <c r="A131" s="113"/>
      <c r="B131" s="113"/>
      <c r="C131" s="195"/>
      <c r="D131" s="195"/>
      <c r="E131" s="195"/>
      <c r="F131" s="195"/>
      <c r="G131" s="195"/>
      <c r="H131" s="195"/>
      <c r="I131" s="195"/>
      <c r="T131" s="135"/>
      <c r="U131" s="135"/>
    </row>
    <row r="132" spans="1:21" ht="12.75">
      <c r="A132" s="113"/>
      <c r="B132" s="113"/>
      <c r="C132" s="195"/>
      <c r="D132" s="195"/>
      <c r="E132" s="195"/>
      <c r="F132" s="195"/>
      <c r="G132" s="195"/>
      <c r="H132" s="195"/>
      <c r="I132" s="195"/>
      <c r="T132" s="135"/>
      <c r="U132" s="135"/>
    </row>
    <row r="133" spans="1:21" ht="12.75">
      <c r="A133" s="113"/>
      <c r="B133" s="113"/>
      <c r="C133" s="195"/>
      <c r="D133" s="195"/>
      <c r="E133" s="195"/>
      <c r="F133" s="195"/>
      <c r="G133" s="195"/>
      <c r="H133" s="195"/>
      <c r="I133" s="195"/>
      <c r="T133" s="135"/>
      <c r="U133" s="135"/>
    </row>
    <row r="134" spans="1:21" ht="12.75">
      <c r="A134" s="113"/>
      <c r="B134" s="113"/>
      <c r="C134" s="195"/>
      <c r="D134" s="195"/>
      <c r="E134" s="195"/>
      <c r="F134" s="195"/>
      <c r="G134" s="195"/>
      <c r="H134" s="195"/>
      <c r="I134" s="195"/>
      <c r="T134" s="135"/>
      <c r="U134" s="135"/>
    </row>
    <row r="135" spans="1:21" ht="12.75">
      <c r="A135" s="113"/>
      <c r="B135" s="113"/>
      <c r="C135" s="195"/>
      <c r="D135" s="195"/>
      <c r="E135" s="195"/>
      <c r="F135" s="195"/>
      <c r="G135" s="195"/>
      <c r="H135" s="195"/>
      <c r="I135" s="195"/>
      <c r="T135" s="135"/>
      <c r="U135" s="135"/>
    </row>
    <row r="136" spans="1:21" ht="12.75">
      <c r="A136" s="113"/>
      <c r="B136" s="113"/>
      <c r="C136" s="195"/>
      <c r="D136" s="195"/>
      <c r="E136" s="195"/>
      <c r="F136" s="195"/>
      <c r="G136" s="195"/>
      <c r="H136" s="195"/>
      <c r="I136" s="195"/>
      <c r="T136" s="135"/>
      <c r="U136" s="135"/>
    </row>
    <row r="137" spans="1:21" ht="12.75">
      <c r="A137" s="113"/>
      <c r="B137" s="113"/>
      <c r="C137" s="195"/>
      <c r="D137" s="195"/>
      <c r="E137" s="195"/>
      <c r="F137" s="195"/>
      <c r="G137" s="195"/>
      <c r="H137" s="195"/>
      <c r="I137" s="195"/>
      <c r="T137" s="135"/>
      <c r="U137" s="135"/>
    </row>
    <row r="138" spans="1:21" ht="12.75">
      <c r="A138" s="113"/>
      <c r="B138" s="113"/>
      <c r="C138" s="195"/>
      <c r="D138" s="195"/>
      <c r="E138" s="195"/>
      <c r="F138" s="195"/>
      <c r="G138" s="195"/>
      <c r="H138" s="195"/>
      <c r="I138" s="195"/>
      <c r="T138" s="135"/>
      <c r="U138" s="135"/>
    </row>
    <row r="139" spans="1:21" ht="12.75">
      <c r="A139" s="113"/>
      <c r="B139" s="113"/>
      <c r="C139" s="195"/>
      <c r="D139" s="195"/>
      <c r="E139" s="195"/>
      <c r="F139" s="195"/>
      <c r="G139" s="195"/>
      <c r="H139" s="195"/>
      <c r="I139" s="195"/>
      <c r="T139" s="135"/>
      <c r="U139" s="135"/>
    </row>
    <row r="140" spans="1:21" ht="12.75">
      <c r="A140" s="113"/>
      <c r="B140" s="113"/>
      <c r="C140" s="195"/>
      <c r="D140" s="195"/>
      <c r="E140" s="195"/>
      <c r="F140" s="195"/>
      <c r="G140" s="195"/>
      <c r="H140" s="195"/>
      <c r="I140" s="195"/>
      <c r="T140" s="135"/>
      <c r="U140" s="135"/>
    </row>
    <row r="141" spans="1:21" ht="12.75">
      <c r="A141" s="113"/>
      <c r="B141" s="113"/>
      <c r="C141" s="195"/>
      <c r="D141" s="195"/>
      <c r="E141" s="195"/>
      <c r="F141" s="195"/>
      <c r="G141" s="195"/>
      <c r="H141" s="195"/>
      <c r="I141" s="195"/>
      <c r="T141" s="135"/>
      <c r="U141" s="135"/>
    </row>
    <row r="142" spans="1:21" ht="12.75">
      <c r="A142" s="113"/>
      <c r="B142" s="113"/>
      <c r="C142" s="195"/>
      <c r="D142" s="195"/>
      <c r="E142" s="195"/>
      <c r="F142" s="195"/>
      <c r="G142" s="195"/>
      <c r="H142" s="195"/>
      <c r="I142" s="195"/>
      <c r="T142" s="135"/>
      <c r="U142" s="135"/>
    </row>
    <row r="143" spans="1:21" ht="12.75">
      <c r="A143" s="113"/>
      <c r="B143" s="113"/>
      <c r="C143" s="195"/>
      <c r="D143" s="195"/>
      <c r="E143" s="195"/>
      <c r="F143" s="195"/>
      <c r="G143" s="195"/>
      <c r="H143" s="195"/>
      <c r="I143" s="195"/>
      <c r="T143" s="135"/>
      <c r="U143" s="135"/>
    </row>
    <row r="144" spans="1:21" ht="12.75">
      <c r="A144" s="113"/>
      <c r="B144" s="113"/>
      <c r="C144" s="195"/>
      <c r="D144" s="195"/>
      <c r="E144" s="195"/>
      <c r="F144" s="195"/>
      <c r="G144" s="195"/>
      <c r="H144" s="195"/>
      <c r="I144" s="195"/>
      <c r="T144" s="135"/>
      <c r="U144" s="135"/>
    </row>
    <row r="145" spans="1:21" ht="12.75">
      <c r="A145" s="113"/>
      <c r="B145" s="113"/>
      <c r="C145" s="195"/>
      <c r="D145" s="195"/>
      <c r="E145" s="195"/>
      <c r="F145" s="195"/>
      <c r="G145" s="195"/>
      <c r="H145" s="195"/>
      <c r="I145" s="195"/>
      <c r="T145" s="135"/>
      <c r="U145" s="135"/>
    </row>
    <row r="146" spans="1:21" ht="12.75">
      <c r="A146" s="113"/>
      <c r="B146" s="113"/>
      <c r="C146" s="195"/>
      <c r="D146" s="195"/>
      <c r="E146" s="195"/>
      <c r="F146" s="195"/>
      <c r="G146" s="195"/>
      <c r="H146" s="195"/>
      <c r="I146" s="195"/>
      <c r="T146" s="135"/>
      <c r="U146" s="135"/>
    </row>
    <row r="147" spans="1:21" ht="12.75">
      <c r="A147" s="113"/>
      <c r="B147" s="113"/>
      <c r="C147" s="195"/>
      <c r="D147" s="195"/>
      <c r="E147" s="195"/>
      <c r="F147" s="195"/>
      <c r="G147" s="195"/>
      <c r="H147" s="195"/>
      <c r="I147" s="195"/>
      <c r="T147" s="135"/>
      <c r="U147" s="135"/>
    </row>
    <row r="148" spans="1:21" ht="12.75">
      <c r="A148" s="113"/>
      <c r="B148" s="113"/>
      <c r="C148" s="195"/>
      <c r="D148" s="195"/>
      <c r="E148" s="195"/>
      <c r="F148" s="195"/>
      <c r="G148" s="195"/>
      <c r="H148" s="195"/>
      <c r="I148" s="195"/>
      <c r="T148" s="135"/>
      <c r="U148" s="135"/>
    </row>
    <row r="149" spans="1:21" ht="12.75">
      <c r="A149" s="113"/>
      <c r="B149" s="113"/>
      <c r="C149" s="195"/>
      <c r="D149" s="195"/>
      <c r="E149" s="195"/>
      <c r="F149" s="195"/>
      <c r="G149" s="195"/>
      <c r="H149" s="195"/>
      <c r="I149" s="195"/>
      <c r="T149" s="135"/>
      <c r="U149" s="135"/>
    </row>
    <row r="150" spans="1:21" ht="12.75">
      <c r="A150" s="113"/>
      <c r="B150" s="113"/>
      <c r="C150" s="195"/>
      <c r="D150" s="195"/>
      <c r="E150" s="195"/>
      <c r="F150" s="195"/>
      <c r="G150" s="195"/>
      <c r="H150" s="195"/>
      <c r="I150" s="195"/>
      <c r="T150" s="135"/>
      <c r="U150" s="135"/>
    </row>
    <row r="151" spans="1:21" ht="12.75">
      <c r="A151" s="113"/>
      <c r="B151" s="113"/>
      <c r="C151" s="195"/>
      <c r="D151" s="195"/>
      <c r="E151" s="195"/>
      <c r="F151" s="195"/>
      <c r="G151" s="195"/>
      <c r="H151" s="195"/>
      <c r="I151" s="195"/>
      <c r="T151" s="135"/>
      <c r="U151" s="135"/>
    </row>
    <row r="152" spans="1:21" ht="12.75">
      <c r="A152" s="113"/>
      <c r="B152" s="113"/>
      <c r="C152" s="195"/>
      <c r="D152" s="195"/>
      <c r="E152" s="195"/>
      <c r="F152" s="195"/>
      <c r="G152" s="195"/>
      <c r="H152" s="195"/>
      <c r="I152" s="195"/>
      <c r="T152" s="135"/>
      <c r="U152" s="135"/>
    </row>
    <row r="153" spans="1:21" ht="12.75">
      <c r="A153" s="113"/>
      <c r="B153" s="113"/>
      <c r="C153" s="195"/>
      <c r="D153" s="195"/>
      <c r="E153" s="195"/>
      <c r="F153" s="195"/>
      <c r="G153" s="195"/>
      <c r="H153" s="195"/>
      <c r="I153" s="195"/>
      <c r="T153" s="135"/>
      <c r="U153" s="135"/>
    </row>
    <row r="154" spans="1:21" ht="12.75">
      <c r="A154" s="113"/>
      <c r="B154" s="113"/>
      <c r="C154" s="195"/>
      <c r="D154" s="195"/>
      <c r="E154" s="195"/>
      <c r="F154" s="195"/>
      <c r="G154" s="195"/>
      <c r="H154" s="195"/>
      <c r="I154" s="195"/>
      <c r="T154" s="135"/>
      <c r="U154" s="135"/>
    </row>
    <row r="155" spans="1:21" ht="12.75">
      <c r="A155" s="113"/>
      <c r="B155" s="113"/>
      <c r="C155" s="195"/>
      <c r="D155" s="195"/>
      <c r="E155" s="195"/>
      <c r="F155" s="195"/>
      <c r="G155" s="195"/>
      <c r="H155" s="195"/>
      <c r="I155" s="195"/>
      <c r="T155" s="135"/>
      <c r="U155" s="135"/>
    </row>
    <row r="156" spans="1:21" ht="12.75">
      <c r="A156" s="113"/>
      <c r="B156" s="113"/>
      <c r="C156" s="195"/>
      <c r="D156" s="195"/>
      <c r="E156" s="195"/>
      <c r="F156" s="195"/>
      <c r="G156" s="195"/>
      <c r="H156" s="195"/>
      <c r="I156" s="195"/>
      <c r="T156" s="135"/>
      <c r="U156" s="135"/>
    </row>
    <row r="157" spans="1:21" ht="12.75">
      <c r="A157" s="113"/>
      <c r="B157" s="113"/>
      <c r="C157" s="195"/>
      <c r="D157" s="195"/>
      <c r="E157" s="195"/>
      <c r="F157" s="195"/>
      <c r="G157" s="195"/>
      <c r="H157" s="195"/>
      <c r="I157" s="195"/>
      <c r="T157" s="135"/>
      <c r="U157" s="135"/>
    </row>
    <row r="158" spans="1:21" ht="12.75">
      <c r="A158" s="113"/>
      <c r="B158" s="113"/>
      <c r="C158" s="195"/>
      <c r="D158" s="195"/>
      <c r="E158" s="195"/>
      <c r="F158" s="195"/>
      <c r="G158" s="195"/>
      <c r="H158" s="195"/>
      <c r="I158" s="195"/>
      <c r="T158" s="135"/>
      <c r="U158" s="135"/>
    </row>
    <row r="159" spans="1:21" ht="12.75">
      <c r="A159" s="113"/>
      <c r="B159" s="113"/>
      <c r="C159" s="195"/>
      <c r="D159" s="195"/>
      <c r="E159" s="195"/>
      <c r="F159" s="195"/>
      <c r="G159" s="195"/>
      <c r="H159" s="195"/>
      <c r="I159" s="195"/>
      <c r="T159" s="135"/>
      <c r="U159" s="135"/>
    </row>
    <row r="160" spans="1:21" ht="12.75">
      <c r="A160" s="113"/>
      <c r="B160" s="113"/>
      <c r="C160" s="195"/>
      <c r="D160" s="195"/>
      <c r="E160" s="195"/>
      <c r="F160" s="195"/>
      <c r="G160" s="195"/>
      <c r="H160" s="195"/>
      <c r="I160" s="195"/>
      <c r="T160" s="135"/>
      <c r="U160" s="135"/>
    </row>
    <row r="161" spans="1:21" ht="12.75">
      <c r="A161" s="113"/>
      <c r="B161" s="113"/>
      <c r="C161" s="195"/>
      <c r="D161" s="195"/>
      <c r="E161" s="195"/>
      <c r="F161" s="195"/>
      <c r="G161" s="195"/>
      <c r="H161" s="195"/>
      <c r="I161" s="195"/>
      <c r="T161" s="135"/>
      <c r="U161" s="135"/>
    </row>
    <row r="162" spans="1:21" ht="12.75">
      <c r="A162" s="113"/>
      <c r="B162" s="113"/>
      <c r="C162" s="195"/>
      <c r="D162" s="195"/>
      <c r="E162" s="195"/>
      <c r="F162" s="195"/>
      <c r="G162" s="195"/>
      <c r="H162" s="195"/>
      <c r="I162" s="195"/>
      <c r="T162" s="135"/>
      <c r="U162" s="135"/>
    </row>
    <row r="163" spans="1:9" ht="12.75">
      <c r="A163" s="113"/>
      <c r="B163" s="113"/>
      <c r="C163" s="195"/>
      <c r="D163" s="195"/>
      <c r="E163" s="195"/>
      <c r="F163" s="195"/>
      <c r="G163" s="195"/>
      <c r="H163" s="195"/>
      <c r="I163" s="195"/>
    </row>
    <row r="164" spans="1:9" ht="12.75">
      <c r="A164" s="113"/>
      <c r="B164" s="113"/>
      <c r="C164" s="195"/>
      <c r="D164" s="195"/>
      <c r="E164" s="195"/>
      <c r="F164" s="195"/>
      <c r="G164" s="195"/>
      <c r="H164" s="195"/>
      <c r="I164" s="195"/>
    </row>
    <row r="165" spans="1:9" ht="12.75">
      <c r="A165" s="113"/>
      <c r="B165" s="113"/>
      <c r="C165" s="195"/>
      <c r="D165" s="195"/>
      <c r="E165" s="195"/>
      <c r="F165" s="195"/>
      <c r="G165" s="195"/>
      <c r="H165" s="195"/>
      <c r="I165" s="195"/>
    </row>
    <row r="166" spans="1:9" ht="12.75">
      <c r="A166" s="113"/>
      <c r="B166" s="113"/>
      <c r="C166" s="195"/>
      <c r="D166" s="195"/>
      <c r="E166" s="195"/>
      <c r="F166" s="195"/>
      <c r="G166" s="195"/>
      <c r="H166" s="195"/>
      <c r="I166" s="195"/>
    </row>
    <row r="167" spans="1:9" ht="12.75">
      <c r="A167" s="113"/>
      <c r="B167" s="113"/>
      <c r="C167" s="195"/>
      <c r="D167" s="195"/>
      <c r="E167" s="195"/>
      <c r="F167" s="195"/>
      <c r="G167" s="195"/>
      <c r="H167" s="195"/>
      <c r="I167" s="195"/>
    </row>
    <row r="168" spans="1:9" ht="12.75">
      <c r="A168" s="113"/>
      <c r="B168" s="113"/>
      <c r="C168" s="195"/>
      <c r="D168" s="195"/>
      <c r="E168" s="195"/>
      <c r="F168" s="195"/>
      <c r="G168" s="195"/>
      <c r="H168" s="195"/>
      <c r="I168" s="195"/>
    </row>
    <row r="169" spans="1:9" ht="12.75">
      <c r="A169" s="113"/>
      <c r="B169" s="113"/>
      <c r="C169" s="195"/>
      <c r="D169" s="195"/>
      <c r="E169" s="195"/>
      <c r="F169" s="195"/>
      <c r="G169" s="195"/>
      <c r="H169" s="195"/>
      <c r="I169" s="195"/>
    </row>
    <row r="170" spans="1:9" ht="12.75">
      <c r="A170" s="113"/>
      <c r="B170" s="113"/>
      <c r="C170" s="195"/>
      <c r="D170" s="195"/>
      <c r="E170" s="195"/>
      <c r="F170" s="195"/>
      <c r="G170" s="195"/>
      <c r="H170" s="195"/>
      <c r="I170" s="195"/>
    </row>
    <row r="171" spans="1:9" ht="12.75">
      <c r="A171" s="113"/>
      <c r="B171" s="113"/>
      <c r="C171" s="195"/>
      <c r="D171" s="195"/>
      <c r="E171" s="195"/>
      <c r="F171" s="195"/>
      <c r="G171" s="195"/>
      <c r="H171" s="195"/>
      <c r="I171" s="195"/>
    </row>
    <row r="172" spans="1:9" ht="12.75">
      <c r="A172" s="113"/>
      <c r="B172" s="113"/>
      <c r="C172" s="195"/>
      <c r="D172" s="195"/>
      <c r="E172" s="195"/>
      <c r="F172" s="195"/>
      <c r="G172" s="195"/>
      <c r="H172" s="195"/>
      <c r="I172" s="195"/>
    </row>
    <row r="173" spans="1:9" ht="12.75">
      <c r="A173" s="113"/>
      <c r="B173" s="113"/>
      <c r="C173" s="195"/>
      <c r="D173" s="195"/>
      <c r="E173" s="195"/>
      <c r="F173" s="195"/>
      <c r="G173" s="195"/>
      <c r="H173" s="195"/>
      <c r="I173" s="195"/>
    </row>
    <row r="174" spans="1:9" ht="12.75">
      <c r="A174" s="113"/>
      <c r="B174" s="113"/>
      <c r="C174" s="195"/>
      <c r="D174" s="195"/>
      <c r="E174" s="195"/>
      <c r="F174" s="195"/>
      <c r="G174" s="195"/>
      <c r="H174" s="195"/>
      <c r="I174" s="195"/>
    </row>
    <row r="175" spans="1:9" ht="12.75">
      <c r="A175" s="113"/>
      <c r="B175" s="113"/>
      <c r="C175" s="195"/>
      <c r="D175" s="195"/>
      <c r="E175" s="195"/>
      <c r="F175" s="195"/>
      <c r="G175" s="195"/>
      <c r="H175" s="195"/>
      <c r="I175" s="195"/>
    </row>
    <row r="176" spans="1:9" ht="12.75">
      <c r="A176" s="113"/>
      <c r="B176" s="113"/>
      <c r="C176" s="195"/>
      <c r="D176" s="195"/>
      <c r="E176" s="195"/>
      <c r="F176" s="195"/>
      <c r="G176" s="195"/>
      <c r="H176" s="195"/>
      <c r="I176" s="195"/>
    </row>
    <row r="177" spans="1:9" ht="12.75">
      <c r="A177" s="113"/>
      <c r="B177" s="113"/>
      <c r="C177" s="195"/>
      <c r="D177" s="195"/>
      <c r="E177" s="195"/>
      <c r="F177" s="195"/>
      <c r="G177" s="195"/>
      <c r="H177" s="195"/>
      <c r="I177" s="195"/>
    </row>
    <row r="178" spans="1:9" ht="12.75">
      <c r="A178" s="113"/>
      <c r="B178" s="113"/>
      <c r="C178" s="195"/>
      <c r="D178" s="195"/>
      <c r="E178" s="195"/>
      <c r="F178" s="195"/>
      <c r="G178" s="195"/>
      <c r="H178" s="195"/>
      <c r="I178" s="195"/>
    </row>
    <row r="179" spans="1:9" ht="12.75">
      <c r="A179" s="113"/>
      <c r="B179" s="113"/>
      <c r="C179" s="195"/>
      <c r="D179" s="195"/>
      <c r="E179" s="195"/>
      <c r="F179" s="195"/>
      <c r="G179" s="195"/>
      <c r="H179" s="195"/>
      <c r="I179" s="195"/>
    </row>
    <row r="180" spans="1:9" ht="12.75">
      <c r="A180" s="113"/>
      <c r="B180" s="113"/>
      <c r="C180" s="195"/>
      <c r="D180" s="195"/>
      <c r="E180" s="195"/>
      <c r="F180" s="195"/>
      <c r="G180" s="195"/>
      <c r="H180" s="195"/>
      <c r="I180" s="195"/>
    </row>
    <row r="181" spans="1:9" ht="12.75">
      <c r="A181" s="113"/>
      <c r="B181" s="113"/>
      <c r="C181" s="195"/>
      <c r="D181" s="195"/>
      <c r="E181" s="195"/>
      <c r="F181" s="195"/>
      <c r="G181" s="195"/>
      <c r="H181" s="195"/>
      <c r="I181" s="195"/>
    </row>
    <row r="182" spans="1:9" ht="12.75">
      <c r="A182" s="113"/>
      <c r="B182" s="113"/>
      <c r="C182" s="195"/>
      <c r="D182" s="195"/>
      <c r="E182" s="195"/>
      <c r="F182" s="195"/>
      <c r="G182" s="195"/>
      <c r="H182" s="195"/>
      <c r="I182" s="195"/>
    </row>
    <row r="183" spans="1:9" ht="12.75">
      <c r="A183" s="113"/>
      <c r="B183" s="113"/>
      <c r="C183" s="195"/>
      <c r="D183" s="195"/>
      <c r="E183" s="195"/>
      <c r="F183" s="195"/>
      <c r="G183" s="195"/>
      <c r="H183" s="195"/>
      <c r="I183" s="195"/>
    </row>
    <row r="184" spans="1:9" ht="12.75">
      <c r="A184" s="113"/>
      <c r="B184" s="113"/>
      <c r="C184" s="195"/>
      <c r="D184" s="195"/>
      <c r="E184" s="195"/>
      <c r="F184" s="195"/>
      <c r="G184" s="195"/>
      <c r="H184" s="195"/>
      <c r="I184" s="195"/>
    </row>
    <row r="185" spans="1:9" ht="12.75">
      <c r="A185" s="113"/>
      <c r="B185" s="113"/>
      <c r="C185" s="195"/>
      <c r="D185" s="195"/>
      <c r="E185" s="195"/>
      <c r="F185" s="195"/>
      <c r="G185" s="195"/>
      <c r="H185" s="195"/>
      <c r="I185" s="195"/>
    </row>
    <row r="186" spans="1:9" ht="12.75">
      <c r="A186" s="113"/>
      <c r="B186" s="113"/>
      <c r="C186" s="195"/>
      <c r="D186" s="195"/>
      <c r="E186" s="195"/>
      <c r="F186" s="195"/>
      <c r="G186" s="195"/>
      <c r="H186" s="195"/>
      <c r="I186" s="195"/>
    </row>
    <row r="187" spans="1:9" ht="12.75">
      <c r="A187" s="113"/>
      <c r="B187" s="113"/>
      <c r="C187" s="195"/>
      <c r="D187" s="195"/>
      <c r="E187" s="195"/>
      <c r="F187" s="195"/>
      <c r="G187" s="195"/>
      <c r="H187" s="195"/>
      <c r="I187" s="195"/>
    </row>
    <row r="188" spans="1:9" ht="12.75">
      <c r="A188" s="113"/>
      <c r="B188" s="113"/>
      <c r="C188" s="195"/>
      <c r="D188" s="195"/>
      <c r="E188" s="195"/>
      <c r="F188" s="195"/>
      <c r="G188" s="195"/>
      <c r="H188" s="195"/>
      <c r="I188" s="195"/>
    </row>
    <row r="189" spans="1:9" ht="12.75">
      <c r="A189" s="113"/>
      <c r="B189" s="113"/>
      <c r="C189" s="195"/>
      <c r="D189" s="195"/>
      <c r="E189" s="195"/>
      <c r="F189" s="195"/>
      <c r="G189" s="195"/>
      <c r="H189" s="195"/>
      <c r="I189" s="195"/>
    </row>
    <row r="190" spans="1:9" ht="12.75">
      <c r="A190" s="113"/>
      <c r="B190" s="113"/>
      <c r="C190" s="195"/>
      <c r="D190" s="195"/>
      <c r="E190" s="195"/>
      <c r="F190" s="195"/>
      <c r="G190" s="195"/>
      <c r="H190" s="195"/>
      <c r="I190" s="195"/>
    </row>
    <row r="191" spans="1:9" ht="12.75">
      <c r="A191" s="113"/>
      <c r="B191" s="113"/>
      <c r="C191" s="195"/>
      <c r="D191" s="195"/>
      <c r="E191" s="195"/>
      <c r="F191" s="195"/>
      <c r="G191" s="195"/>
      <c r="H191" s="195"/>
      <c r="I191" s="195"/>
    </row>
    <row r="192" spans="1:9" ht="12.75">
      <c r="A192" s="113"/>
      <c r="B192" s="113"/>
      <c r="C192" s="195"/>
      <c r="D192" s="195"/>
      <c r="E192" s="195"/>
      <c r="F192" s="195"/>
      <c r="G192" s="195"/>
      <c r="H192" s="195"/>
      <c r="I192" s="195"/>
    </row>
    <row r="193" spans="1:9" ht="12.75">
      <c r="A193" s="113"/>
      <c r="B193" s="113"/>
      <c r="C193" s="195"/>
      <c r="D193" s="195"/>
      <c r="E193" s="195"/>
      <c r="F193" s="195"/>
      <c r="G193" s="195"/>
      <c r="H193" s="195"/>
      <c r="I193" s="195"/>
    </row>
    <row r="194" spans="1:9" ht="12.75">
      <c r="A194" s="113"/>
      <c r="B194" s="113"/>
      <c r="C194" s="195"/>
      <c r="D194" s="195"/>
      <c r="E194" s="195"/>
      <c r="F194" s="195"/>
      <c r="G194" s="195"/>
      <c r="H194" s="195"/>
      <c r="I194" s="195"/>
    </row>
    <row r="195" spans="1:9" ht="12.75">
      <c r="A195" s="113"/>
      <c r="B195" s="113"/>
      <c r="C195" s="195"/>
      <c r="D195" s="195"/>
      <c r="E195" s="195"/>
      <c r="F195" s="195"/>
      <c r="G195" s="195"/>
      <c r="H195" s="195"/>
      <c r="I195" s="195"/>
    </row>
    <row r="196" spans="1:9" ht="12.75">
      <c r="A196" s="113"/>
      <c r="B196" s="113"/>
      <c r="C196" s="195"/>
      <c r="D196" s="195"/>
      <c r="E196" s="195"/>
      <c r="F196" s="195"/>
      <c r="G196" s="195"/>
      <c r="H196" s="195"/>
      <c r="I196" s="195"/>
    </row>
    <row r="197" spans="1:9" ht="12.75">
      <c r="A197" s="113"/>
      <c r="B197" s="113"/>
      <c r="C197" s="195"/>
      <c r="D197" s="195"/>
      <c r="E197" s="195"/>
      <c r="F197" s="195"/>
      <c r="G197" s="195"/>
      <c r="H197" s="195"/>
      <c r="I197" s="195"/>
    </row>
    <row r="198" spans="1:9" ht="12.75">
      <c r="A198" s="113"/>
      <c r="B198" s="113"/>
      <c r="C198" s="195"/>
      <c r="D198" s="195"/>
      <c r="E198" s="195"/>
      <c r="F198" s="195"/>
      <c r="G198" s="195"/>
      <c r="H198" s="195"/>
      <c r="I198" s="195"/>
    </row>
    <row r="199" spans="1:9" ht="12.75">
      <c r="A199" s="113"/>
      <c r="B199" s="113"/>
      <c r="C199" s="195"/>
      <c r="D199" s="195"/>
      <c r="E199" s="195"/>
      <c r="F199" s="195"/>
      <c r="G199" s="195"/>
      <c r="H199" s="195"/>
      <c r="I199" s="195"/>
    </row>
    <row r="200" spans="1:9" ht="12.75">
      <c r="A200" s="113"/>
      <c r="B200" s="113"/>
      <c r="C200" s="195"/>
      <c r="D200" s="195"/>
      <c r="E200" s="195"/>
      <c r="F200" s="195"/>
      <c r="G200" s="195"/>
      <c r="H200" s="195"/>
      <c r="I200" s="195"/>
    </row>
    <row r="201" spans="1:9" ht="12.75">
      <c r="A201" s="113"/>
      <c r="B201" s="113"/>
      <c r="C201" s="195"/>
      <c r="D201" s="195"/>
      <c r="E201" s="195"/>
      <c r="F201" s="195"/>
      <c r="G201" s="195"/>
      <c r="H201" s="195"/>
      <c r="I201" s="195"/>
    </row>
    <row r="202" spans="1:9" ht="12.75">
      <c r="A202" s="113"/>
      <c r="B202" s="113"/>
      <c r="C202" s="195"/>
      <c r="D202" s="195"/>
      <c r="E202" s="195"/>
      <c r="F202" s="195"/>
      <c r="G202" s="195"/>
      <c r="H202" s="195"/>
      <c r="I202" s="195"/>
    </row>
    <row r="203" spans="1:9" ht="12.75">
      <c r="A203" s="113"/>
      <c r="B203" s="113"/>
      <c r="C203" s="195"/>
      <c r="D203" s="195"/>
      <c r="E203" s="195"/>
      <c r="F203" s="195"/>
      <c r="G203" s="195"/>
      <c r="H203" s="195"/>
      <c r="I203" s="195"/>
    </row>
    <row r="204" spans="1:9" ht="12.75">
      <c r="A204" s="113"/>
      <c r="B204" s="113"/>
      <c r="C204" s="195"/>
      <c r="D204" s="195"/>
      <c r="E204" s="195"/>
      <c r="F204" s="195"/>
      <c r="G204" s="195"/>
      <c r="H204" s="195"/>
      <c r="I204" s="195"/>
    </row>
    <row r="205" spans="1:9" ht="12.75">
      <c r="A205" s="113"/>
      <c r="B205" s="113"/>
      <c r="C205" s="195"/>
      <c r="D205" s="195"/>
      <c r="E205" s="195"/>
      <c r="F205" s="195"/>
      <c r="G205" s="195"/>
      <c r="H205" s="195"/>
      <c r="I205" s="195"/>
    </row>
    <row r="206" spans="1:9" ht="12.75">
      <c r="A206" s="113"/>
      <c r="B206" s="113"/>
      <c r="C206" s="195"/>
      <c r="D206" s="195"/>
      <c r="E206" s="195"/>
      <c r="F206" s="195"/>
      <c r="G206" s="195"/>
      <c r="H206" s="195"/>
      <c r="I206" s="195"/>
    </row>
    <row r="207" spans="1:9" ht="12.75">
      <c r="A207" s="113"/>
      <c r="B207" s="113"/>
      <c r="C207" s="195"/>
      <c r="D207" s="195"/>
      <c r="E207" s="195"/>
      <c r="F207" s="195"/>
      <c r="G207" s="195"/>
      <c r="H207" s="195"/>
      <c r="I207" s="195"/>
    </row>
    <row r="208" spans="1:9" ht="12.75">
      <c r="A208" s="113"/>
      <c r="B208" s="113"/>
      <c r="C208" s="195"/>
      <c r="D208" s="195"/>
      <c r="E208" s="195"/>
      <c r="F208" s="195"/>
      <c r="G208" s="195"/>
      <c r="H208" s="195"/>
      <c r="I208" s="195"/>
    </row>
    <row r="209" spans="1:9" ht="12.75">
      <c r="A209" s="113"/>
      <c r="B209" s="113"/>
      <c r="C209" s="195"/>
      <c r="D209" s="195"/>
      <c r="E209" s="195"/>
      <c r="F209" s="195"/>
      <c r="G209" s="195"/>
      <c r="H209" s="195"/>
      <c r="I209" s="195"/>
    </row>
    <row r="210" spans="1:9" ht="12.75">
      <c r="A210" s="113"/>
      <c r="B210" s="113"/>
      <c r="C210" s="195"/>
      <c r="D210" s="195"/>
      <c r="E210" s="195"/>
      <c r="F210" s="195"/>
      <c r="G210" s="195"/>
      <c r="H210" s="195"/>
      <c r="I210" s="195"/>
    </row>
    <row r="211" spans="1:9" ht="12.75">
      <c r="A211" s="113"/>
      <c r="B211" s="113"/>
      <c r="C211" s="195"/>
      <c r="D211" s="195"/>
      <c r="E211" s="195"/>
      <c r="F211" s="195"/>
      <c r="G211" s="195"/>
      <c r="H211" s="195"/>
      <c r="I211" s="195"/>
    </row>
    <row r="212" spans="1:9" ht="12.75">
      <c r="A212" s="113"/>
      <c r="B212" s="113"/>
      <c r="C212" s="195"/>
      <c r="D212" s="195"/>
      <c r="E212" s="195"/>
      <c r="F212" s="195"/>
      <c r="G212" s="195"/>
      <c r="H212" s="195"/>
      <c r="I212" s="195"/>
    </row>
    <row r="213" spans="1:9" ht="12.75">
      <c r="A213" s="113"/>
      <c r="B213" s="113"/>
      <c r="C213" s="195"/>
      <c r="D213" s="195"/>
      <c r="E213" s="195"/>
      <c r="F213" s="195"/>
      <c r="G213" s="195"/>
      <c r="H213" s="195"/>
      <c r="I213" s="195"/>
    </row>
    <row r="214" spans="1:9" ht="12.75">
      <c r="A214" s="113"/>
      <c r="B214" s="113"/>
      <c r="C214" s="195"/>
      <c r="D214" s="195"/>
      <c r="E214" s="195"/>
      <c r="F214" s="195"/>
      <c r="G214" s="195"/>
      <c r="H214" s="195"/>
      <c r="I214" s="195"/>
    </row>
    <row r="215" spans="1:9" ht="12.75">
      <c r="A215" s="113"/>
      <c r="B215" s="113"/>
      <c r="C215" s="195"/>
      <c r="D215" s="195"/>
      <c r="E215" s="195"/>
      <c r="F215" s="195"/>
      <c r="G215" s="195"/>
      <c r="H215" s="195"/>
      <c r="I215" s="195"/>
    </row>
    <row r="216" spans="1:9" ht="12.75">
      <c r="A216" s="113"/>
      <c r="B216" s="113"/>
      <c r="C216" s="195"/>
      <c r="D216" s="195"/>
      <c r="E216" s="195"/>
      <c r="F216" s="195"/>
      <c r="G216" s="195"/>
      <c r="H216" s="195"/>
      <c r="I216" s="195"/>
    </row>
    <row r="217" spans="1:9" ht="12.75">
      <c r="A217" s="113"/>
      <c r="B217" s="113"/>
      <c r="C217" s="195"/>
      <c r="D217" s="195"/>
      <c r="E217" s="195"/>
      <c r="F217" s="195"/>
      <c r="G217" s="195"/>
      <c r="H217" s="195"/>
      <c r="I217" s="195"/>
    </row>
    <row r="218" spans="1:9" ht="12.75">
      <c r="A218" s="113"/>
      <c r="B218" s="113"/>
      <c r="C218" s="195"/>
      <c r="D218" s="195"/>
      <c r="E218" s="195"/>
      <c r="F218" s="195"/>
      <c r="G218" s="195"/>
      <c r="H218" s="195"/>
      <c r="I218" s="195"/>
    </row>
    <row r="219" spans="1:9" ht="12.75">
      <c r="A219" s="113"/>
      <c r="B219" s="113"/>
      <c r="C219" s="195"/>
      <c r="D219" s="195"/>
      <c r="E219" s="195"/>
      <c r="F219" s="195"/>
      <c r="G219" s="195"/>
      <c r="H219" s="195"/>
      <c r="I219" s="195"/>
    </row>
    <row r="220" spans="1:9" ht="12.75">
      <c r="A220" s="113"/>
      <c r="B220" s="113"/>
      <c r="C220" s="195"/>
      <c r="D220" s="195"/>
      <c r="E220" s="195"/>
      <c r="F220" s="195"/>
      <c r="G220" s="195"/>
      <c r="H220" s="195"/>
      <c r="I220" s="195"/>
    </row>
    <row r="221" spans="1:9" ht="12.75">
      <c r="A221" s="113"/>
      <c r="B221" s="113"/>
      <c r="C221" s="195"/>
      <c r="D221" s="195"/>
      <c r="E221" s="195"/>
      <c r="F221" s="195"/>
      <c r="G221" s="195"/>
      <c r="H221" s="195"/>
      <c r="I221" s="195"/>
    </row>
    <row r="222" spans="1:9" ht="12.75">
      <c r="A222" s="113"/>
      <c r="B222" s="113"/>
      <c r="C222" s="195"/>
      <c r="D222" s="195"/>
      <c r="E222" s="195"/>
      <c r="F222" s="195"/>
      <c r="G222" s="195"/>
      <c r="H222" s="195"/>
      <c r="I222" s="195"/>
    </row>
    <row r="223" spans="1:9" ht="12.75">
      <c r="A223" s="113"/>
      <c r="B223" s="113"/>
      <c r="C223" s="195"/>
      <c r="D223" s="195"/>
      <c r="E223" s="195"/>
      <c r="F223" s="195"/>
      <c r="G223" s="195"/>
      <c r="H223" s="195"/>
      <c r="I223" s="195"/>
    </row>
    <row r="224" spans="1:9" ht="12.75">
      <c r="A224" s="113"/>
      <c r="B224" s="113"/>
      <c r="C224" s="195"/>
      <c r="D224" s="195"/>
      <c r="E224" s="195"/>
      <c r="F224" s="195"/>
      <c r="G224" s="195"/>
      <c r="H224" s="195"/>
      <c r="I224" s="195"/>
    </row>
    <row r="225" spans="1:9" ht="12.75">
      <c r="A225" s="113"/>
      <c r="B225" s="113"/>
      <c r="C225" s="195"/>
      <c r="D225" s="195"/>
      <c r="E225" s="195"/>
      <c r="F225" s="195"/>
      <c r="G225" s="195"/>
      <c r="H225" s="195"/>
      <c r="I225" s="195"/>
    </row>
    <row r="226" spans="1:9" ht="12.75">
      <c r="A226" s="113"/>
      <c r="B226" s="113"/>
      <c r="C226" s="195"/>
      <c r="D226" s="195"/>
      <c r="E226" s="195"/>
      <c r="F226" s="195"/>
      <c r="G226" s="195"/>
      <c r="H226" s="195"/>
      <c r="I226" s="195"/>
    </row>
    <row r="227" spans="1:9" ht="12.75">
      <c r="A227" s="113"/>
      <c r="B227" s="113"/>
      <c r="C227" s="195"/>
      <c r="D227" s="195"/>
      <c r="E227" s="195"/>
      <c r="F227" s="195"/>
      <c r="G227" s="195"/>
      <c r="H227" s="195"/>
      <c r="I227" s="195"/>
    </row>
    <row r="228" spans="1:9" ht="12.75">
      <c r="A228" s="113"/>
      <c r="B228" s="113"/>
      <c r="C228" s="195"/>
      <c r="D228" s="195"/>
      <c r="E228" s="195"/>
      <c r="F228" s="195"/>
      <c r="G228" s="195"/>
      <c r="H228" s="195"/>
      <c r="I228" s="195"/>
    </row>
    <row r="229" spans="1:9" ht="12.75">
      <c r="A229" s="113"/>
      <c r="B229" s="113"/>
      <c r="C229" s="195"/>
      <c r="D229" s="195"/>
      <c r="E229" s="195"/>
      <c r="F229" s="195"/>
      <c r="G229" s="195"/>
      <c r="H229" s="195"/>
      <c r="I229" s="195"/>
    </row>
    <row r="230" spans="1:9" ht="12.75">
      <c r="A230" s="113"/>
      <c r="B230" s="113"/>
      <c r="C230" s="195"/>
      <c r="D230" s="195"/>
      <c r="E230" s="195"/>
      <c r="F230" s="195"/>
      <c r="G230" s="195"/>
      <c r="H230" s="195"/>
      <c r="I230" s="195"/>
    </row>
    <row r="231" spans="1:9" ht="12.75">
      <c r="A231" s="113"/>
      <c r="B231" s="113"/>
      <c r="C231" s="195"/>
      <c r="D231" s="195"/>
      <c r="E231" s="195"/>
      <c r="F231" s="195"/>
      <c r="G231" s="195"/>
      <c r="H231" s="195"/>
      <c r="I231" s="195"/>
    </row>
    <row r="232" spans="1:9" ht="12.75">
      <c r="A232" s="113"/>
      <c r="B232" s="113"/>
      <c r="C232" s="195"/>
      <c r="D232" s="195"/>
      <c r="E232" s="195"/>
      <c r="F232" s="195"/>
      <c r="G232" s="195"/>
      <c r="H232" s="195"/>
      <c r="I232" s="195"/>
    </row>
    <row r="233" spans="1:9" ht="12.75">
      <c r="A233" s="113"/>
      <c r="B233" s="113"/>
      <c r="C233" s="195"/>
      <c r="D233" s="195"/>
      <c r="E233" s="195"/>
      <c r="F233" s="195"/>
      <c r="G233" s="195"/>
      <c r="H233" s="195"/>
      <c r="I233" s="195"/>
    </row>
    <row r="234" spans="1:9" ht="12.75">
      <c r="A234" s="113"/>
      <c r="B234" s="113"/>
      <c r="C234" s="195"/>
      <c r="D234" s="195"/>
      <c r="E234" s="195"/>
      <c r="F234" s="195"/>
      <c r="G234" s="195"/>
      <c r="H234" s="195"/>
      <c r="I234" s="195"/>
    </row>
    <row r="235" spans="1:9" ht="12.75">
      <c r="A235" s="113"/>
      <c r="B235" s="113"/>
      <c r="C235" s="195"/>
      <c r="D235" s="195"/>
      <c r="E235" s="195"/>
      <c r="F235" s="195"/>
      <c r="G235" s="195"/>
      <c r="H235" s="195"/>
      <c r="I235" s="195"/>
    </row>
    <row r="236" spans="1:9" ht="12.75">
      <c r="A236" s="113"/>
      <c r="B236" s="113"/>
      <c r="C236" s="195"/>
      <c r="D236" s="195"/>
      <c r="E236" s="195"/>
      <c r="F236" s="195"/>
      <c r="G236" s="195"/>
      <c r="H236" s="195"/>
      <c r="I236" s="195"/>
    </row>
    <row r="237" spans="1:9" ht="12.75">
      <c r="A237" s="113"/>
      <c r="B237" s="113"/>
      <c r="C237" s="195"/>
      <c r="D237" s="195"/>
      <c r="E237" s="195"/>
      <c r="F237" s="195"/>
      <c r="G237" s="195"/>
      <c r="H237" s="195"/>
      <c r="I237" s="195"/>
    </row>
    <row r="238" spans="1:9" ht="12.75">
      <c r="A238" s="113"/>
      <c r="B238" s="113"/>
      <c r="C238" s="195"/>
      <c r="D238" s="195"/>
      <c r="E238" s="195"/>
      <c r="F238" s="195"/>
      <c r="G238" s="195"/>
      <c r="H238" s="195"/>
      <c r="I238" s="195"/>
    </row>
    <row r="239" spans="1:9" ht="12.75">
      <c r="A239" s="113"/>
      <c r="B239" s="113"/>
      <c r="C239" s="195"/>
      <c r="D239" s="195"/>
      <c r="E239" s="195"/>
      <c r="F239" s="195"/>
      <c r="G239" s="195"/>
      <c r="H239" s="195"/>
      <c r="I239" s="195"/>
    </row>
    <row r="240" spans="1:9" ht="12.75">
      <c r="A240" s="113"/>
      <c r="B240" s="113"/>
      <c r="C240" s="195"/>
      <c r="D240" s="195"/>
      <c r="E240" s="195"/>
      <c r="F240" s="195"/>
      <c r="G240" s="195"/>
      <c r="H240" s="195"/>
      <c r="I240" s="195"/>
    </row>
    <row r="241" spans="1:9" ht="12.75">
      <c r="A241" s="113"/>
      <c r="B241" s="113"/>
      <c r="C241" s="195"/>
      <c r="D241" s="195"/>
      <c r="E241" s="195"/>
      <c r="F241" s="195"/>
      <c r="G241" s="195"/>
      <c r="H241" s="195"/>
      <c r="I241" s="195"/>
    </row>
    <row r="242" spans="1:9" ht="12.75">
      <c r="A242" s="113"/>
      <c r="B242" s="113"/>
      <c r="C242" s="195"/>
      <c r="D242" s="195"/>
      <c r="E242" s="195"/>
      <c r="F242" s="195"/>
      <c r="G242" s="195"/>
      <c r="H242" s="195"/>
      <c r="I242" s="195"/>
    </row>
    <row r="243" spans="1:9" ht="12.75">
      <c r="A243" s="113"/>
      <c r="B243" s="113"/>
      <c r="C243" s="195"/>
      <c r="D243" s="195"/>
      <c r="E243" s="195"/>
      <c r="F243" s="195"/>
      <c r="G243" s="195"/>
      <c r="H243" s="195"/>
      <c r="I243" s="195"/>
    </row>
    <row r="244" spans="1:9" ht="12.75">
      <c r="A244" s="113"/>
      <c r="B244" s="113"/>
      <c r="C244" s="195"/>
      <c r="D244" s="195"/>
      <c r="E244" s="195"/>
      <c r="F244" s="195"/>
      <c r="G244" s="195"/>
      <c r="H244" s="195"/>
      <c r="I244" s="195"/>
    </row>
    <row r="245" spans="1:9" ht="12.75">
      <c r="A245" s="113"/>
      <c r="B245" s="113"/>
      <c r="C245" s="195"/>
      <c r="D245" s="195"/>
      <c r="E245" s="195"/>
      <c r="F245" s="195"/>
      <c r="G245" s="195"/>
      <c r="H245" s="195"/>
      <c r="I245" s="195"/>
    </row>
    <row r="246" spans="1:9" ht="12.75">
      <c r="A246" s="113"/>
      <c r="B246" s="113"/>
      <c r="C246" s="195"/>
      <c r="D246" s="195"/>
      <c r="E246" s="195"/>
      <c r="F246" s="195"/>
      <c r="G246" s="195"/>
      <c r="H246" s="195"/>
      <c r="I246" s="195"/>
    </row>
    <row r="247" spans="1:9" ht="12.75">
      <c r="A247" s="113"/>
      <c r="B247" s="113"/>
      <c r="C247" s="195"/>
      <c r="D247" s="195"/>
      <c r="E247" s="195"/>
      <c r="F247" s="195"/>
      <c r="G247" s="195"/>
      <c r="H247" s="195"/>
      <c r="I247" s="195"/>
    </row>
    <row r="248" spans="1:9" ht="12.75">
      <c r="A248" s="113"/>
      <c r="B248" s="113"/>
      <c r="C248" s="195"/>
      <c r="D248" s="195"/>
      <c r="E248" s="195"/>
      <c r="F248" s="195"/>
      <c r="G248" s="195"/>
      <c r="H248" s="195"/>
      <c r="I248" s="195"/>
    </row>
    <row r="249" spans="1:9" ht="12.75">
      <c r="A249" s="113"/>
      <c r="B249" s="113"/>
      <c r="C249" s="195"/>
      <c r="D249" s="195"/>
      <c r="E249" s="195"/>
      <c r="F249" s="195"/>
      <c r="G249" s="195"/>
      <c r="H249" s="195"/>
      <c r="I249" s="195"/>
    </row>
    <row r="250" spans="1:9" ht="12.75">
      <c r="A250" s="113"/>
      <c r="B250" s="113"/>
      <c r="C250" s="195"/>
      <c r="D250" s="195"/>
      <c r="E250" s="195"/>
      <c r="F250" s="195"/>
      <c r="G250" s="195"/>
      <c r="H250" s="195"/>
      <c r="I250" s="195"/>
    </row>
    <row r="251" spans="1:9" ht="12.75">
      <c r="A251" s="113"/>
      <c r="B251" s="113"/>
      <c r="C251" s="195"/>
      <c r="D251" s="195"/>
      <c r="E251" s="195"/>
      <c r="F251" s="195"/>
      <c r="G251" s="195"/>
      <c r="H251" s="195"/>
      <c r="I251" s="195"/>
    </row>
    <row r="252" spans="1:9" ht="12.75">
      <c r="A252" s="113"/>
      <c r="B252" s="113"/>
      <c r="C252" s="195"/>
      <c r="D252" s="195"/>
      <c r="E252" s="195"/>
      <c r="F252" s="195"/>
      <c r="G252" s="195"/>
      <c r="H252" s="195"/>
      <c r="I252" s="195"/>
    </row>
    <row r="253" spans="1:9" ht="12.75">
      <c r="A253" s="113"/>
      <c r="B253" s="113"/>
      <c r="C253" s="195"/>
      <c r="D253" s="195"/>
      <c r="E253" s="195"/>
      <c r="F253" s="195"/>
      <c r="G253" s="195"/>
      <c r="H253" s="195"/>
      <c r="I253" s="195"/>
    </row>
    <row r="254" spans="1:9" ht="12.75">
      <c r="A254" s="113"/>
      <c r="B254" s="113"/>
      <c r="C254" s="195"/>
      <c r="D254" s="195"/>
      <c r="E254" s="195"/>
      <c r="F254" s="195"/>
      <c r="G254" s="195"/>
      <c r="H254" s="195"/>
      <c r="I254" s="195"/>
    </row>
    <row r="255" spans="1:9" ht="12.75">
      <c r="A255" s="113"/>
      <c r="B255" s="113"/>
      <c r="C255" s="195"/>
      <c r="D255" s="195"/>
      <c r="E255" s="195"/>
      <c r="F255" s="195"/>
      <c r="G255" s="195"/>
      <c r="H255" s="195"/>
      <c r="I255" s="195"/>
    </row>
    <row r="256" spans="1:9" ht="12.75">
      <c r="A256" s="113"/>
      <c r="B256" s="113"/>
      <c r="C256" s="195"/>
      <c r="D256" s="195"/>
      <c r="E256" s="195"/>
      <c r="F256" s="195"/>
      <c r="G256" s="195"/>
      <c r="H256" s="195"/>
      <c r="I256" s="195"/>
    </row>
    <row r="257" spans="1:9" ht="12.75">
      <c r="A257" s="113"/>
      <c r="B257" s="113"/>
      <c r="C257" s="195"/>
      <c r="D257" s="195"/>
      <c r="E257" s="195"/>
      <c r="F257" s="195"/>
      <c r="G257" s="195"/>
      <c r="H257" s="195"/>
      <c r="I257" s="195"/>
    </row>
    <row r="258" spans="1:9" ht="12.75">
      <c r="A258" s="113"/>
      <c r="B258" s="113"/>
      <c r="C258" s="195"/>
      <c r="D258" s="195"/>
      <c r="E258" s="195"/>
      <c r="F258" s="195"/>
      <c r="G258" s="195"/>
      <c r="H258" s="195"/>
      <c r="I258" s="195"/>
    </row>
    <row r="259" spans="1:9" ht="12.75">
      <c r="A259" s="113"/>
      <c r="B259" s="113"/>
      <c r="C259" s="195"/>
      <c r="D259" s="195"/>
      <c r="E259" s="195"/>
      <c r="F259" s="195"/>
      <c r="G259" s="195"/>
      <c r="H259" s="195"/>
      <c r="I259" s="195"/>
    </row>
    <row r="260" spans="1:9" ht="12.75">
      <c r="A260" s="113"/>
      <c r="B260" s="113"/>
      <c r="C260" s="195"/>
      <c r="D260" s="195"/>
      <c r="E260" s="195"/>
      <c r="F260" s="195"/>
      <c r="G260" s="195"/>
      <c r="H260" s="195"/>
      <c r="I260" s="195"/>
    </row>
    <row r="261" spans="1:9" ht="12.75">
      <c r="A261" s="113"/>
      <c r="B261" s="113"/>
      <c r="C261" s="195"/>
      <c r="D261" s="195"/>
      <c r="E261" s="195"/>
      <c r="F261" s="195"/>
      <c r="G261" s="195"/>
      <c r="H261" s="195"/>
      <c r="I261" s="195"/>
    </row>
    <row r="262" spans="1:9" ht="12.75">
      <c r="A262" s="113"/>
      <c r="B262" s="113"/>
      <c r="C262" s="195"/>
      <c r="D262" s="195"/>
      <c r="E262" s="195"/>
      <c r="F262" s="195"/>
      <c r="G262" s="195"/>
      <c r="H262" s="195"/>
      <c r="I262" s="195"/>
    </row>
    <row r="263" spans="1:9" ht="12.75">
      <c r="A263" s="113"/>
      <c r="B263" s="113"/>
      <c r="C263" s="195"/>
      <c r="D263" s="195"/>
      <c r="E263" s="195"/>
      <c r="F263" s="195"/>
      <c r="G263" s="195"/>
      <c r="H263" s="195"/>
      <c r="I263" s="195"/>
    </row>
    <row r="264" spans="1:9" ht="12.75">
      <c r="A264" s="113"/>
      <c r="B264" s="113"/>
      <c r="C264" s="195"/>
      <c r="D264" s="195"/>
      <c r="E264" s="195"/>
      <c r="F264" s="195"/>
      <c r="G264" s="195"/>
      <c r="H264" s="195"/>
      <c r="I264" s="195"/>
    </row>
    <row r="265" spans="1:9" ht="12.75">
      <c r="A265" s="113"/>
      <c r="B265" s="113"/>
      <c r="C265" s="195"/>
      <c r="D265" s="195"/>
      <c r="E265" s="195"/>
      <c r="F265" s="195"/>
      <c r="G265" s="195"/>
      <c r="H265" s="195"/>
      <c r="I265" s="195"/>
    </row>
    <row r="266" spans="1:9" ht="12.75">
      <c r="A266" s="113"/>
      <c r="B266" s="113"/>
      <c r="C266" s="195"/>
      <c r="D266" s="195"/>
      <c r="E266" s="195"/>
      <c r="F266" s="195"/>
      <c r="G266" s="195"/>
      <c r="H266" s="195"/>
      <c r="I266" s="195"/>
    </row>
    <row r="267" spans="1:9" ht="12.75">
      <c r="A267" s="113"/>
      <c r="B267" s="113"/>
      <c r="C267" s="195"/>
      <c r="D267" s="195"/>
      <c r="E267" s="195"/>
      <c r="F267" s="195"/>
      <c r="G267" s="195"/>
      <c r="H267" s="195"/>
      <c r="I267" s="195"/>
    </row>
    <row r="268" spans="1:9" ht="12.75">
      <c r="A268" s="113"/>
      <c r="B268" s="113"/>
      <c r="C268" s="195"/>
      <c r="D268" s="195"/>
      <c r="E268" s="195"/>
      <c r="F268" s="195"/>
      <c r="G268" s="195"/>
      <c r="H268" s="195"/>
      <c r="I268" s="195"/>
    </row>
    <row r="269" spans="1:9" ht="12.75">
      <c r="A269" s="113"/>
      <c r="B269" s="113"/>
      <c r="C269" s="195"/>
      <c r="D269" s="195"/>
      <c r="E269" s="195"/>
      <c r="F269" s="195"/>
      <c r="G269" s="195"/>
      <c r="H269" s="195"/>
      <c r="I269" s="195"/>
    </row>
    <row r="270" spans="1:9" ht="12.75">
      <c r="A270" s="113"/>
      <c r="B270" s="113"/>
      <c r="C270" s="195"/>
      <c r="D270" s="195"/>
      <c r="E270" s="195"/>
      <c r="F270" s="195"/>
      <c r="G270" s="195"/>
      <c r="H270" s="195"/>
      <c r="I270" s="195"/>
    </row>
    <row r="271" spans="1:9" ht="12.75">
      <c r="A271" s="113"/>
      <c r="B271" s="113"/>
      <c r="C271" s="195"/>
      <c r="D271" s="195"/>
      <c r="E271" s="195"/>
      <c r="F271" s="195"/>
      <c r="G271" s="195"/>
      <c r="H271" s="195"/>
      <c r="I271" s="195"/>
    </row>
    <row r="272" spans="1:9" ht="12.75">
      <c r="A272" s="113"/>
      <c r="B272" s="113"/>
      <c r="C272" s="195"/>
      <c r="D272" s="195"/>
      <c r="E272" s="195"/>
      <c r="F272" s="195"/>
      <c r="G272" s="195"/>
      <c r="H272" s="195"/>
      <c r="I272" s="195"/>
    </row>
    <row r="273" spans="1:9" ht="12.75">
      <c r="A273" s="113"/>
      <c r="B273" s="113"/>
      <c r="C273" s="195"/>
      <c r="D273" s="195"/>
      <c r="E273" s="195"/>
      <c r="F273" s="195"/>
      <c r="G273" s="195"/>
      <c r="H273" s="195"/>
      <c r="I273" s="195"/>
    </row>
    <row r="274" spans="1:9" ht="12.75">
      <c r="A274" s="113"/>
      <c r="B274" s="113"/>
      <c r="C274" s="195"/>
      <c r="D274" s="195"/>
      <c r="E274" s="195"/>
      <c r="F274" s="195"/>
      <c r="G274" s="195"/>
      <c r="H274" s="195"/>
      <c r="I274" s="195"/>
    </row>
    <row r="275" spans="1:9" ht="12.75">
      <c r="A275" s="113"/>
      <c r="B275" s="113"/>
      <c r="C275" s="195"/>
      <c r="D275" s="195"/>
      <c r="E275" s="195"/>
      <c r="F275" s="195"/>
      <c r="G275" s="195"/>
      <c r="H275" s="195"/>
      <c r="I275" s="195"/>
    </row>
    <row r="276" spans="1:9" ht="12.75">
      <c r="A276" s="113"/>
      <c r="B276" s="113"/>
      <c r="C276" s="195"/>
      <c r="D276" s="195"/>
      <c r="E276" s="195"/>
      <c r="F276" s="195"/>
      <c r="G276" s="195"/>
      <c r="H276" s="195"/>
      <c r="I276" s="195"/>
    </row>
    <row r="277" spans="1:9" ht="12.75">
      <c r="A277" s="113"/>
      <c r="B277" s="113"/>
      <c r="C277" s="195"/>
      <c r="D277" s="195"/>
      <c r="E277" s="195"/>
      <c r="F277" s="195"/>
      <c r="G277" s="195"/>
      <c r="H277" s="195"/>
      <c r="I277" s="195"/>
    </row>
    <row r="278" spans="1:9" ht="12.75">
      <c r="A278" s="113"/>
      <c r="B278" s="113"/>
      <c r="C278" s="195"/>
      <c r="D278" s="195"/>
      <c r="E278" s="195"/>
      <c r="F278" s="195"/>
      <c r="G278" s="195"/>
      <c r="H278" s="195"/>
      <c r="I278" s="195"/>
    </row>
    <row r="279" spans="1:9" ht="12.75">
      <c r="A279" s="113"/>
      <c r="B279" s="113"/>
      <c r="C279" s="195"/>
      <c r="D279" s="195"/>
      <c r="E279" s="195"/>
      <c r="F279" s="195"/>
      <c r="G279" s="195"/>
      <c r="H279" s="195"/>
      <c r="I279" s="195"/>
    </row>
    <row r="280" spans="1:9" ht="12.75">
      <c r="A280" s="113"/>
      <c r="B280" s="113"/>
      <c r="C280" s="195"/>
      <c r="D280" s="195"/>
      <c r="E280" s="195"/>
      <c r="F280" s="195"/>
      <c r="G280" s="195"/>
      <c r="H280" s="195"/>
      <c r="I280" s="195"/>
    </row>
    <row r="281" spans="1:9" ht="12.75">
      <c r="A281" s="113"/>
      <c r="B281" s="113"/>
      <c r="C281" s="195"/>
      <c r="D281" s="195"/>
      <c r="E281" s="195"/>
      <c r="F281" s="195"/>
      <c r="G281" s="195"/>
      <c r="H281" s="195"/>
      <c r="I281" s="195"/>
    </row>
    <row r="282" spans="1:9" ht="12.75">
      <c r="A282" s="113"/>
      <c r="B282" s="113"/>
      <c r="C282" s="195"/>
      <c r="D282" s="195"/>
      <c r="E282" s="195"/>
      <c r="F282" s="195"/>
      <c r="G282" s="195"/>
      <c r="H282" s="195"/>
      <c r="I282" s="195"/>
    </row>
    <row r="283" spans="1:9" ht="12.75">
      <c r="A283" s="113"/>
      <c r="B283" s="113"/>
      <c r="C283" s="195"/>
      <c r="D283" s="195"/>
      <c r="E283" s="195"/>
      <c r="F283" s="195"/>
      <c r="G283" s="195"/>
      <c r="H283" s="195"/>
      <c r="I283" s="195"/>
    </row>
    <row r="284" spans="1:9" ht="12.75">
      <c r="A284" s="113"/>
      <c r="B284" s="113"/>
      <c r="C284" s="195"/>
      <c r="D284" s="195"/>
      <c r="E284" s="195"/>
      <c r="F284" s="195"/>
      <c r="G284" s="195"/>
      <c r="H284" s="195"/>
      <c r="I284" s="195"/>
    </row>
    <row r="285" spans="1:9" ht="12.75">
      <c r="A285" s="113"/>
      <c r="B285" s="113"/>
      <c r="C285" s="195"/>
      <c r="D285" s="195"/>
      <c r="E285" s="195"/>
      <c r="F285" s="195"/>
      <c r="G285" s="195"/>
      <c r="H285" s="195"/>
      <c r="I285" s="195"/>
    </row>
    <row r="286" spans="1:9" ht="12.75">
      <c r="A286" s="113"/>
      <c r="B286" s="113"/>
      <c r="C286" s="195"/>
      <c r="D286" s="195"/>
      <c r="E286" s="195"/>
      <c r="F286" s="195"/>
      <c r="G286" s="195"/>
      <c r="H286" s="195"/>
      <c r="I286" s="195"/>
    </row>
    <row r="287" spans="1:9" ht="12.75">
      <c r="A287" s="113"/>
      <c r="B287" s="113"/>
      <c r="C287" s="195"/>
      <c r="D287" s="195"/>
      <c r="E287" s="195"/>
      <c r="F287" s="195"/>
      <c r="G287" s="195"/>
      <c r="H287" s="195"/>
      <c r="I287" s="195"/>
    </row>
    <row r="288" spans="1:9" ht="12.75">
      <c r="A288" s="113"/>
      <c r="B288" s="113"/>
      <c r="C288" s="195"/>
      <c r="D288" s="195"/>
      <c r="E288" s="195"/>
      <c r="F288" s="195"/>
      <c r="G288" s="195"/>
      <c r="H288" s="195"/>
      <c r="I288" s="195"/>
    </row>
    <row r="289" spans="1:9" ht="12.75">
      <c r="A289" s="113"/>
      <c r="B289" s="113"/>
      <c r="C289" s="195"/>
      <c r="D289" s="195"/>
      <c r="E289" s="195"/>
      <c r="F289" s="195"/>
      <c r="G289" s="195"/>
      <c r="H289" s="195"/>
      <c r="I289" s="195"/>
    </row>
    <row r="290" spans="1:9" ht="12.75">
      <c r="A290" s="113"/>
      <c r="B290" s="113"/>
      <c r="C290" s="195"/>
      <c r="D290" s="195"/>
      <c r="E290" s="195"/>
      <c r="F290" s="195"/>
      <c r="G290" s="195"/>
      <c r="H290" s="195"/>
      <c r="I290" s="195"/>
    </row>
    <row r="291" spans="1:9" ht="12.75">
      <c r="A291" s="113"/>
      <c r="B291" s="113"/>
      <c r="C291" s="195"/>
      <c r="D291" s="195"/>
      <c r="E291" s="195"/>
      <c r="F291" s="195"/>
      <c r="G291" s="195"/>
      <c r="H291" s="195"/>
      <c r="I291" s="195"/>
    </row>
    <row r="292" spans="1:9" ht="12.75">
      <c r="A292" s="113"/>
      <c r="B292" s="113"/>
      <c r="C292" s="195"/>
      <c r="D292" s="195"/>
      <c r="E292" s="195"/>
      <c r="F292" s="195"/>
      <c r="G292" s="195"/>
      <c r="H292" s="195"/>
      <c r="I292" s="195"/>
    </row>
  </sheetData>
  <sheetProtection/>
  <mergeCells count="6">
    <mergeCell ref="A6:U6"/>
    <mergeCell ref="A43:B43"/>
    <mergeCell ref="C1:N1"/>
    <mergeCell ref="B2:P2"/>
    <mergeCell ref="B4:U4"/>
    <mergeCell ref="B3:U3"/>
  </mergeCells>
  <printOptions/>
  <pageMargins left="0.7086614173228347" right="0.5118110236220472" top="0.5511811023622047" bottom="0.15748031496062992" header="0.31496062992125984" footer="0.31496062992125984"/>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tabColor indexed="45"/>
  </sheetPr>
  <dimension ref="A1:R112"/>
  <sheetViews>
    <sheetView tabSelected="1" zoomScalePageLayoutView="0" workbookViewId="0" topLeftCell="B77">
      <selection activeCell="O89" sqref="O89"/>
    </sheetView>
  </sheetViews>
  <sheetFormatPr defaultColWidth="9.140625" defaultRowHeight="12.75"/>
  <cols>
    <col min="1" max="1" width="2.421875" style="24" hidden="1" customWidth="1"/>
    <col min="2" max="2" width="51.7109375" style="25" customWidth="1"/>
    <col min="3" max="3" width="4.8515625" style="25" hidden="1" customWidth="1"/>
    <col min="4" max="4" width="0.13671875" style="25" hidden="1" customWidth="1"/>
    <col min="5" max="5" width="4.8515625" style="25" customWidth="1"/>
    <col min="6" max="6" width="5.140625" style="25" customWidth="1"/>
    <col min="7" max="7" width="4.57421875" style="25" customWidth="1"/>
    <col min="8" max="8" width="4.421875" style="233" hidden="1" customWidth="1"/>
    <col min="9" max="9" width="3.57421875" style="170" hidden="1" customWidth="1"/>
    <col min="10" max="10" width="3.7109375" style="170" hidden="1" customWidth="1"/>
    <col min="11" max="11" width="5.7109375" style="170" hidden="1" customWidth="1"/>
    <col min="12" max="12" width="5.7109375" style="170" customWidth="1"/>
    <col min="13" max="13" width="8.57421875" style="170" customWidth="1"/>
    <col min="14" max="14" width="4.421875" style="170" customWidth="1"/>
    <col min="15" max="15" width="13.57421875" style="170" customWidth="1"/>
    <col min="16" max="16" width="12.57421875" style="170" customWidth="1"/>
    <col min="17" max="17" width="12.8515625" style="170" customWidth="1"/>
    <col min="18" max="16384" width="9.140625" style="24" customWidth="1"/>
  </cols>
  <sheetData>
    <row r="1" spans="5:17" ht="12.75" hidden="1">
      <c r="E1" s="3" t="s">
        <v>334</v>
      </c>
      <c r="H1" s="3" t="s">
        <v>85</v>
      </c>
      <c r="I1" s="3"/>
      <c r="J1" s="3"/>
      <c r="K1" s="3"/>
      <c r="L1" s="3"/>
      <c r="M1" s="3"/>
      <c r="N1" s="3"/>
      <c r="O1" s="3"/>
      <c r="P1" s="3"/>
      <c r="Q1" s="3"/>
    </row>
    <row r="2" spans="8:17" ht="55.5" customHeight="1" hidden="1">
      <c r="H2" s="307" t="s">
        <v>185</v>
      </c>
      <c r="I2" s="307"/>
      <c r="J2" s="307"/>
      <c r="K2" s="307"/>
      <c r="L2" s="307"/>
      <c r="M2" s="307"/>
      <c r="N2" s="307"/>
      <c r="O2" s="307"/>
      <c r="P2" s="24"/>
      <c r="Q2" s="24"/>
    </row>
    <row r="3" spans="8:17" ht="16.5" customHeight="1">
      <c r="H3" s="312" t="s">
        <v>350</v>
      </c>
      <c r="I3" s="312"/>
      <c r="J3" s="312"/>
      <c r="K3" s="312"/>
      <c r="L3" s="312"/>
      <c r="M3" s="312"/>
      <c r="N3" s="312"/>
      <c r="O3" s="312"/>
      <c r="P3" s="312"/>
      <c r="Q3" s="312"/>
    </row>
    <row r="4" spans="8:17" ht="58.5" customHeight="1">
      <c r="H4" s="320" t="s">
        <v>436</v>
      </c>
      <c r="I4" s="320"/>
      <c r="J4" s="320"/>
      <c r="K4" s="320"/>
      <c r="L4" s="320"/>
      <c r="M4" s="320"/>
      <c r="N4" s="320"/>
      <c r="O4" s="320"/>
      <c r="P4" s="320"/>
      <c r="Q4" s="320"/>
    </row>
    <row r="5" spans="8:17" ht="9" customHeight="1">
      <c r="H5" s="139"/>
      <c r="I5" s="140"/>
      <c r="J5" s="140"/>
      <c r="K5" s="140"/>
      <c r="L5" s="140"/>
      <c r="M5" s="140"/>
      <c r="N5" s="140"/>
      <c r="O5" s="140"/>
      <c r="P5" s="140"/>
      <c r="Q5" s="140"/>
    </row>
    <row r="6" spans="1:17" ht="44.25" customHeight="1">
      <c r="A6" s="28" t="s">
        <v>313</v>
      </c>
      <c r="B6" s="311" t="s">
        <v>431</v>
      </c>
      <c r="C6" s="311"/>
      <c r="D6" s="311"/>
      <c r="E6" s="311"/>
      <c r="F6" s="311"/>
      <c r="G6" s="311"/>
      <c r="H6" s="311"/>
      <c r="I6" s="311"/>
      <c r="J6" s="311"/>
      <c r="K6" s="311"/>
      <c r="L6" s="311"/>
      <c r="M6" s="311"/>
      <c r="N6" s="311"/>
      <c r="O6" s="311"/>
      <c r="P6" s="311"/>
      <c r="Q6" s="311"/>
    </row>
    <row r="7" spans="1:17" ht="15" customHeight="1">
      <c r="A7" s="26"/>
      <c r="B7" s="26"/>
      <c r="C7" s="31"/>
      <c r="D7" s="31"/>
      <c r="E7" s="31"/>
      <c r="F7" s="31"/>
      <c r="G7" s="31"/>
      <c r="I7" s="26"/>
      <c r="J7" s="26"/>
      <c r="K7" s="26"/>
      <c r="L7" s="26"/>
      <c r="M7" s="26"/>
      <c r="N7" s="26"/>
      <c r="O7" s="21"/>
      <c r="P7" s="21"/>
      <c r="Q7" s="21" t="s">
        <v>366</v>
      </c>
    </row>
    <row r="8" spans="1:17" ht="24" customHeight="1">
      <c r="A8" s="310" t="s">
        <v>41</v>
      </c>
      <c r="B8" s="310"/>
      <c r="C8" s="122" t="s">
        <v>96</v>
      </c>
      <c r="D8" s="122" t="s">
        <v>97</v>
      </c>
      <c r="E8" s="122" t="s">
        <v>409</v>
      </c>
      <c r="F8" s="122" t="s">
        <v>335</v>
      </c>
      <c r="G8" s="122" t="s">
        <v>352</v>
      </c>
      <c r="H8" s="78" t="s">
        <v>98</v>
      </c>
      <c r="I8" s="124" t="s">
        <v>42</v>
      </c>
      <c r="J8" s="124" t="s">
        <v>43</v>
      </c>
      <c r="K8" s="124" t="s">
        <v>99</v>
      </c>
      <c r="L8" s="124" t="s">
        <v>387</v>
      </c>
      <c r="M8" s="124" t="s">
        <v>410</v>
      </c>
      <c r="N8" s="124" t="s">
        <v>45</v>
      </c>
      <c r="O8" s="122" t="s">
        <v>314</v>
      </c>
      <c r="P8" s="122" t="s">
        <v>368</v>
      </c>
      <c r="Q8" s="122" t="s">
        <v>429</v>
      </c>
    </row>
    <row r="9" spans="1:17" ht="40.5" customHeight="1">
      <c r="A9" s="122"/>
      <c r="B9" s="142" t="s">
        <v>397</v>
      </c>
      <c r="C9" s="117">
        <v>63</v>
      </c>
      <c r="D9" s="122"/>
      <c r="E9" s="117">
        <v>66</v>
      </c>
      <c r="F9" s="122"/>
      <c r="G9" s="122"/>
      <c r="H9" s="78"/>
      <c r="I9" s="124"/>
      <c r="J9" s="124"/>
      <c r="K9" s="124"/>
      <c r="L9" s="124"/>
      <c r="M9" s="124"/>
      <c r="N9" s="124"/>
      <c r="O9" s="136">
        <f>O10+O40+O47+O74+O52+O57+O82+O87+O92</f>
        <v>3119679</v>
      </c>
      <c r="P9" s="136">
        <f>P10+P40+P47+P74+P52+P57+P82+P87+P92</f>
        <v>3224781</v>
      </c>
      <c r="Q9" s="136">
        <f>Q10+Q40+Q47+Q74+Q52+Q57+Q82+Q87+Q92</f>
        <v>3349719</v>
      </c>
    </row>
    <row r="10" spans="1:17" ht="42.75" customHeight="1">
      <c r="A10" s="122"/>
      <c r="B10" s="13" t="s">
        <v>351</v>
      </c>
      <c r="C10" s="117">
        <v>63</v>
      </c>
      <c r="D10" s="117">
        <v>0</v>
      </c>
      <c r="E10" s="11">
        <v>66</v>
      </c>
      <c r="F10" s="158">
        <v>0</v>
      </c>
      <c r="G10" s="158">
        <v>11</v>
      </c>
      <c r="H10" s="143"/>
      <c r="I10" s="124"/>
      <c r="J10" s="124"/>
      <c r="K10" s="124"/>
      <c r="L10" s="124"/>
      <c r="M10" s="124"/>
      <c r="N10" s="124"/>
      <c r="O10" s="136">
        <f>O11</f>
        <v>1135900</v>
      </c>
      <c r="P10" s="136">
        <f>P11</f>
        <v>1113600</v>
      </c>
      <c r="Q10" s="136">
        <f>Q11</f>
        <v>1082379</v>
      </c>
    </row>
    <row r="11" spans="1:17" s="27" customFormat="1" ht="15.75" customHeight="1">
      <c r="A11" s="308" t="s">
        <v>202</v>
      </c>
      <c r="B11" s="308"/>
      <c r="C11" s="117">
        <v>63</v>
      </c>
      <c r="D11" s="117">
        <v>0</v>
      </c>
      <c r="E11" s="11">
        <v>66</v>
      </c>
      <c r="F11" s="158">
        <v>0</v>
      </c>
      <c r="G11" s="158">
        <v>11</v>
      </c>
      <c r="H11" s="126"/>
      <c r="I11" s="119"/>
      <c r="J11" s="120"/>
      <c r="K11" s="120"/>
      <c r="L11" s="119" t="s">
        <v>388</v>
      </c>
      <c r="M11" s="120"/>
      <c r="N11" s="120"/>
      <c r="O11" s="121">
        <f>O12+O15+O22+O25+O28+O31+O37</f>
        <v>1135900</v>
      </c>
      <c r="P11" s="121">
        <f>P12+P15+P22+P25+P28+P31+P37</f>
        <v>1113600</v>
      </c>
      <c r="Q11" s="121">
        <f>Q12+Q15+Q22+Q25+Q28+Q31+Q37</f>
        <v>1082379</v>
      </c>
    </row>
    <row r="12" spans="1:17" ht="39.75" customHeight="1">
      <c r="A12" s="146" t="s">
        <v>102</v>
      </c>
      <c r="B12" s="105" t="s">
        <v>434</v>
      </c>
      <c r="C12" s="122">
        <v>63</v>
      </c>
      <c r="D12" s="122">
        <v>0</v>
      </c>
      <c r="E12" s="11">
        <v>66</v>
      </c>
      <c r="F12" s="153">
        <v>0</v>
      </c>
      <c r="G12" s="153">
        <v>11</v>
      </c>
      <c r="H12" s="77">
        <v>866</v>
      </c>
      <c r="I12" s="147" t="s">
        <v>47</v>
      </c>
      <c r="J12" s="147" t="s">
        <v>48</v>
      </c>
      <c r="K12" s="147" t="s">
        <v>138</v>
      </c>
      <c r="L12" s="124" t="s">
        <v>388</v>
      </c>
      <c r="M12" s="145" t="s">
        <v>435</v>
      </c>
      <c r="N12" s="148" t="s">
        <v>103</v>
      </c>
      <c r="O12" s="125">
        <f aca="true" t="shared" si="0" ref="O12:Q13">O13</f>
        <v>403600</v>
      </c>
      <c r="P12" s="125">
        <f t="shared" si="0"/>
        <v>410100</v>
      </c>
      <c r="Q12" s="125">
        <f t="shared" si="0"/>
        <v>410100</v>
      </c>
    </row>
    <row r="13" spans="1:17" ht="64.5" customHeight="1">
      <c r="A13" s="67" t="s">
        <v>101</v>
      </c>
      <c r="B13" s="67" t="s">
        <v>101</v>
      </c>
      <c r="C13" s="122">
        <v>63</v>
      </c>
      <c r="D13" s="122">
        <v>0</v>
      </c>
      <c r="E13" s="11">
        <v>66</v>
      </c>
      <c r="F13" s="153">
        <v>0</v>
      </c>
      <c r="G13" s="153">
        <v>11</v>
      </c>
      <c r="H13" s="77">
        <v>866</v>
      </c>
      <c r="I13" s="147" t="s">
        <v>47</v>
      </c>
      <c r="J13" s="147" t="s">
        <v>48</v>
      </c>
      <c r="K13" s="147" t="s">
        <v>138</v>
      </c>
      <c r="L13" s="124" t="s">
        <v>388</v>
      </c>
      <c r="M13" s="145" t="s">
        <v>435</v>
      </c>
      <c r="N13" s="145" t="s">
        <v>26</v>
      </c>
      <c r="O13" s="125">
        <f t="shared" si="0"/>
        <v>403600</v>
      </c>
      <c r="P13" s="125">
        <f t="shared" si="0"/>
        <v>410100</v>
      </c>
      <c r="Q13" s="125">
        <f t="shared" si="0"/>
        <v>410100</v>
      </c>
    </row>
    <row r="14" spans="1:17" ht="27" customHeight="1">
      <c r="A14" s="67" t="s">
        <v>104</v>
      </c>
      <c r="B14" s="67" t="s">
        <v>104</v>
      </c>
      <c r="C14" s="122">
        <v>63</v>
      </c>
      <c r="D14" s="122">
        <v>0</v>
      </c>
      <c r="E14" s="11">
        <v>66</v>
      </c>
      <c r="F14" s="153">
        <v>0</v>
      </c>
      <c r="G14" s="153">
        <v>11</v>
      </c>
      <c r="H14" s="77">
        <v>866</v>
      </c>
      <c r="I14" s="124" t="s">
        <v>47</v>
      </c>
      <c r="J14" s="124" t="s">
        <v>48</v>
      </c>
      <c r="K14" s="124" t="s">
        <v>138</v>
      </c>
      <c r="L14" s="124" t="s">
        <v>388</v>
      </c>
      <c r="M14" s="145" t="s">
        <v>435</v>
      </c>
      <c r="N14" s="145" t="s">
        <v>27</v>
      </c>
      <c r="O14" s="125">
        <f>'7.ФС'!S13</f>
        <v>403600</v>
      </c>
      <c r="P14" s="125">
        <f>'7.ФС'!T13</f>
        <v>410100</v>
      </c>
      <c r="Q14" s="125">
        <f>'7.ФС'!U13</f>
        <v>410100</v>
      </c>
    </row>
    <row r="15" spans="1:17" ht="26.25" customHeight="1">
      <c r="A15" s="309" t="s">
        <v>105</v>
      </c>
      <c r="B15" s="309"/>
      <c r="C15" s="122">
        <v>63</v>
      </c>
      <c r="D15" s="122">
        <v>0</v>
      </c>
      <c r="E15" s="11">
        <v>66</v>
      </c>
      <c r="F15" s="153">
        <v>0</v>
      </c>
      <c r="G15" s="153">
        <v>11</v>
      </c>
      <c r="H15" s="77">
        <v>866</v>
      </c>
      <c r="I15" s="124" t="s">
        <v>47</v>
      </c>
      <c r="J15" s="124" t="s">
        <v>52</v>
      </c>
      <c r="K15" s="145" t="s">
        <v>106</v>
      </c>
      <c r="L15" s="124" t="s">
        <v>388</v>
      </c>
      <c r="M15" s="145" t="s">
        <v>336</v>
      </c>
      <c r="N15" s="124"/>
      <c r="O15" s="125">
        <f>O16+O18+O20</f>
        <v>720500</v>
      </c>
      <c r="P15" s="125">
        <f>P16+P18+P20</f>
        <v>691700</v>
      </c>
      <c r="Q15" s="125">
        <f>Q16+Q18+Q20</f>
        <v>665479</v>
      </c>
    </row>
    <row r="16" spans="1:17" ht="63.75" customHeight="1">
      <c r="A16" s="156"/>
      <c r="B16" s="67" t="s">
        <v>101</v>
      </c>
      <c r="C16" s="122">
        <v>63</v>
      </c>
      <c r="D16" s="122">
        <v>0</v>
      </c>
      <c r="E16" s="11">
        <v>66</v>
      </c>
      <c r="F16" s="153">
        <v>0</v>
      </c>
      <c r="G16" s="153">
        <v>11</v>
      </c>
      <c r="H16" s="77">
        <v>866</v>
      </c>
      <c r="I16" s="147" t="s">
        <v>47</v>
      </c>
      <c r="J16" s="147" t="s">
        <v>52</v>
      </c>
      <c r="K16" s="145" t="s">
        <v>106</v>
      </c>
      <c r="L16" s="124" t="s">
        <v>388</v>
      </c>
      <c r="M16" s="145" t="s">
        <v>336</v>
      </c>
      <c r="N16" s="124" t="s">
        <v>26</v>
      </c>
      <c r="O16" s="125">
        <f>O17</f>
        <v>546000</v>
      </c>
      <c r="P16" s="125">
        <f>P17</f>
        <v>593900</v>
      </c>
      <c r="Q16" s="125">
        <f>Q17</f>
        <v>593900</v>
      </c>
    </row>
    <row r="17" spans="1:17" ht="30" customHeight="1">
      <c r="A17" s="154"/>
      <c r="B17" s="67" t="s">
        <v>104</v>
      </c>
      <c r="C17" s="122">
        <v>63</v>
      </c>
      <c r="D17" s="122">
        <v>0</v>
      </c>
      <c r="E17" s="11">
        <v>66</v>
      </c>
      <c r="F17" s="153">
        <v>0</v>
      </c>
      <c r="G17" s="153">
        <v>11</v>
      </c>
      <c r="H17" s="77">
        <v>866</v>
      </c>
      <c r="I17" s="124" t="s">
        <v>47</v>
      </c>
      <c r="J17" s="124" t="s">
        <v>52</v>
      </c>
      <c r="K17" s="145" t="s">
        <v>106</v>
      </c>
      <c r="L17" s="124" t="s">
        <v>388</v>
      </c>
      <c r="M17" s="145" t="s">
        <v>336</v>
      </c>
      <c r="N17" s="124" t="s">
        <v>27</v>
      </c>
      <c r="O17" s="125">
        <f>'7.ФС'!S16</f>
        <v>546000</v>
      </c>
      <c r="P17" s="125">
        <f>'7.ФС'!T16</f>
        <v>593900</v>
      </c>
      <c r="Q17" s="125">
        <f>'7.ФС'!U16</f>
        <v>593900</v>
      </c>
    </row>
    <row r="18" spans="1:17" ht="30" customHeight="1">
      <c r="A18" s="154"/>
      <c r="B18" s="156" t="s">
        <v>310</v>
      </c>
      <c r="C18" s="122">
        <v>63</v>
      </c>
      <c r="D18" s="122">
        <v>0</v>
      </c>
      <c r="E18" s="11">
        <v>66</v>
      </c>
      <c r="F18" s="153">
        <v>0</v>
      </c>
      <c r="G18" s="153">
        <v>11</v>
      </c>
      <c r="H18" s="77">
        <v>866</v>
      </c>
      <c r="I18" s="124" t="s">
        <v>47</v>
      </c>
      <c r="J18" s="124" t="s">
        <v>52</v>
      </c>
      <c r="K18" s="145" t="s">
        <v>106</v>
      </c>
      <c r="L18" s="124" t="s">
        <v>388</v>
      </c>
      <c r="M18" s="145" t="s">
        <v>336</v>
      </c>
      <c r="N18" s="124" t="s">
        <v>28</v>
      </c>
      <c r="O18" s="125">
        <f>O19</f>
        <v>152000</v>
      </c>
      <c r="P18" s="125">
        <f>P19</f>
        <v>75300</v>
      </c>
      <c r="Q18" s="125">
        <f>Q19</f>
        <v>49079</v>
      </c>
    </row>
    <row r="19" spans="1:17" ht="30" customHeight="1">
      <c r="A19" s="154"/>
      <c r="B19" s="156" t="s">
        <v>311</v>
      </c>
      <c r="C19" s="122">
        <v>63</v>
      </c>
      <c r="D19" s="122">
        <v>0</v>
      </c>
      <c r="E19" s="11">
        <v>66</v>
      </c>
      <c r="F19" s="153">
        <v>0</v>
      </c>
      <c r="G19" s="153">
        <v>11</v>
      </c>
      <c r="H19" s="77">
        <v>866</v>
      </c>
      <c r="I19" s="124" t="s">
        <v>47</v>
      </c>
      <c r="J19" s="124" t="s">
        <v>52</v>
      </c>
      <c r="K19" s="145" t="s">
        <v>106</v>
      </c>
      <c r="L19" s="124" t="s">
        <v>388</v>
      </c>
      <c r="M19" s="145" t="s">
        <v>336</v>
      </c>
      <c r="N19" s="124" t="s">
        <v>29</v>
      </c>
      <c r="O19" s="125">
        <f>'7.ФС'!S18</f>
        <v>152000</v>
      </c>
      <c r="P19" s="125">
        <f>'7.ФС'!T18</f>
        <v>75300</v>
      </c>
      <c r="Q19" s="125">
        <f>'7.ФС'!U18</f>
        <v>49079</v>
      </c>
    </row>
    <row r="20" spans="1:17" ht="15.75" customHeight="1">
      <c r="A20" s="154"/>
      <c r="B20" s="236" t="s">
        <v>30</v>
      </c>
      <c r="C20" s="122">
        <v>63</v>
      </c>
      <c r="D20" s="122">
        <v>0</v>
      </c>
      <c r="E20" s="11">
        <v>66</v>
      </c>
      <c r="F20" s="153">
        <v>0</v>
      </c>
      <c r="G20" s="153">
        <v>11</v>
      </c>
      <c r="H20" s="77">
        <v>866</v>
      </c>
      <c r="I20" s="124" t="s">
        <v>47</v>
      </c>
      <c r="J20" s="124" t="s">
        <v>52</v>
      </c>
      <c r="K20" s="145" t="s">
        <v>106</v>
      </c>
      <c r="L20" s="124" t="s">
        <v>388</v>
      </c>
      <c r="M20" s="145" t="s">
        <v>336</v>
      </c>
      <c r="N20" s="124" t="s">
        <v>31</v>
      </c>
      <c r="O20" s="125">
        <f>O21</f>
        <v>22500</v>
      </c>
      <c r="P20" s="125">
        <f>P21</f>
        <v>22500</v>
      </c>
      <c r="Q20" s="125">
        <f>Q21</f>
        <v>22500</v>
      </c>
    </row>
    <row r="21" spans="1:17" ht="15.75" customHeight="1">
      <c r="A21" s="154"/>
      <c r="B21" s="156" t="s">
        <v>372</v>
      </c>
      <c r="C21" s="122">
        <v>63</v>
      </c>
      <c r="D21" s="122">
        <v>0</v>
      </c>
      <c r="E21" s="11">
        <v>66</v>
      </c>
      <c r="F21" s="153">
        <v>0</v>
      </c>
      <c r="G21" s="153">
        <v>11</v>
      </c>
      <c r="H21" s="77">
        <v>866</v>
      </c>
      <c r="I21" s="124" t="s">
        <v>47</v>
      </c>
      <c r="J21" s="124" t="s">
        <v>52</v>
      </c>
      <c r="K21" s="145" t="s">
        <v>106</v>
      </c>
      <c r="L21" s="124" t="s">
        <v>388</v>
      </c>
      <c r="M21" s="145" t="s">
        <v>336</v>
      </c>
      <c r="N21" s="124" t="s">
        <v>312</v>
      </c>
      <c r="O21" s="125">
        <f>'7.ФС'!S20</f>
        <v>22500</v>
      </c>
      <c r="P21" s="125">
        <f>'7.ФС'!T20</f>
        <v>22500</v>
      </c>
      <c r="Q21" s="125">
        <f>'7.ФС'!U20</f>
        <v>22500</v>
      </c>
    </row>
    <row r="22" spans="1:17" ht="30.75" customHeight="1">
      <c r="A22" s="154"/>
      <c r="B22" s="12" t="s">
        <v>391</v>
      </c>
      <c r="C22" s="122"/>
      <c r="D22" s="122"/>
      <c r="E22" s="11">
        <v>66</v>
      </c>
      <c r="F22" s="153">
        <v>0</v>
      </c>
      <c r="G22" s="153">
        <v>11</v>
      </c>
      <c r="H22" s="77">
        <v>866</v>
      </c>
      <c r="I22" s="124" t="s">
        <v>47</v>
      </c>
      <c r="J22" s="124" t="s">
        <v>52</v>
      </c>
      <c r="K22" s="145" t="s">
        <v>106</v>
      </c>
      <c r="L22" s="124" t="s">
        <v>388</v>
      </c>
      <c r="M22" s="145" t="s">
        <v>393</v>
      </c>
      <c r="N22" s="124"/>
      <c r="O22" s="121">
        <f aca="true" t="shared" si="1" ref="O22:Q23">O23</f>
        <v>5000</v>
      </c>
      <c r="P22" s="121">
        <f t="shared" si="1"/>
        <v>5000</v>
      </c>
      <c r="Q22" s="121">
        <f t="shared" si="1"/>
        <v>0</v>
      </c>
    </row>
    <row r="23" spans="1:17" ht="29.25" customHeight="1">
      <c r="A23" s="154"/>
      <c r="B23" s="156" t="s">
        <v>310</v>
      </c>
      <c r="C23" s="122"/>
      <c r="D23" s="122"/>
      <c r="E23" s="11">
        <v>66</v>
      </c>
      <c r="F23" s="153">
        <v>0</v>
      </c>
      <c r="G23" s="153">
        <v>11</v>
      </c>
      <c r="H23" s="77">
        <v>866</v>
      </c>
      <c r="I23" s="124" t="s">
        <v>47</v>
      </c>
      <c r="J23" s="124" t="s">
        <v>52</v>
      </c>
      <c r="K23" s="145" t="s">
        <v>106</v>
      </c>
      <c r="L23" s="124" t="s">
        <v>388</v>
      </c>
      <c r="M23" s="145" t="s">
        <v>393</v>
      </c>
      <c r="N23" s="124" t="s">
        <v>28</v>
      </c>
      <c r="O23" s="125">
        <f t="shared" si="1"/>
        <v>5000</v>
      </c>
      <c r="P23" s="125">
        <f t="shared" si="1"/>
        <v>5000</v>
      </c>
      <c r="Q23" s="125">
        <f t="shared" si="1"/>
        <v>0</v>
      </c>
    </row>
    <row r="24" spans="1:17" ht="29.25" customHeight="1">
      <c r="A24" s="154"/>
      <c r="B24" s="156" t="s">
        <v>311</v>
      </c>
      <c r="C24" s="122"/>
      <c r="D24" s="122"/>
      <c r="E24" s="11">
        <v>66</v>
      </c>
      <c r="F24" s="153">
        <v>0</v>
      </c>
      <c r="G24" s="153">
        <v>11</v>
      </c>
      <c r="H24" s="77">
        <v>866</v>
      </c>
      <c r="I24" s="124" t="s">
        <v>47</v>
      </c>
      <c r="J24" s="124" t="s">
        <v>52</v>
      </c>
      <c r="K24" s="145" t="s">
        <v>106</v>
      </c>
      <c r="L24" s="124" t="s">
        <v>388</v>
      </c>
      <c r="M24" s="145" t="s">
        <v>393</v>
      </c>
      <c r="N24" s="124" t="s">
        <v>29</v>
      </c>
      <c r="O24" s="125">
        <f>'7.ФС'!S23</f>
        <v>5000</v>
      </c>
      <c r="P24" s="125">
        <f>'7.ФС'!T23</f>
        <v>5000</v>
      </c>
      <c r="Q24" s="125">
        <f>'7.ФС'!U23</f>
        <v>0</v>
      </c>
    </row>
    <row r="25" spans="1:17" ht="15.75" customHeight="1">
      <c r="A25" s="154"/>
      <c r="B25" s="105" t="s">
        <v>377</v>
      </c>
      <c r="C25" s="122"/>
      <c r="D25" s="122"/>
      <c r="E25" s="11">
        <v>66</v>
      </c>
      <c r="F25" s="153">
        <v>0</v>
      </c>
      <c r="G25" s="153">
        <v>11</v>
      </c>
      <c r="H25" s="77">
        <v>866</v>
      </c>
      <c r="I25" s="124" t="s">
        <v>47</v>
      </c>
      <c r="J25" s="124" t="s">
        <v>52</v>
      </c>
      <c r="K25" s="145" t="s">
        <v>106</v>
      </c>
      <c r="L25" s="124" t="s">
        <v>388</v>
      </c>
      <c r="M25" s="145" t="s">
        <v>389</v>
      </c>
      <c r="N25" s="124"/>
      <c r="O25" s="121">
        <f aca="true" t="shared" si="2" ref="O25:Q26">O26</f>
        <v>4000</v>
      </c>
      <c r="P25" s="121">
        <f t="shared" si="2"/>
        <v>4000</v>
      </c>
      <c r="Q25" s="121">
        <f t="shared" si="2"/>
        <v>4000</v>
      </c>
    </row>
    <row r="26" spans="1:17" ht="15.75" customHeight="1">
      <c r="A26" s="154"/>
      <c r="B26" s="105" t="s">
        <v>30</v>
      </c>
      <c r="C26" s="122"/>
      <c r="D26" s="122"/>
      <c r="E26" s="11">
        <v>66</v>
      </c>
      <c r="F26" s="153">
        <v>0</v>
      </c>
      <c r="G26" s="153">
        <v>11</v>
      </c>
      <c r="H26" s="77">
        <v>866</v>
      </c>
      <c r="I26" s="124" t="s">
        <v>47</v>
      </c>
      <c r="J26" s="124" t="s">
        <v>52</v>
      </c>
      <c r="K26" s="145" t="s">
        <v>106</v>
      </c>
      <c r="L26" s="124" t="s">
        <v>388</v>
      </c>
      <c r="M26" s="145" t="s">
        <v>389</v>
      </c>
      <c r="N26" s="124" t="s">
        <v>31</v>
      </c>
      <c r="O26" s="125">
        <f t="shared" si="2"/>
        <v>4000</v>
      </c>
      <c r="P26" s="125">
        <f t="shared" si="2"/>
        <v>4000</v>
      </c>
      <c r="Q26" s="125">
        <f t="shared" si="2"/>
        <v>4000</v>
      </c>
    </row>
    <row r="27" spans="1:17" ht="15.75" customHeight="1">
      <c r="A27" s="154"/>
      <c r="B27" s="177" t="s">
        <v>372</v>
      </c>
      <c r="C27" s="122"/>
      <c r="D27" s="122"/>
      <c r="E27" s="11">
        <v>66</v>
      </c>
      <c r="F27" s="153">
        <v>0</v>
      </c>
      <c r="G27" s="153">
        <v>11</v>
      </c>
      <c r="H27" s="77">
        <v>866</v>
      </c>
      <c r="I27" s="124" t="s">
        <v>47</v>
      </c>
      <c r="J27" s="124" t="s">
        <v>52</v>
      </c>
      <c r="K27" s="145" t="s">
        <v>106</v>
      </c>
      <c r="L27" s="124" t="s">
        <v>388</v>
      </c>
      <c r="M27" s="145" t="s">
        <v>389</v>
      </c>
      <c r="N27" s="124" t="s">
        <v>312</v>
      </c>
      <c r="O27" s="125">
        <f>'7.ФС'!S26</f>
        <v>4000</v>
      </c>
      <c r="P27" s="125">
        <f>'7.ФС'!T26</f>
        <v>4000</v>
      </c>
      <c r="Q27" s="125">
        <f>'7.ФС'!U26</f>
        <v>4000</v>
      </c>
    </row>
    <row r="28" spans="1:17" s="28" customFormat="1" ht="69.75" customHeight="1">
      <c r="A28" s="146" t="s">
        <v>109</v>
      </c>
      <c r="B28" s="105" t="s">
        <v>316</v>
      </c>
      <c r="C28" s="122">
        <v>63</v>
      </c>
      <c r="D28" s="122">
        <v>0</v>
      </c>
      <c r="E28" s="11">
        <v>66</v>
      </c>
      <c r="F28" s="153">
        <v>0</v>
      </c>
      <c r="G28" s="153">
        <v>11</v>
      </c>
      <c r="H28" s="77">
        <v>866</v>
      </c>
      <c r="I28" s="124" t="s">
        <v>47</v>
      </c>
      <c r="J28" s="124" t="s">
        <v>32</v>
      </c>
      <c r="K28" s="124" t="s">
        <v>159</v>
      </c>
      <c r="L28" s="124" t="s">
        <v>388</v>
      </c>
      <c r="M28" s="145" t="s">
        <v>337</v>
      </c>
      <c r="N28" s="124"/>
      <c r="O28" s="125">
        <f aca="true" t="shared" si="3" ref="O28:Q29">O29</f>
        <v>2000</v>
      </c>
      <c r="P28" s="125">
        <f t="shared" si="3"/>
        <v>2000</v>
      </c>
      <c r="Q28" s="125">
        <f t="shared" si="3"/>
        <v>2000</v>
      </c>
    </row>
    <row r="29" spans="1:17" ht="14.25" customHeight="1">
      <c r="A29" s="154"/>
      <c r="B29" s="162" t="s">
        <v>61</v>
      </c>
      <c r="C29" s="122">
        <v>63</v>
      </c>
      <c r="D29" s="122">
        <v>0</v>
      </c>
      <c r="E29" s="11">
        <v>66</v>
      </c>
      <c r="F29" s="153">
        <v>0</v>
      </c>
      <c r="G29" s="153">
        <v>11</v>
      </c>
      <c r="H29" s="77">
        <v>866</v>
      </c>
      <c r="I29" s="124" t="s">
        <v>47</v>
      </c>
      <c r="J29" s="153" t="s">
        <v>32</v>
      </c>
      <c r="K29" s="124" t="s">
        <v>159</v>
      </c>
      <c r="L29" s="124" t="s">
        <v>388</v>
      </c>
      <c r="M29" s="145" t="s">
        <v>337</v>
      </c>
      <c r="N29" s="124" t="s">
        <v>49</v>
      </c>
      <c r="O29" s="125">
        <f t="shared" si="3"/>
        <v>2000</v>
      </c>
      <c r="P29" s="125">
        <f t="shared" si="3"/>
        <v>2000</v>
      </c>
      <c r="Q29" s="125">
        <f t="shared" si="3"/>
        <v>2000</v>
      </c>
    </row>
    <row r="30" spans="1:17" ht="16.5" customHeight="1">
      <c r="A30" s="154"/>
      <c r="B30" s="162" t="s">
        <v>72</v>
      </c>
      <c r="C30" s="122">
        <v>63</v>
      </c>
      <c r="D30" s="122">
        <v>0</v>
      </c>
      <c r="E30" s="11">
        <v>66</v>
      </c>
      <c r="F30" s="153">
        <v>0</v>
      </c>
      <c r="G30" s="153">
        <v>11</v>
      </c>
      <c r="H30" s="77">
        <v>866</v>
      </c>
      <c r="I30" s="124" t="s">
        <v>47</v>
      </c>
      <c r="J30" s="153" t="s">
        <v>32</v>
      </c>
      <c r="K30" s="124" t="s">
        <v>159</v>
      </c>
      <c r="L30" s="124" t="s">
        <v>388</v>
      </c>
      <c r="M30" s="145" t="s">
        <v>337</v>
      </c>
      <c r="N30" s="124" t="s">
        <v>34</v>
      </c>
      <c r="O30" s="125">
        <f>'7.ФС'!S30</f>
        <v>2000</v>
      </c>
      <c r="P30" s="125">
        <f>'7.ФС'!T30</f>
        <v>2000</v>
      </c>
      <c r="Q30" s="125">
        <f>'7.ФС'!U30</f>
        <v>2000</v>
      </c>
    </row>
    <row r="31" spans="1:17" s="28" customFormat="1" ht="62.25" customHeight="1">
      <c r="A31" s="154"/>
      <c r="B31" s="309" t="s">
        <v>373</v>
      </c>
      <c r="C31" s="309"/>
      <c r="D31" s="122"/>
      <c r="E31" s="11">
        <v>66</v>
      </c>
      <c r="F31" s="153">
        <v>0</v>
      </c>
      <c r="G31" s="153">
        <v>11</v>
      </c>
      <c r="H31" s="77">
        <v>866</v>
      </c>
      <c r="I31" s="124" t="s">
        <v>47</v>
      </c>
      <c r="J31" s="124" t="s">
        <v>32</v>
      </c>
      <c r="K31" s="124"/>
      <c r="L31" s="124" t="s">
        <v>388</v>
      </c>
      <c r="M31" s="145" t="s">
        <v>386</v>
      </c>
      <c r="N31" s="124"/>
      <c r="O31" s="155">
        <f aca="true" t="shared" si="4" ref="O31:Q32">O32</f>
        <v>300</v>
      </c>
      <c r="P31" s="155">
        <f t="shared" si="4"/>
        <v>300</v>
      </c>
      <c r="Q31" s="155">
        <f t="shared" si="4"/>
        <v>300</v>
      </c>
    </row>
    <row r="32" spans="1:17" s="28" customFormat="1" ht="16.5" customHeight="1">
      <c r="A32" s="154"/>
      <c r="B32" s="162" t="s">
        <v>61</v>
      </c>
      <c r="C32" s="156" t="s">
        <v>310</v>
      </c>
      <c r="D32" s="122"/>
      <c r="E32" s="11">
        <v>66</v>
      </c>
      <c r="F32" s="153">
        <v>0</v>
      </c>
      <c r="G32" s="153">
        <v>11</v>
      </c>
      <c r="H32" s="77"/>
      <c r="I32" s="124"/>
      <c r="J32" s="124"/>
      <c r="K32" s="124"/>
      <c r="L32" s="124" t="s">
        <v>388</v>
      </c>
      <c r="M32" s="145" t="s">
        <v>386</v>
      </c>
      <c r="N32" s="124" t="s">
        <v>49</v>
      </c>
      <c r="O32" s="125">
        <f t="shared" si="4"/>
        <v>300</v>
      </c>
      <c r="P32" s="125">
        <f t="shared" si="4"/>
        <v>300</v>
      </c>
      <c r="Q32" s="125">
        <f t="shared" si="4"/>
        <v>300</v>
      </c>
    </row>
    <row r="33" spans="1:17" ht="16.5" customHeight="1">
      <c r="A33" s="154"/>
      <c r="B33" s="162" t="s">
        <v>72</v>
      </c>
      <c r="C33" s="156" t="s">
        <v>311</v>
      </c>
      <c r="D33" s="122"/>
      <c r="E33" s="11">
        <v>66</v>
      </c>
      <c r="F33" s="153">
        <v>0</v>
      </c>
      <c r="G33" s="153">
        <v>11</v>
      </c>
      <c r="H33" s="77">
        <v>866</v>
      </c>
      <c r="I33" s="124" t="s">
        <v>47</v>
      </c>
      <c r="J33" s="124" t="s">
        <v>32</v>
      </c>
      <c r="K33" s="124"/>
      <c r="L33" s="124" t="s">
        <v>388</v>
      </c>
      <c r="M33" s="145" t="s">
        <v>386</v>
      </c>
      <c r="N33" s="124" t="s">
        <v>34</v>
      </c>
      <c r="O33" s="125">
        <f>'7.ФС'!S33</f>
        <v>300</v>
      </c>
      <c r="P33" s="125">
        <f>'7.ФС'!T33</f>
        <v>300</v>
      </c>
      <c r="Q33" s="125">
        <f>'7.ФС'!U33</f>
        <v>300</v>
      </c>
    </row>
    <row r="34" spans="1:17" ht="27" customHeight="1" hidden="1">
      <c r="A34" s="162" t="s">
        <v>207</v>
      </c>
      <c r="B34" s="162" t="s">
        <v>207</v>
      </c>
      <c r="C34" s="122">
        <v>63</v>
      </c>
      <c r="D34" s="122">
        <v>0</v>
      </c>
      <c r="E34" s="11">
        <v>66</v>
      </c>
      <c r="F34" s="158">
        <v>0</v>
      </c>
      <c r="G34" s="153">
        <v>11</v>
      </c>
      <c r="H34" s="77">
        <v>866</v>
      </c>
      <c r="I34" s="153" t="s">
        <v>47</v>
      </c>
      <c r="J34" s="153" t="s">
        <v>63</v>
      </c>
      <c r="K34" s="124" t="s">
        <v>160</v>
      </c>
      <c r="L34" s="124" t="s">
        <v>388</v>
      </c>
      <c r="M34" s="145" t="s">
        <v>338</v>
      </c>
      <c r="N34" s="153"/>
      <c r="O34" s="125">
        <f aca="true" t="shared" si="5" ref="O34:Q35">O35</f>
        <v>0</v>
      </c>
      <c r="P34" s="125">
        <f t="shared" si="5"/>
        <v>0</v>
      </c>
      <c r="Q34" s="125">
        <f t="shared" si="5"/>
        <v>0</v>
      </c>
    </row>
    <row r="35" spans="1:17" ht="16.5" customHeight="1" hidden="1">
      <c r="A35" s="156" t="s">
        <v>310</v>
      </c>
      <c r="B35" s="156" t="s">
        <v>310</v>
      </c>
      <c r="C35" s="122">
        <v>63</v>
      </c>
      <c r="D35" s="122">
        <v>0</v>
      </c>
      <c r="E35" s="11">
        <v>66</v>
      </c>
      <c r="F35" s="153">
        <v>0</v>
      </c>
      <c r="G35" s="153">
        <v>11</v>
      </c>
      <c r="H35" s="77">
        <v>866</v>
      </c>
      <c r="I35" s="124" t="s">
        <v>47</v>
      </c>
      <c r="J35" s="153" t="s">
        <v>63</v>
      </c>
      <c r="K35" s="124" t="s">
        <v>160</v>
      </c>
      <c r="L35" s="124" t="s">
        <v>388</v>
      </c>
      <c r="M35" s="145" t="s">
        <v>338</v>
      </c>
      <c r="N35" s="124" t="s">
        <v>28</v>
      </c>
      <c r="O35" s="125">
        <f t="shared" si="5"/>
        <v>0</v>
      </c>
      <c r="P35" s="125">
        <f t="shared" si="5"/>
        <v>0</v>
      </c>
      <c r="Q35" s="125">
        <f t="shared" si="5"/>
        <v>0</v>
      </c>
    </row>
    <row r="36" spans="1:17" ht="15.75" customHeight="1" hidden="1">
      <c r="A36" s="156" t="s">
        <v>311</v>
      </c>
      <c r="B36" s="156" t="s">
        <v>311</v>
      </c>
      <c r="C36" s="122">
        <v>63</v>
      </c>
      <c r="D36" s="122">
        <v>0</v>
      </c>
      <c r="E36" s="11">
        <v>66</v>
      </c>
      <c r="F36" s="153">
        <v>0</v>
      </c>
      <c r="G36" s="153">
        <v>11</v>
      </c>
      <c r="H36" s="77">
        <v>866</v>
      </c>
      <c r="I36" s="124" t="s">
        <v>47</v>
      </c>
      <c r="J36" s="153" t="s">
        <v>63</v>
      </c>
      <c r="K36" s="124" t="s">
        <v>160</v>
      </c>
      <c r="L36" s="124" t="s">
        <v>388</v>
      </c>
      <c r="M36" s="145" t="s">
        <v>338</v>
      </c>
      <c r="N36" s="124" t="s">
        <v>29</v>
      </c>
      <c r="O36" s="125">
        <f>'7.ФС'!S39</f>
        <v>0</v>
      </c>
      <c r="P36" s="125">
        <f>'7.ФС'!T39</f>
        <v>0</v>
      </c>
      <c r="Q36" s="125">
        <f>'7.ФС'!U39</f>
        <v>0</v>
      </c>
    </row>
    <row r="37" spans="1:17" s="32" customFormat="1" ht="53.25" customHeight="1">
      <c r="A37" s="162"/>
      <c r="B37" s="314" t="s">
        <v>318</v>
      </c>
      <c r="C37" s="314"/>
      <c r="D37" s="122"/>
      <c r="E37" s="11">
        <v>66</v>
      </c>
      <c r="F37" s="153">
        <v>0</v>
      </c>
      <c r="G37" s="153">
        <v>11</v>
      </c>
      <c r="H37" s="77">
        <v>866</v>
      </c>
      <c r="I37" s="124" t="s">
        <v>47</v>
      </c>
      <c r="J37" s="153" t="s">
        <v>63</v>
      </c>
      <c r="K37" s="124"/>
      <c r="L37" s="124" t="s">
        <v>388</v>
      </c>
      <c r="M37" s="145" t="s">
        <v>390</v>
      </c>
      <c r="N37" s="124"/>
      <c r="O37" s="125">
        <f aca="true" t="shared" si="6" ref="O37:Q38">O38</f>
        <v>500</v>
      </c>
      <c r="P37" s="125">
        <f t="shared" si="6"/>
        <v>500</v>
      </c>
      <c r="Q37" s="125">
        <f t="shared" si="6"/>
        <v>500</v>
      </c>
    </row>
    <row r="38" spans="1:17" s="31" customFormat="1" ht="14.25" customHeight="1">
      <c r="A38" s="162"/>
      <c r="B38" s="162" t="s">
        <v>61</v>
      </c>
      <c r="C38" s="162" t="s">
        <v>61</v>
      </c>
      <c r="D38" s="122"/>
      <c r="E38" s="11">
        <v>66</v>
      </c>
      <c r="F38" s="153">
        <v>0</v>
      </c>
      <c r="G38" s="153">
        <v>11</v>
      </c>
      <c r="H38" s="77">
        <v>866</v>
      </c>
      <c r="I38" s="124" t="s">
        <v>47</v>
      </c>
      <c r="J38" s="153" t="s">
        <v>63</v>
      </c>
      <c r="K38" s="124"/>
      <c r="L38" s="124" t="s">
        <v>388</v>
      </c>
      <c r="M38" s="145" t="s">
        <v>390</v>
      </c>
      <c r="N38" s="124" t="s">
        <v>34</v>
      </c>
      <c r="O38" s="125">
        <f t="shared" si="6"/>
        <v>500</v>
      </c>
      <c r="P38" s="125">
        <f t="shared" si="6"/>
        <v>500</v>
      </c>
      <c r="Q38" s="125">
        <f t="shared" si="6"/>
        <v>500</v>
      </c>
    </row>
    <row r="39" spans="1:17" ht="14.25" customHeight="1">
      <c r="A39" s="154"/>
      <c r="B39" s="162" t="s">
        <v>72</v>
      </c>
      <c r="C39" s="162" t="s">
        <v>72</v>
      </c>
      <c r="D39" s="122"/>
      <c r="E39" s="11">
        <v>66</v>
      </c>
      <c r="F39" s="153">
        <v>0</v>
      </c>
      <c r="G39" s="153">
        <v>11</v>
      </c>
      <c r="H39" s="77">
        <v>866</v>
      </c>
      <c r="I39" s="124" t="s">
        <v>47</v>
      </c>
      <c r="J39" s="153" t="s">
        <v>63</v>
      </c>
      <c r="K39" s="124"/>
      <c r="L39" s="124"/>
      <c r="M39" s="145" t="s">
        <v>390</v>
      </c>
      <c r="N39" s="124" t="s">
        <v>34</v>
      </c>
      <c r="O39" s="125">
        <f>'7.ФС'!S45</f>
        <v>500</v>
      </c>
      <c r="P39" s="125">
        <f>'7.ФС'!T45</f>
        <v>500</v>
      </c>
      <c r="Q39" s="125">
        <f>'7.ФС'!U45</f>
        <v>500</v>
      </c>
    </row>
    <row r="40" spans="1:17" ht="27.75" customHeight="1">
      <c r="A40" s="237" t="s">
        <v>64</v>
      </c>
      <c r="B40" s="168" t="s">
        <v>364</v>
      </c>
      <c r="C40" s="117">
        <v>63</v>
      </c>
      <c r="D40" s="117">
        <v>0</v>
      </c>
      <c r="E40" s="11">
        <v>66</v>
      </c>
      <c r="F40" s="153">
        <v>0</v>
      </c>
      <c r="G40" s="153">
        <v>12</v>
      </c>
      <c r="H40" s="143">
        <v>866</v>
      </c>
      <c r="I40" s="119" t="s">
        <v>48</v>
      </c>
      <c r="J40" s="119"/>
      <c r="K40" s="119"/>
      <c r="L40" s="119"/>
      <c r="M40" s="119"/>
      <c r="N40" s="119"/>
      <c r="O40" s="121">
        <f aca="true" t="shared" si="7" ref="O40:Q41">O41</f>
        <v>80879</v>
      </c>
      <c r="P40" s="121">
        <f t="shared" si="7"/>
        <v>81597</v>
      </c>
      <c r="Q40" s="121">
        <f t="shared" si="7"/>
        <v>84750</v>
      </c>
    </row>
    <row r="41" spans="1:17" ht="14.25" customHeight="1">
      <c r="A41" s="237" t="s">
        <v>65</v>
      </c>
      <c r="B41" s="308" t="s">
        <v>202</v>
      </c>
      <c r="C41" s="308"/>
      <c r="D41" s="117">
        <v>0</v>
      </c>
      <c r="E41" s="11">
        <v>66</v>
      </c>
      <c r="F41" s="153">
        <v>0</v>
      </c>
      <c r="G41" s="153">
        <v>12</v>
      </c>
      <c r="H41" s="143">
        <v>866</v>
      </c>
      <c r="I41" s="119" t="s">
        <v>48</v>
      </c>
      <c r="J41" s="119" t="s">
        <v>50</v>
      </c>
      <c r="K41" s="119"/>
      <c r="L41" s="124" t="s">
        <v>388</v>
      </c>
      <c r="M41" s="119"/>
      <c r="N41" s="119"/>
      <c r="O41" s="121">
        <f t="shared" si="7"/>
        <v>80879</v>
      </c>
      <c r="P41" s="121">
        <f t="shared" si="7"/>
        <v>81597</v>
      </c>
      <c r="Q41" s="121">
        <f t="shared" si="7"/>
        <v>84750</v>
      </c>
    </row>
    <row r="42" spans="1:17" ht="33" customHeight="1">
      <c r="A42" s="236" t="s">
        <v>111</v>
      </c>
      <c r="B42" s="236" t="s">
        <v>379</v>
      </c>
      <c r="C42" s="122">
        <v>63</v>
      </c>
      <c r="D42" s="122">
        <v>0</v>
      </c>
      <c r="E42" s="11">
        <v>66</v>
      </c>
      <c r="F42" s="153">
        <v>0</v>
      </c>
      <c r="G42" s="153">
        <v>12</v>
      </c>
      <c r="H42" s="78">
        <v>866</v>
      </c>
      <c r="I42" s="124" t="s">
        <v>48</v>
      </c>
      <c r="J42" s="124" t="s">
        <v>50</v>
      </c>
      <c r="K42" s="124" t="s">
        <v>112</v>
      </c>
      <c r="L42" s="124" t="s">
        <v>388</v>
      </c>
      <c r="M42" s="145" t="s">
        <v>339</v>
      </c>
      <c r="N42" s="124"/>
      <c r="O42" s="125">
        <f>O43+O45</f>
        <v>80879</v>
      </c>
      <c r="P42" s="125">
        <f>P43+P45</f>
        <v>81597</v>
      </c>
      <c r="Q42" s="125">
        <f>Q43+Q45</f>
        <v>84750</v>
      </c>
    </row>
    <row r="43" spans="1:17" ht="64.5" customHeight="1">
      <c r="A43" s="156"/>
      <c r="B43" s="67" t="s">
        <v>101</v>
      </c>
      <c r="C43" s="122">
        <v>63</v>
      </c>
      <c r="D43" s="122">
        <v>0</v>
      </c>
      <c r="E43" s="11">
        <v>66</v>
      </c>
      <c r="F43" s="153">
        <v>0</v>
      </c>
      <c r="G43" s="153">
        <v>12</v>
      </c>
      <c r="H43" s="78">
        <v>866</v>
      </c>
      <c r="I43" s="124" t="s">
        <v>48</v>
      </c>
      <c r="J43" s="124" t="s">
        <v>50</v>
      </c>
      <c r="K43" s="124" t="s">
        <v>112</v>
      </c>
      <c r="L43" s="124" t="s">
        <v>388</v>
      </c>
      <c r="M43" s="145" t="s">
        <v>339</v>
      </c>
      <c r="N43" s="124" t="s">
        <v>26</v>
      </c>
      <c r="O43" s="125">
        <f>O44</f>
        <v>79700</v>
      </c>
      <c r="P43" s="125">
        <f>P44</f>
        <v>80500</v>
      </c>
      <c r="Q43" s="125">
        <f>Q44</f>
        <v>83700</v>
      </c>
    </row>
    <row r="44" spans="1:17" ht="30" customHeight="1">
      <c r="A44" s="154"/>
      <c r="B44" s="67" t="s">
        <v>104</v>
      </c>
      <c r="C44" s="122">
        <v>63</v>
      </c>
      <c r="D44" s="122">
        <v>0</v>
      </c>
      <c r="E44" s="11">
        <v>66</v>
      </c>
      <c r="F44" s="158">
        <v>0</v>
      </c>
      <c r="G44" s="153">
        <v>12</v>
      </c>
      <c r="H44" s="78">
        <v>866</v>
      </c>
      <c r="I44" s="124" t="s">
        <v>48</v>
      </c>
      <c r="J44" s="124" t="s">
        <v>50</v>
      </c>
      <c r="K44" s="124" t="s">
        <v>112</v>
      </c>
      <c r="L44" s="124" t="s">
        <v>388</v>
      </c>
      <c r="M44" s="145" t="s">
        <v>339</v>
      </c>
      <c r="N44" s="124" t="s">
        <v>27</v>
      </c>
      <c r="O44" s="125">
        <f>'7.ФС'!S53</f>
        <v>79700</v>
      </c>
      <c r="P44" s="125">
        <f>'7.ФС'!T53</f>
        <v>80500</v>
      </c>
      <c r="Q44" s="125">
        <f>'7.ФС'!U53</f>
        <v>83700</v>
      </c>
    </row>
    <row r="45" spans="1:17" s="28" customFormat="1" ht="30" customHeight="1">
      <c r="A45" s="154"/>
      <c r="B45" s="156" t="s">
        <v>310</v>
      </c>
      <c r="C45" s="122">
        <v>63</v>
      </c>
      <c r="D45" s="122">
        <v>0</v>
      </c>
      <c r="E45" s="11">
        <v>66</v>
      </c>
      <c r="F45" s="153">
        <v>0</v>
      </c>
      <c r="G45" s="153">
        <v>12</v>
      </c>
      <c r="H45" s="77">
        <v>866</v>
      </c>
      <c r="I45" s="124" t="s">
        <v>48</v>
      </c>
      <c r="J45" s="124" t="s">
        <v>50</v>
      </c>
      <c r="K45" s="124" t="s">
        <v>112</v>
      </c>
      <c r="L45" s="124" t="s">
        <v>388</v>
      </c>
      <c r="M45" s="145" t="s">
        <v>339</v>
      </c>
      <c r="N45" s="124" t="s">
        <v>28</v>
      </c>
      <c r="O45" s="125">
        <f>O46</f>
        <v>1179</v>
      </c>
      <c r="P45" s="125">
        <f>P46</f>
        <v>1097</v>
      </c>
      <c r="Q45" s="125">
        <f>Q46</f>
        <v>1050</v>
      </c>
    </row>
    <row r="46" spans="1:17" ht="30" customHeight="1">
      <c r="A46" s="154"/>
      <c r="B46" s="156" t="s">
        <v>311</v>
      </c>
      <c r="C46" s="122">
        <v>63</v>
      </c>
      <c r="D46" s="122">
        <v>0</v>
      </c>
      <c r="E46" s="11">
        <v>66</v>
      </c>
      <c r="F46" s="153">
        <v>0</v>
      </c>
      <c r="G46" s="153">
        <v>12</v>
      </c>
      <c r="H46" s="77">
        <v>866</v>
      </c>
      <c r="I46" s="124" t="s">
        <v>48</v>
      </c>
      <c r="J46" s="124" t="s">
        <v>50</v>
      </c>
      <c r="K46" s="124" t="s">
        <v>112</v>
      </c>
      <c r="L46" s="124" t="s">
        <v>388</v>
      </c>
      <c r="M46" s="145" t="s">
        <v>339</v>
      </c>
      <c r="N46" s="124" t="s">
        <v>29</v>
      </c>
      <c r="O46" s="125">
        <f>'7.ФС'!S55</f>
        <v>1179</v>
      </c>
      <c r="P46" s="125">
        <f>'7.ФС'!T55</f>
        <v>1097</v>
      </c>
      <c r="Q46" s="125">
        <f>'7.ФС'!U55</f>
        <v>1050</v>
      </c>
    </row>
    <row r="47" spans="1:17" ht="40.5" customHeight="1" hidden="1">
      <c r="A47" s="237" t="s">
        <v>55</v>
      </c>
      <c r="B47" s="168" t="s">
        <v>363</v>
      </c>
      <c r="C47" s="117">
        <v>63</v>
      </c>
      <c r="D47" s="117">
        <v>0</v>
      </c>
      <c r="E47" s="11">
        <v>66</v>
      </c>
      <c r="F47" s="153">
        <v>0</v>
      </c>
      <c r="G47" s="153">
        <v>13</v>
      </c>
      <c r="H47" s="143">
        <v>866</v>
      </c>
      <c r="I47" s="119" t="s">
        <v>50</v>
      </c>
      <c r="J47" s="119"/>
      <c r="K47" s="119"/>
      <c r="L47" s="119"/>
      <c r="M47" s="119"/>
      <c r="N47" s="119"/>
      <c r="O47" s="121">
        <f aca="true" t="shared" si="8" ref="O47:Q48">O48</f>
        <v>0</v>
      </c>
      <c r="P47" s="121">
        <f t="shared" si="8"/>
        <v>0</v>
      </c>
      <c r="Q47" s="121">
        <f t="shared" si="8"/>
        <v>0</v>
      </c>
    </row>
    <row r="48" spans="1:17" ht="15.75" customHeight="1" hidden="1">
      <c r="A48" s="237" t="s">
        <v>69</v>
      </c>
      <c r="B48" s="308" t="s">
        <v>202</v>
      </c>
      <c r="C48" s="308"/>
      <c r="D48" s="117">
        <v>0</v>
      </c>
      <c r="E48" s="11">
        <v>66</v>
      </c>
      <c r="F48" s="158">
        <v>0</v>
      </c>
      <c r="G48" s="153">
        <v>13</v>
      </c>
      <c r="H48" s="157">
        <v>866</v>
      </c>
      <c r="I48" s="119" t="s">
        <v>50</v>
      </c>
      <c r="J48" s="158" t="s">
        <v>60</v>
      </c>
      <c r="K48" s="158"/>
      <c r="L48" s="124" t="s">
        <v>388</v>
      </c>
      <c r="M48" s="153"/>
      <c r="N48" s="124"/>
      <c r="O48" s="121">
        <f t="shared" si="8"/>
        <v>0</v>
      </c>
      <c r="P48" s="121">
        <f t="shared" si="8"/>
        <v>0</v>
      </c>
      <c r="Q48" s="121">
        <f t="shared" si="8"/>
        <v>0</v>
      </c>
    </row>
    <row r="49" spans="1:17" ht="14.25" customHeight="1" hidden="1">
      <c r="A49" s="236" t="s">
        <v>113</v>
      </c>
      <c r="B49" s="236" t="s">
        <v>113</v>
      </c>
      <c r="C49" s="122">
        <v>63</v>
      </c>
      <c r="D49" s="122">
        <v>0</v>
      </c>
      <c r="E49" s="11">
        <v>66</v>
      </c>
      <c r="F49" s="158">
        <v>0</v>
      </c>
      <c r="G49" s="153">
        <v>13</v>
      </c>
      <c r="H49" s="77">
        <v>866</v>
      </c>
      <c r="I49" s="124" t="s">
        <v>50</v>
      </c>
      <c r="J49" s="124" t="s">
        <v>60</v>
      </c>
      <c r="K49" s="153" t="s">
        <v>114</v>
      </c>
      <c r="L49" s="124" t="s">
        <v>388</v>
      </c>
      <c r="M49" s="145" t="s">
        <v>340</v>
      </c>
      <c r="N49" s="124"/>
      <c r="O49" s="125">
        <f aca="true" t="shared" si="9" ref="O49:Q50">O50</f>
        <v>0</v>
      </c>
      <c r="P49" s="125">
        <f t="shared" si="9"/>
        <v>0</v>
      </c>
      <c r="Q49" s="125">
        <f t="shared" si="9"/>
        <v>0</v>
      </c>
    </row>
    <row r="50" spans="1:17" s="28" customFormat="1" ht="28.5" customHeight="1" hidden="1">
      <c r="A50" s="239"/>
      <c r="B50" s="156" t="s">
        <v>310</v>
      </c>
      <c r="C50" s="122">
        <v>63</v>
      </c>
      <c r="D50" s="122">
        <v>0</v>
      </c>
      <c r="E50" s="11">
        <v>66</v>
      </c>
      <c r="F50" s="153">
        <v>0</v>
      </c>
      <c r="G50" s="153">
        <v>13</v>
      </c>
      <c r="H50" s="77">
        <v>866</v>
      </c>
      <c r="I50" s="124" t="s">
        <v>50</v>
      </c>
      <c r="J50" s="153" t="s">
        <v>60</v>
      </c>
      <c r="K50" s="153" t="s">
        <v>114</v>
      </c>
      <c r="L50" s="124" t="s">
        <v>388</v>
      </c>
      <c r="M50" s="145" t="s">
        <v>340</v>
      </c>
      <c r="N50" s="124" t="s">
        <v>28</v>
      </c>
      <c r="O50" s="125">
        <f t="shared" si="9"/>
        <v>0</v>
      </c>
      <c r="P50" s="125">
        <f t="shared" si="9"/>
        <v>0</v>
      </c>
      <c r="Q50" s="125">
        <f t="shared" si="9"/>
        <v>0</v>
      </c>
    </row>
    <row r="51" spans="1:17" ht="28.5" customHeight="1" hidden="1">
      <c r="A51" s="239"/>
      <c r="B51" s="156" t="s">
        <v>311</v>
      </c>
      <c r="C51" s="122">
        <v>63</v>
      </c>
      <c r="D51" s="122">
        <v>0</v>
      </c>
      <c r="E51" s="11">
        <v>66</v>
      </c>
      <c r="F51" s="153">
        <v>0</v>
      </c>
      <c r="G51" s="153">
        <v>13</v>
      </c>
      <c r="H51" s="77">
        <v>866</v>
      </c>
      <c r="I51" s="124" t="s">
        <v>50</v>
      </c>
      <c r="J51" s="153" t="s">
        <v>60</v>
      </c>
      <c r="K51" s="153" t="s">
        <v>114</v>
      </c>
      <c r="L51" s="124" t="s">
        <v>388</v>
      </c>
      <c r="M51" s="145" t="s">
        <v>340</v>
      </c>
      <c r="N51" s="124" t="s">
        <v>29</v>
      </c>
      <c r="O51" s="125">
        <f>'7.ФС'!S60</f>
        <v>0</v>
      </c>
      <c r="P51" s="125">
        <f>'7.ФС'!T60</f>
        <v>0</v>
      </c>
      <c r="Q51" s="125">
        <f>'7.ФС'!U60</f>
        <v>0</v>
      </c>
    </row>
    <row r="52" spans="1:17" s="35" customFormat="1" ht="32.25" customHeight="1">
      <c r="A52" s="308" t="s">
        <v>360</v>
      </c>
      <c r="B52" s="308"/>
      <c r="C52" s="117">
        <v>63</v>
      </c>
      <c r="D52" s="117">
        <v>0</v>
      </c>
      <c r="E52" s="11">
        <v>66</v>
      </c>
      <c r="F52" s="153">
        <v>0</v>
      </c>
      <c r="G52" s="153">
        <v>14</v>
      </c>
      <c r="H52" s="126">
        <v>866</v>
      </c>
      <c r="I52" s="119" t="s">
        <v>52</v>
      </c>
      <c r="J52" s="119" t="s">
        <v>181</v>
      </c>
      <c r="K52" s="119"/>
      <c r="L52" s="124"/>
      <c r="M52" s="119"/>
      <c r="N52" s="119"/>
      <c r="O52" s="121">
        <f>O54</f>
        <v>1778400</v>
      </c>
      <c r="P52" s="121">
        <f>P54</f>
        <v>1871284</v>
      </c>
      <c r="Q52" s="121">
        <f>Q54</f>
        <v>1985869</v>
      </c>
    </row>
    <row r="53" spans="1:17" s="35" customFormat="1" ht="16.5" customHeight="1">
      <c r="A53" s="174"/>
      <c r="B53" s="308" t="s">
        <v>202</v>
      </c>
      <c r="C53" s="308"/>
      <c r="D53" s="117"/>
      <c r="E53" s="11">
        <v>66</v>
      </c>
      <c r="F53" s="153">
        <v>0</v>
      </c>
      <c r="G53" s="153">
        <v>14</v>
      </c>
      <c r="H53" s="126"/>
      <c r="I53" s="119"/>
      <c r="J53" s="119"/>
      <c r="K53" s="119"/>
      <c r="L53" s="124" t="s">
        <v>388</v>
      </c>
      <c r="M53" s="119"/>
      <c r="N53" s="119"/>
      <c r="O53" s="121">
        <f aca="true" t="shared" si="10" ref="O53:Q55">O54</f>
        <v>1778400</v>
      </c>
      <c r="P53" s="121">
        <f t="shared" si="10"/>
        <v>1871284</v>
      </c>
      <c r="Q53" s="121">
        <f t="shared" si="10"/>
        <v>1985869</v>
      </c>
    </row>
    <row r="54" spans="1:17" s="35" customFormat="1" ht="179.25" customHeight="1">
      <c r="A54" s="309" t="s">
        <v>323</v>
      </c>
      <c r="B54" s="309"/>
      <c r="C54" s="122">
        <v>63</v>
      </c>
      <c r="D54" s="122">
        <v>0</v>
      </c>
      <c r="E54" s="11">
        <v>66</v>
      </c>
      <c r="F54" s="153">
        <v>0</v>
      </c>
      <c r="G54" s="153">
        <v>14</v>
      </c>
      <c r="H54" s="77">
        <v>866</v>
      </c>
      <c r="I54" s="124" t="s">
        <v>52</v>
      </c>
      <c r="J54" s="124" t="s">
        <v>181</v>
      </c>
      <c r="K54" s="124" t="s">
        <v>182</v>
      </c>
      <c r="L54" s="124" t="s">
        <v>388</v>
      </c>
      <c r="M54" s="145" t="s">
        <v>341</v>
      </c>
      <c r="N54" s="124"/>
      <c r="O54" s="125">
        <f t="shared" si="10"/>
        <v>1778400</v>
      </c>
      <c r="P54" s="125">
        <f t="shared" si="10"/>
        <v>1871284</v>
      </c>
      <c r="Q54" s="125">
        <f t="shared" si="10"/>
        <v>1985869</v>
      </c>
    </row>
    <row r="55" spans="1:17" s="35" customFormat="1" ht="27" customHeight="1">
      <c r="A55" s="176"/>
      <c r="B55" s="156" t="s">
        <v>310</v>
      </c>
      <c r="C55" s="122">
        <v>63</v>
      </c>
      <c r="D55" s="122">
        <v>0</v>
      </c>
      <c r="E55" s="11">
        <v>66</v>
      </c>
      <c r="F55" s="153">
        <v>0</v>
      </c>
      <c r="G55" s="153">
        <v>14</v>
      </c>
      <c r="H55" s="77">
        <v>866</v>
      </c>
      <c r="I55" s="124" t="s">
        <v>52</v>
      </c>
      <c r="J55" s="124" t="s">
        <v>181</v>
      </c>
      <c r="K55" s="124" t="s">
        <v>182</v>
      </c>
      <c r="L55" s="124" t="s">
        <v>388</v>
      </c>
      <c r="M55" s="145" t="s">
        <v>341</v>
      </c>
      <c r="N55" s="124" t="s">
        <v>28</v>
      </c>
      <c r="O55" s="125">
        <f t="shared" si="10"/>
        <v>1778400</v>
      </c>
      <c r="P55" s="125">
        <f t="shared" si="10"/>
        <v>1871284</v>
      </c>
      <c r="Q55" s="125">
        <f t="shared" si="10"/>
        <v>1985869</v>
      </c>
    </row>
    <row r="56" spans="1:17" s="35" customFormat="1" ht="27" customHeight="1">
      <c r="A56" s="176"/>
      <c r="B56" s="156" t="s">
        <v>311</v>
      </c>
      <c r="C56" s="122">
        <v>63</v>
      </c>
      <c r="D56" s="122">
        <v>0</v>
      </c>
      <c r="E56" s="11">
        <v>66</v>
      </c>
      <c r="F56" s="153">
        <v>0</v>
      </c>
      <c r="G56" s="153">
        <v>14</v>
      </c>
      <c r="H56" s="77">
        <v>866</v>
      </c>
      <c r="I56" s="124" t="s">
        <v>52</v>
      </c>
      <c r="J56" s="124" t="s">
        <v>181</v>
      </c>
      <c r="K56" s="124" t="s">
        <v>182</v>
      </c>
      <c r="L56" s="124" t="s">
        <v>388</v>
      </c>
      <c r="M56" s="145" t="s">
        <v>341</v>
      </c>
      <c r="N56" s="124" t="s">
        <v>29</v>
      </c>
      <c r="O56" s="125">
        <f>'7.ФС'!S69</f>
        <v>1778400</v>
      </c>
      <c r="P56" s="125">
        <f>'7.ФС'!T69</f>
        <v>1871284</v>
      </c>
      <c r="Q56" s="125">
        <f>'7.ФС'!U69</f>
        <v>1985869</v>
      </c>
    </row>
    <row r="57" spans="1:17" s="35" customFormat="1" ht="42.75" customHeight="1">
      <c r="A57" s="317" t="s">
        <v>361</v>
      </c>
      <c r="B57" s="317"/>
      <c r="C57" s="117">
        <v>63</v>
      </c>
      <c r="D57" s="117">
        <v>0</v>
      </c>
      <c r="E57" s="11">
        <v>66</v>
      </c>
      <c r="F57" s="153">
        <v>0</v>
      </c>
      <c r="G57" s="153">
        <v>15</v>
      </c>
      <c r="H57" s="143">
        <v>866</v>
      </c>
      <c r="I57" s="144" t="s">
        <v>53</v>
      </c>
      <c r="J57" s="144"/>
      <c r="K57" s="144"/>
      <c r="L57" s="144"/>
      <c r="M57" s="144"/>
      <c r="N57" s="144"/>
      <c r="O57" s="159">
        <f>O58</f>
        <v>47000</v>
      </c>
      <c r="P57" s="159">
        <f>P58</f>
        <v>300</v>
      </c>
      <c r="Q57" s="159">
        <f>Q58</f>
        <v>300</v>
      </c>
    </row>
    <row r="58" spans="1:17" s="35" customFormat="1" ht="15.75" customHeight="1">
      <c r="A58" s="308" t="s">
        <v>202</v>
      </c>
      <c r="B58" s="308"/>
      <c r="C58" s="117">
        <v>63</v>
      </c>
      <c r="D58" s="117">
        <v>0</v>
      </c>
      <c r="E58" s="11">
        <v>66</v>
      </c>
      <c r="F58" s="153">
        <v>0</v>
      </c>
      <c r="G58" s="153">
        <v>15</v>
      </c>
      <c r="H58" s="143">
        <v>866</v>
      </c>
      <c r="I58" s="144" t="s">
        <v>53</v>
      </c>
      <c r="J58" s="144" t="s">
        <v>47</v>
      </c>
      <c r="K58" s="144"/>
      <c r="L58" s="124" t="s">
        <v>388</v>
      </c>
      <c r="M58" s="105"/>
      <c r="N58" s="144"/>
      <c r="O58" s="159">
        <f>O71+O59+O62+O65+O68</f>
        <v>47000</v>
      </c>
      <c r="P58" s="159">
        <f>P71+P59+P62+P65+P68</f>
        <v>300</v>
      </c>
      <c r="Q58" s="159">
        <f>Q71+Q59+Q62+Q65+Q68</f>
        <v>300</v>
      </c>
    </row>
    <row r="59" spans="1:17" s="35" customFormat="1" ht="15.75" customHeight="1">
      <c r="A59" s="314" t="s">
        <v>362</v>
      </c>
      <c r="B59" s="314"/>
      <c r="C59" s="122">
        <v>63</v>
      </c>
      <c r="D59" s="122">
        <v>0</v>
      </c>
      <c r="E59" s="11">
        <v>66</v>
      </c>
      <c r="F59" s="153">
        <v>0</v>
      </c>
      <c r="G59" s="153">
        <v>15</v>
      </c>
      <c r="H59" s="77">
        <v>866</v>
      </c>
      <c r="I59" s="147" t="s">
        <v>53</v>
      </c>
      <c r="J59" s="147" t="s">
        <v>50</v>
      </c>
      <c r="K59" s="147" t="s">
        <v>115</v>
      </c>
      <c r="L59" s="124" t="s">
        <v>388</v>
      </c>
      <c r="M59" s="147" t="s">
        <v>343</v>
      </c>
      <c r="N59" s="147"/>
      <c r="O59" s="161">
        <f aca="true" t="shared" si="11" ref="O59:Q60">O60</f>
        <v>46700</v>
      </c>
      <c r="P59" s="161">
        <f t="shared" si="11"/>
        <v>0</v>
      </c>
      <c r="Q59" s="161">
        <f t="shared" si="11"/>
        <v>0</v>
      </c>
    </row>
    <row r="60" spans="1:17" s="35" customFormat="1" ht="27" customHeight="1">
      <c r="A60" s="154"/>
      <c r="B60" s="156" t="s">
        <v>310</v>
      </c>
      <c r="C60" s="122">
        <v>63</v>
      </c>
      <c r="D60" s="122">
        <v>0</v>
      </c>
      <c r="E60" s="11">
        <v>66</v>
      </c>
      <c r="F60" s="153">
        <v>0</v>
      </c>
      <c r="G60" s="153">
        <v>15</v>
      </c>
      <c r="H60" s="77">
        <v>866</v>
      </c>
      <c r="I60" s="147" t="s">
        <v>53</v>
      </c>
      <c r="J60" s="147" t="s">
        <v>50</v>
      </c>
      <c r="K60" s="147" t="s">
        <v>115</v>
      </c>
      <c r="L60" s="124" t="s">
        <v>388</v>
      </c>
      <c r="M60" s="147" t="s">
        <v>343</v>
      </c>
      <c r="N60" s="147" t="s">
        <v>28</v>
      </c>
      <c r="O60" s="161">
        <f t="shared" si="11"/>
        <v>46700</v>
      </c>
      <c r="P60" s="161">
        <f t="shared" si="11"/>
        <v>0</v>
      </c>
      <c r="Q60" s="161">
        <f t="shared" si="11"/>
        <v>0</v>
      </c>
    </row>
    <row r="61" spans="1:17" ht="27" customHeight="1">
      <c r="A61" s="154"/>
      <c r="B61" s="156" t="s">
        <v>311</v>
      </c>
      <c r="C61" s="122">
        <v>63</v>
      </c>
      <c r="D61" s="122">
        <v>0</v>
      </c>
      <c r="E61" s="11">
        <v>66</v>
      </c>
      <c r="F61" s="158">
        <v>0</v>
      </c>
      <c r="G61" s="153">
        <v>15</v>
      </c>
      <c r="H61" s="77">
        <v>866</v>
      </c>
      <c r="I61" s="147" t="s">
        <v>53</v>
      </c>
      <c r="J61" s="147" t="s">
        <v>50</v>
      </c>
      <c r="K61" s="147" t="s">
        <v>115</v>
      </c>
      <c r="L61" s="124" t="s">
        <v>388</v>
      </c>
      <c r="M61" s="147" t="s">
        <v>343</v>
      </c>
      <c r="N61" s="147" t="s">
        <v>29</v>
      </c>
      <c r="O61" s="161">
        <f>'7.ФС'!S79</f>
        <v>46700</v>
      </c>
      <c r="P61" s="161">
        <f>'7.ФС'!T79</f>
        <v>0</v>
      </c>
      <c r="Q61" s="161">
        <f>'7.ФС'!U79</f>
        <v>0</v>
      </c>
    </row>
    <row r="62" spans="1:17" ht="14.25" customHeight="1" hidden="1">
      <c r="A62" s="154"/>
      <c r="B62" s="240" t="s">
        <v>205</v>
      </c>
      <c r="C62" s="122"/>
      <c r="D62" s="122"/>
      <c r="E62" s="11">
        <v>66</v>
      </c>
      <c r="F62" s="158">
        <v>0</v>
      </c>
      <c r="G62" s="153">
        <v>15</v>
      </c>
      <c r="H62" s="77">
        <v>866</v>
      </c>
      <c r="I62" s="147" t="s">
        <v>53</v>
      </c>
      <c r="J62" s="147" t="s">
        <v>50</v>
      </c>
      <c r="K62" s="147" t="s">
        <v>115</v>
      </c>
      <c r="L62" s="124" t="s">
        <v>388</v>
      </c>
      <c r="M62" s="147" t="s">
        <v>344</v>
      </c>
      <c r="N62" s="147"/>
      <c r="O62" s="161">
        <f aca="true" t="shared" si="12" ref="O62:Q63">O63</f>
        <v>0</v>
      </c>
      <c r="P62" s="161">
        <f t="shared" si="12"/>
        <v>0</v>
      </c>
      <c r="Q62" s="161">
        <f t="shared" si="12"/>
        <v>0</v>
      </c>
    </row>
    <row r="63" spans="1:17" ht="28.5" customHeight="1" hidden="1">
      <c r="A63" s="154"/>
      <c r="B63" s="156" t="s">
        <v>310</v>
      </c>
      <c r="C63" s="122"/>
      <c r="D63" s="122"/>
      <c r="E63" s="11">
        <v>66</v>
      </c>
      <c r="F63" s="153">
        <v>0</v>
      </c>
      <c r="G63" s="153">
        <v>15</v>
      </c>
      <c r="H63" s="77">
        <v>866</v>
      </c>
      <c r="I63" s="147" t="s">
        <v>53</v>
      </c>
      <c r="J63" s="147" t="s">
        <v>50</v>
      </c>
      <c r="K63" s="147" t="s">
        <v>115</v>
      </c>
      <c r="L63" s="124" t="s">
        <v>388</v>
      </c>
      <c r="M63" s="147" t="s">
        <v>344</v>
      </c>
      <c r="N63" s="147" t="s">
        <v>28</v>
      </c>
      <c r="O63" s="161">
        <f t="shared" si="12"/>
        <v>0</v>
      </c>
      <c r="P63" s="161">
        <f t="shared" si="12"/>
        <v>0</v>
      </c>
      <c r="Q63" s="161">
        <f t="shared" si="12"/>
        <v>0</v>
      </c>
    </row>
    <row r="64" spans="1:17" ht="28.5" customHeight="1" hidden="1">
      <c r="A64" s="154"/>
      <c r="B64" s="156" t="s">
        <v>311</v>
      </c>
      <c r="C64" s="122"/>
      <c r="D64" s="122"/>
      <c r="E64" s="11">
        <v>66</v>
      </c>
      <c r="F64" s="153">
        <v>0</v>
      </c>
      <c r="G64" s="153">
        <v>15</v>
      </c>
      <c r="H64" s="77">
        <v>866</v>
      </c>
      <c r="I64" s="147" t="s">
        <v>53</v>
      </c>
      <c r="J64" s="147" t="s">
        <v>50</v>
      </c>
      <c r="K64" s="147" t="s">
        <v>115</v>
      </c>
      <c r="L64" s="124" t="s">
        <v>388</v>
      </c>
      <c r="M64" s="147" t="s">
        <v>344</v>
      </c>
      <c r="N64" s="147" t="s">
        <v>29</v>
      </c>
      <c r="O64" s="161">
        <f>'7.ФС'!S83</f>
        <v>0</v>
      </c>
      <c r="P64" s="161">
        <f>'7.ФС'!T83</f>
        <v>0</v>
      </c>
      <c r="Q64" s="161">
        <f>'7.ФС'!U83</f>
        <v>0</v>
      </c>
    </row>
    <row r="65" spans="1:17" ht="14.25" customHeight="1" hidden="1">
      <c r="A65" s="314" t="s">
        <v>117</v>
      </c>
      <c r="B65" s="314"/>
      <c r="C65" s="122">
        <v>63</v>
      </c>
      <c r="D65" s="122">
        <v>0</v>
      </c>
      <c r="E65" s="11">
        <v>66</v>
      </c>
      <c r="F65" s="153">
        <v>0</v>
      </c>
      <c r="G65" s="153">
        <v>15</v>
      </c>
      <c r="H65" s="77">
        <v>866</v>
      </c>
      <c r="I65" s="147" t="s">
        <v>53</v>
      </c>
      <c r="J65" s="147" t="s">
        <v>50</v>
      </c>
      <c r="K65" s="147" t="s">
        <v>116</v>
      </c>
      <c r="L65" s="124" t="s">
        <v>388</v>
      </c>
      <c r="M65" s="147" t="s">
        <v>345</v>
      </c>
      <c r="N65" s="147"/>
      <c r="O65" s="161">
        <f aca="true" t="shared" si="13" ref="O65:Q66">O66</f>
        <v>0</v>
      </c>
      <c r="P65" s="161">
        <f t="shared" si="13"/>
        <v>0</v>
      </c>
      <c r="Q65" s="161">
        <f t="shared" si="13"/>
        <v>0</v>
      </c>
    </row>
    <row r="66" spans="1:17" ht="15.75" customHeight="1" hidden="1">
      <c r="A66" s="154"/>
      <c r="B66" s="156" t="s">
        <v>310</v>
      </c>
      <c r="C66" s="122">
        <v>63</v>
      </c>
      <c r="D66" s="122">
        <v>0</v>
      </c>
      <c r="E66" s="11">
        <v>66</v>
      </c>
      <c r="F66" s="153">
        <v>0</v>
      </c>
      <c r="G66" s="153">
        <v>15</v>
      </c>
      <c r="H66" s="77">
        <v>866</v>
      </c>
      <c r="I66" s="147" t="s">
        <v>53</v>
      </c>
      <c r="J66" s="147" t="s">
        <v>50</v>
      </c>
      <c r="K66" s="147" t="s">
        <v>116</v>
      </c>
      <c r="L66" s="124" t="s">
        <v>388</v>
      </c>
      <c r="M66" s="147" t="s">
        <v>345</v>
      </c>
      <c r="N66" s="147" t="s">
        <v>28</v>
      </c>
      <c r="O66" s="161">
        <f t="shared" si="13"/>
        <v>0</v>
      </c>
      <c r="P66" s="161">
        <f t="shared" si="13"/>
        <v>0</v>
      </c>
      <c r="Q66" s="161">
        <f t="shared" si="13"/>
        <v>0</v>
      </c>
    </row>
    <row r="67" spans="1:17" ht="15" customHeight="1" hidden="1">
      <c r="A67" s="154"/>
      <c r="B67" s="156" t="s">
        <v>311</v>
      </c>
      <c r="C67" s="122">
        <v>63</v>
      </c>
      <c r="D67" s="122">
        <v>0</v>
      </c>
      <c r="E67" s="11">
        <v>66</v>
      </c>
      <c r="F67" s="153">
        <v>0</v>
      </c>
      <c r="G67" s="153">
        <v>15</v>
      </c>
      <c r="H67" s="77">
        <v>866</v>
      </c>
      <c r="I67" s="147" t="s">
        <v>53</v>
      </c>
      <c r="J67" s="147" t="s">
        <v>50</v>
      </c>
      <c r="K67" s="147" t="s">
        <v>116</v>
      </c>
      <c r="L67" s="124" t="s">
        <v>388</v>
      </c>
      <c r="M67" s="147" t="s">
        <v>345</v>
      </c>
      <c r="N67" s="147" t="s">
        <v>29</v>
      </c>
      <c r="O67" s="125">
        <f>'7.ФС'!S86</f>
        <v>0</v>
      </c>
      <c r="P67" s="125">
        <f>'7.ФС'!T86</f>
        <v>0</v>
      </c>
      <c r="Q67" s="125">
        <f>'7.ФС'!U86</f>
        <v>0</v>
      </c>
    </row>
    <row r="68" spans="1:17" s="35" customFormat="1" ht="15" customHeight="1" hidden="1">
      <c r="A68" s="154"/>
      <c r="B68" s="240" t="s">
        <v>327</v>
      </c>
      <c r="C68" s="122"/>
      <c r="D68" s="122"/>
      <c r="E68" s="11">
        <v>66</v>
      </c>
      <c r="F68" s="153">
        <v>0</v>
      </c>
      <c r="G68" s="153">
        <v>15</v>
      </c>
      <c r="H68" s="77">
        <v>866</v>
      </c>
      <c r="I68" s="147" t="s">
        <v>53</v>
      </c>
      <c r="J68" s="147" t="s">
        <v>50</v>
      </c>
      <c r="K68" s="147" t="s">
        <v>116</v>
      </c>
      <c r="L68" s="124" t="s">
        <v>388</v>
      </c>
      <c r="M68" s="147" t="s">
        <v>346</v>
      </c>
      <c r="N68" s="147"/>
      <c r="O68" s="125">
        <f aca="true" t="shared" si="14" ref="O68:Q69">O69</f>
        <v>0</v>
      </c>
      <c r="P68" s="125">
        <f t="shared" si="14"/>
        <v>0</v>
      </c>
      <c r="Q68" s="125">
        <f t="shared" si="14"/>
        <v>0</v>
      </c>
    </row>
    <row r="69" spans="1:17" ht="14.25" customHeight="1" hidden="1">
      <c r="A69" s="154"/>
      <c r="B69" s="156" t="s">
        <v>310</v>
      </c>
      <c r="C69" s="122"/>
      <c r="D69" s="122"/>
      <c r="E69" s="11">
        <v>66</v>
      </c>
      <c r="F69" s="153">
        <v>0</v>
      </c>
      <c r="G69" s="153">
        <v>15</v>
      </c>
      <c r="H69" s="77">
        <v>866</v>
      </c>
      <c r="I69" s="147" t="s">
        <v>53</v>
      </c>
      <c r="J69" s="147" t="s">
        <v>50</v>
      </c>
      <c r="K69" s="147" t="s">
        <v>116</v>
      </c>
      <c r="L69" s="124" t="s">
        <v>388</v>
      </c>
      <c r="M69" s="147" t="s">
        <v>346</v>
      </c>
      <c r="N69" s="147" t="s">
        <v>28</v>
      </c>
      <c r="O69" s="125">
        <f t="shared" si="14"/>
        <v>0</v>
      </c>
      <c r="P69" s="125">
        <f t="shared" si="14"/>
        <v>0</v>
      </c>
      <c r="Q69" s="125">
        <f t="shared" si="14"/>
        <v>0</v>
      </c>
    </row>
    <row r="70" spans="1:17" ht="14.25" customHeight="1" hidden="1">
      <c r="A70" s="154"/>
      <c r="B70" s="156" t="s">
        <v>311</v>
      </c>
      <c r="C70" s="122"/>
      <c r="D70" s="122"/>
      <c r="E70" s="11">
        <v>66</v>
      </c>
      <c r="F70" s="153">
        <v>0</v>
      </c>
      <c r="G70" s="153">
        <v>15</v>
      </c>
      <c r="H70" s="77">
        <v>866</v>
      </c>
      <c r="I70" s="147" t="s">
        <v>53</v>
      </c>
      <c r="J70" s="147" t="s">
        <v>50</v>
      </c>
      <c r="K70" s="147" t="s">
        <v>116</v>
      </c>
      <c r="L70" s="124" t="s">
        <v>388</v>
      </c>
      <c r="M70" s="147" t="s">
        <v>346</v>
      </c>
      <c r="N70" s="147" t="s">
        <v>29</v>
      </c>
      <c r="O70" s="125">
        <f>'7.ФС'!S89</f>
        <v>0</v>
      </c>
      <c r="P70" s="125">
        <f>'7.ФС'!T89</f>
        <v>0</v>
      </c>
      <c r="Q70" s="125">
        <f>'7.ФС'!U89</f>
        <v>0</v>
      </c>
    </row>
    <row r="71" spans="1:17" s="35" customFormat="1" ht="89.25" customHeight="1">
      <c r="A71" s="321" t="s">
        <v>325</v>
      </c>
      <c r="B71" s="321"/>
      <c r="C71" s="122">
        <v>63</v>
      </c>
      <c r="D71" s="122">
        <v>0</v>
      </c>
      <c r="E71" s="11">
        <v>66</v>
      </c>
      <c r="F71" s="153">
        <v>0</v>
      </c>
      <c r="G71" s="153">
        <v>15</v>
      </c>
      <c r="H71" s="77">
        <v>866</v>
      </c>
      <c r="I71" s="147" t="s">
        <v>53</v>
      </c>
      <c r="J71" s="147" t="s">
        <v>47</v>
      </c>
      <c r="K71" s="147" t="s">
        <v>162</v>
      </c>
      <c r="L71" s="124" t="s">
        <v>388</v>
      </c>
      <c r="M71" s="147" t="s">
        <v>342</v>
      </c>
      <c r="N71" s="147"/>
      <c r="O71" s="160">
        <f aca="true" t="shared" si="15" ref="O71:Q72">O72</f>
        <v>300</v>
      </c>
      <c r="P71" s="160">
        <f t="shared" si="15"/>
        <v>300</v>
      </c>
      <c r="Q71" s="160">
        <f t="shared" si="15"/>
        <v>300</v>
      </c>
    </row>
    <row r="72" spans="1:17" s="35" customFormat="1" ht="27.75" customHeight="1">
      <c r="A72" s="67"/>
      <c r="B72" s="156" t="s">
        <v>310</v>
      </c>
      <c r="C72" s="122">
        <v>63</v>
      </c>
      <c r="D72" s="122">
        <v>0</v>
      </c>
      <c r="E72" s="11">
        <v>66</v>
      </c>
      <c r="F72" s="153">
        <v>0</v>
      </c>
      <c r="G72" s="153">
        <v>15</v>
      </c>
      <c r="H72" s="77">
        <v>866</v>
      </c>
      <c r="I72" s="147" t="s">
        <v>53</v>
      </c>
      <c r="J72" s="147" t="s">
        <v>47</v>
      </c>
      <c r="K72" s="147" t="s">
        <v>162</v>
      </c>
      <c r="L72" s="124" t="s">
        <v>388</v>
      </c>
      <c r="M72" s="147" t="s">
        <v>342</v>
      </c>
      <c r="N72" s="147" t="s">
        <v>28</v>
      </c>
      <c r="O72" s="161">
        <f t="shared" si="15"/>
        <v>300</v>
      </c>
      <c r="P72" s="161">
        <f t="shared" si="15"/>
        <v>300</v>
      </c>
      <c r="Q72" s="161">
        <f t="shared" si="15"/>
        <v>300</v>
      </c>
    </row>
    <row r="73" spans="1:17" s="35" customFormat="1" ht="27.75" customHeight="1">
      <c r="A73" s="67"/>
      <c r="B73" s="156" t="s">
        <v>311</v>
      </c>
      <c r="C73" s="122">
        <v>63</v>
      </c>
      <c r="D73" s="122">
        <v>0</v>
      </c>
      <c r="E73" s="11">
        <v>66</v>
      </c>
      <c r="F73" s="153">
        <v>0</v>
      </c>
      <c r="G73" s="153">
        <v>15</v>
      </c>
      <c r="H73" s="77">
        <v>866</v>
      </c>
      <c r="I73" s="147" t="s">
        <v>53</v>
      </c>
      <c r="J73" s="147" t="s">
        <v>47</v>
      </c>
      <c r="K73" s="147" t="s">
        <v>162</v>
      </c>
      <c r="L73" s="124" t="s">
        <v>388</v>
      </c>
      <c r="M73" s="147" t="s">
        <v>342</v>
      </c>
      <c r="N73" s="147" t="s">
        <v>29</v>
      </c>
      <c r="O73" s="161">
        <f>'7.ФС'!S75</f>
        <v>300</v>
      </c>
      <c r="P73" s="161">
        <f>'7.ФС'!T75</f>
        <v>300</v>
      </c>
      <c r="Q73" s="161">
        <f>'7.ФС'!U75</f>
        <v>300</v>
      </c>
    </row>
    <row r="74" spans="1:17" ht="29.25" customHeight="1">
      <c r="A74" s="308" t="s">
        <v>354</v>
      </c>
      <c r="B74" s="308"/>
      <c r="C74" s="117">
        <v>63</v>
      </c>
      <c r="D74" s="117">
        <v>0</v>
      </c>
      <c r="E74" s="11">
        <v>66</v>
      </c>
      <c r="F74" s="153">
        <v>0</v>
      </c>
      <c r="G74" s="249" t="s">
        <v>399</v>
      </c>
      <c r="H74" s="126">
        <v>866</v>
      </c>
      <c r="I74" s="119" t="s">
        <v>52</v>
      </c>
      <c r="J74" s="120"/>
      <c r="K74" s="120"/>
      <c r="L74" s="120"/>
      <c r="M74" s="120"/>
      <c r="N74" s="120"/>
      <c r="O74" s="121">
        <f>O75</f>
        <v>42421</v>
      </c>
      <c r="P74" s="121">
        <f>P75</f>
        <v>7700</v>
      </c>
      <c r="Q74" s="121">
        <f>Q75</f>
        <v>14021</v>
      </c>
    </row>
    <row r="75" spans="1:17" ht="15.75" customHeight="1">
      <c r="A75" s="174"/>
      <c r="B75" s="308" t="s">
        <v>202</v>
      </c>
      <c r="C75" s="308"/>
      <c r="D75" s="117"/>
      <c r="E75" s="11">
        <v>66</v>
      </c>
      <c r="F75" s="153">
        <v>0</v>
      </c>
      <c r="G75" s="249" t="s">
        <v>399</v>
      </c>
      <c r="H75" s="126">
        <v>866</v>
      </c>
      <c r="I75" s="119" t="s">
        <v>52</v>
      </c>
      <c r="J75" s="119" t="s">
        <v>32</v>
      </c>
      <c r="K75" s="120"/>
      <c r="L75" s="124" t="s">
        <v>388</v>
      </c>
      <c r="M75" s="120"/>
      <c r="N75" s="120"/>
      <c r="O75" s="121">
        <f>O76+O79</f>
        <v>42421</v>
      </c>
      <c r="P75" s="121">
        <f>P76+P79</f>
        <v>7700</v>
      </c>
      <c r="Q75" s="121">
        <f>Q76+Q79</f>
        <v>14021</v>
      </c>
    </row>
    <row r="76" spans="1:17" ht="18" customHeight="1">
      <c r="A76" s="174"/>
      <c r="B76" s="174" t="s">
        <v>454</v>
      </c>
      <c r="C76" s="174"/>
      <c r="D76" s="117"/>
      <c r="E76" s="11">
        <v>66</v>
      </c>
      <c r="F76" s="153" t="s">
        <v>398</v>
      </c>
      <c r="G76" s="249" t="s">
        <v>399</v>
      </c>
      <c r="H76" s="126"/>
      <c r="I76" s="119"/>
      <c r="J76" s="119"/>
      <c r="K76" s="120"/>
      <c r="L76" s="124" t="s">
        <v>388</v>
      </c>
      <c r="M76" s="119" t="s">
        <v>456</v>
      </c>
      <c r="N76" s="120"/>
      <c r="O76" s="121">
        <f aca="true" t="shared" si="16" ref="O76:Q77">O77</f>
        <v>28400</v>
      </c>
      <c r="P76" s="121">
        <f t="shared" si="16"/>
        <v>0</v>
      </c>
      <c r="Q76" s="121">
        <f t="shared" si="16"/>
        <v>0</v>
      </c>
    </row>
    <row r="77" spans="1:17" s="34" customFormat="1" ht="25.5" customHeight="1">
      <c r="A77" s="174"/>
      <c r="B77" s="156" t="s">
        <v>310</v>
      </c>
      <c r="C77" s="117"/>
      <c r="D77" s="117"/>
      <c r="E77" s="11">
        <v>66</v>
      </c>
      <c r="F77" s="153">
        <v>0</v>
      </c>
      <c r="G77" s="249" t="s">
        <v>399</v>
      </c>
      <c r="H77" s="77">
        <v>866</v>
      </c>
      <c r="I77" s="124" t="s">
        <v>52</v>
      </c>
      <c r="J77" s="124" t="s">
        <v>32</v>
      </c>
      <c r="K77" s="120"/>
      <c r="L77" s="124" t="s">
        <v>388</v>
      </c>
      <c r="M77" s="124" t="s">
        <v>456</v>
      </c>
      <c r="N77" s="124" t="s">
        <v>28</v>
      </c>
      <c r="O77" s="125">
        <f t="shared" si="16"/>
        <v>28400</v>
      </c>
      <c r="P77" s="125">
        <f t="shared" si="16"/>
        <v>0</v>
      </c>
      <c r="Q77" s="125">
        <f t="shared" si="16"/>
        <v>0</v>
      </c>
    </row>
    <row r="78" spans="1:17" s="34" customFormat="1" ht="27" customHeight="1">
      <c r="A78" s="174"/>
      <c r="B78" s="156" t="s">
        <v>311</v>
      </c>
      <c r="C78" s="117"/>
      <c r="D78" s="117"/>
      <c r="E78" s="11">
        <v>66</v>
      </c>
      <c r="F78" s="153">
        <v>0</v>
      </c>
      <c r="G78" s="249" t="s">
        <v>399</v>
      </c>
      <c r="H78" s="77">
        <v>866</v>
      </c>
      <c r="I78" s="124" t="s">
        <v>52</v>
      </c>
      <c r="J78" s="124" t="s">
        <v>32</v>
      </c>
      <c r="K78" s="120"/>
      <c r="L78" s="124" t="s">
        <v>388</v>
      </c>
      <c r="M78" s="124" t="s">
        <v>456</v>
      </c>
      <c r="N78" s="124" t="s">
        <v>29</v>
      </c>
      <c r="O78" s="125">
        <v>28400</v>
      </c>
      <c r="P78" s="125">
        <f>'7.ФС'!T65</f>
        <v>0</v>
      </c>
      <c r="Q78" s="125">
        <f>'7.ФС'!U65</f>
        <v>0</v>
      </c>
    </row>
    <row r="79" spans="1:17" s="34" customFormat="1" ht="15.75" customHeight="1">
      <c r="A79" s="174"/>
      <c r="B79" s="156" t="s">
        <v>455</v>
      </c>
      <c r="C79" s="117"/>
      <c r="D79" s="117"/>
      <c r="E79" s="11">
        <v>66</v>
      </c>
      <c r="F79" s="153">
        <v>0</v>
      </c>
      <c r="G79" s="249" t="s">
        <v>399</v>
      </c>
      <c r="H79" s="77"/>
      <c r="I79" s="124"/>
      <c r="J79" s="124"/>
      <c r="K79" s="120"/>
      <c r="L79" s="124" t="s">
        <v>388</v>
      </c>
      <c r="M79" s="124" t="s">
        <v>457</v>
      </c>
      <c r="N79" s="124"/>
      <c r="O79" s="125">
        <f aca="true" t="shared" si="17" ref="O79:Q80">O80</f>
        <v>14021</v>
      </c>
      <c r="P79" s="125">
        <f t="shared" si="17"/>
        <v>7700</v>
      </c>
      <c r="Q79" s="125">
        <f t="shared" si="17"/>
        <v>14021</v>
      </c>
    </row>
    <row r="80" spans="1:17" s="34" customFormat="1" ht="16.5" customHeight="1">
      <c r="A80" s="174"/>
      <c r="B80" s="105" t="s">
        <v>30</v>
      </c>
      <c r="C80" s="117"/>
      <c r="D80" s="117"/>
      <c r="E80" s="11">
        <v>66</v>
      </c>
      <c r="F80" s="153">
        <v>0</v>
      </c>
      <c r="G80" s="249" t="s">
        <v>399</v>
      </c>
      <c r="H80" s="77"/>
      <c r="I80" s="124"/>
      <c r="J80" s="124"/>
      <c r="K80" s="120"/>
      <c r="L80" s="124" t="s">
        <v>388</v>
      </c>
      <c r="M80" s="124" t="s">
        <v>457</v>
      </c>
      <c r="N80" s="124" t="s">
        <v>31</v>
      </c>
      <c r="O80" s="125">
        <f t="shared" si="17"/>
        <v>14021</v>
      </c>
      <c r="P80" s="125">
        <f t="shared" si="17"/>
        <v>7700</v>
      </c>
      <c r="Q80" s="125">
        <f t="shared" si="17"/>
        <v>14021</v>
      </c>
    </row>
    <row r="81" spans="1:17" s="34" customFormat="1" ht="15" customHeight="1">
      <c r="A81" s="174"/>
      <c r="B81" s="177" t="s">
        <v>372</v>
      </c>
      <c r="C81" s="117"/>
      <c r="D81" s="117"/>
      <c r="E81" s="11">
        <v>66</v>
      </c>
      <c r="F81" s="153">
        <v>0</v>
      </c>
      <c r="G81" s="249" t="s">
        <v>399</v>
      </c>
      <c r="H81" s="77"/>
      <c r="I81" s="124"/>
      <c r="J81" s="124"/>
      <c r="K81" s="120"/>
      <c r="L81" s="124" t="s">
        <v>388</v>
      </c>
      <c r="M81" s="124" t="s">
        <v>457</v>
      </c>
      <c r="N81" s="124" t="s">
        <v>312</v>
      </c>
      <c r="O81" s="125">
        <v>14021</v>
      </c>
      <c r="P81" s="125">
        <v>7700</v>
      </c>
      <c r="Q81" s="125">
        <v>14021</v>
      </c>
    </row>
    <row r="82" spans="1:17" ht="28.5" customHeight="1">
      <c r="A82" s="176"/>
      <c r="B82" s="183" t="s">
        <v>354</v>
      </c>
      <c r="C82" s="117"/>
      <c r="D82" s="117"/>
      <c r="E82" s="181">
        <v>66</v>
      </c>
      <c r="F82" s="182">
        <v>0</v>
      </c>
      <c r="G82" s="182" t="s">
        <v>353</v>
      </c>
      <c r="H82" s="126">
        <v>866</v>
      </c>
      <c r="I82" s="119" t="s">
        <v>60</v>
      </c>
      <c r="J82" s="124"/>
      <c r="K82" s="124"/>
      <c r="L82" s="124" t="s">
        <v>388</v>
      </c>
      <c r="M82" s="147"/>
      <c r="N82" s="124"/>
      <c r="O82" s="121">
        <f aca="true" t="shared" si="18" ref="O82:Q85">O83</f>
        <v>33079</v>
      </c>
      <c r="P82" s="121">
        <f t="shared" si="18"/>
        <v>116500</v>
      </c>
      <c r="Q82" s="121">
        <f t="shared" si="18"/>
        <v>116500</v>
      </c>
    </row>
    <row r="83" spans="1:17" ht="17.25" customHeight="1">
      <c r="A83" s="176"/>
      <c r="B83" s="308" t="s">
        <v>202</v>
      </c>
      <c r="C83" s="308"/>
      <c r="D83" s="122"/>
      <c r="E83" s="117">
        <v>66</v>
      </c>
      <c r="F83" s="158">
        <v>0</v>
      </c>
      <c r="G83" s="158" t="s">
        <v>353</v>
      </c>
      <c r="H83" s="126">
        <v>866</v>
      </c>
      <c r="I83" s="119" t="s">
        <v>60</v>
      </c>
      <c r="J83" s="119" t="s">
        <v>47</v>
      </c>
      <c r="K83" s="124"/>
      <c r="L83" s="124" t="s">
        <v>388</v>
      </c>
      <c r="M83" s="147"/>
      <c r="N83" s="124"/>
      <c r="O83" s="121">
        <f t="shared" si="18"/>
        <v>33079</v>
      </c>
      <c r="P83" s="121">
        <f t="shared" si="18"/>
        <v>116500</v>
      </c>
      <c r="Q83" s="121">
        <f t="shared" si="18"/>
        <v>116500</v>
      </c>
    </row>
    <row r="84" spans="1:17" ht="30" customHeight="1">
      <c r="A84" s="176"/>
      <c r="B84" s="105" t="s">
        <v>332</v>
      </c>
      <c r="C84" s="122"/>
      <c r="D84" s="122"/>
      <c r="E84" s="122">
        <v>66</v>
      </c>
      <c r="F84" s="153">
        <v>0</v>
      </c>
      <c r="G84" s="153" t="s">
        <v>353</v>
      </c>
      <c r="H84" s="77">
        <v>866</v>
      </c>
      <c r="I84" s="124" t="s">
        <v>60</v>
      </c>
      <c r="J84" s="124" t="s">
        <v>47</v>
      </c>
      <c r="K84" s="124"/>
      <c r="L84" s="124" t="s">
        <v>388</v>
      </c>
      <c r="M84" s="147" t="s">
        <v>347</v>
      </c>
      <c r="N84" s="124"/>
      <c r="O84" s="125">
        <f t="shared" si="18"/>
        <v>33079</v>
      </c>
      <c r="P84" s="125">
        <f t="shared" si="18"/>
        <v>116500</v>
      </c>
      <c r="Q84" s="125">
        <f t="shared" si="18"/>
        <v>116500</v>
      </c>
    </row>
    <row r="85" spans="1:17" s="33" customFormat="1" ht="18" customHeight="1">
      <c r="A85" s="176"/>
      <c r="B85" s="162" t="s">
        <v>189</v>
      </c>
      <c r="C85" s="122"/>
      <c r="D85" s="122"/>
      <c r="E85" s="122">
        <v>66</v>
      </c>
      <c r="F85" s="153">
        <v>0</v>
      </c>
      <c r="G85" s="153" t="s">
        <v>353</v>
      </c>
      <c r="H85" s="77">
        <v>866</v>
      </c>
      <c r="I85" s="124" t="s">
        <v>60</v>
      </c>
      <c r="J85" s="124" t="s">
        <v>47</v>
      </c>
      <c r="K85" s="124"/>
      <c r="L85" s="124" t="s">
        <v>388</v>
      </c>
      <c r="M85" s="147" t="s">
        <v>347</v>
      </c>
      <c r="N85" s="124" t="s">
        <v>188</v>
      </c>
      <c r="O85" s="125">
        <f t="shared" si="18"/>
        <v>33079</v>
      </c>
      <c r="P85" s="125">
        <f t="shared" si="18"/>
        <v>116500</v>
      </c>
      <c r="Q85" s="125">
        <f t="shared" si="18"/>
        <v>116500</v>
      </c>
    </row>
    <row r="86" spans="1:17" ht="25.5" customHeight="1">
      <c r="A86" s="176"/>
      <c r="B86" s="12" t="s">
        <v>355</v>
      </c>
      <c r="C86" s="122"/>
      <c r="D86" s="122"/>
      <c r="E86" s="122">
        <v>66</v>
      </c>
      <c r="F86" s="153">
        <v>0</v>
      </c>
      <c r="G86" s="153" t="s">
        <v>353</v>
      </c>
      <c r="H86" s="77">
        <v>866</v>
      </c>
      <c r="I86" s="124" t="s">
        <v>60</v>
      </c>
      <c r="J86" s="124" t="s">
        <v>47</v>
      </c>
      <c r="K86" s="124"/>
      <c r="L86" s="124" t="s">
        <v>388</v>
      </c>
      <c r="M86" s="147" t="s">
        <v>347</v>
      </c>
      <c r="N86" s="124" t="s">
        <v>356</v>
      </c>
      <c r="O86" s="125">
        <f>'7.ФС'!S102</f>
        <v>33079</v>
      </c>
      <c r="P86" s="125">
        <f>'7.ФС'!T102</f>
        <v>116500</v>
      </c>
      <c r="Q86" s="125">
        <f>'7.ФС'!U102</f>
        <v>116500</v>
      </c>
    </row>
    <row r="87" spans="1:17" ht="18" customHeight="1">
      <c r="A87" s="308" t="s">
        <v>357</v>
      </c>
      <c r="B87" s="308"/>
      <c r="C87" s="117">
        <v>63</v>
      </c>
      <c r="D87" s="117">
        <v>0</v>
      </c>
      <c r="E87" s="122">
        <v>66</v>
      </c>
      <c r="F87" s="153">
        <v>0</v>
      </c>
      <c r="G87" s="153">
        <v>18</v>
      </c>
      <c r="H87" s="126">
        <v>866</v>
      </c>
      <c r="I87" s="119" t="s">
        <v>62</v>
      </c>
      <c r="J87" s="119"/>
      <c r="K87" s="119"/>
      <c r="L87" s="119"/>
      <c r="M87" s="147"/>
      <c r="N87" s="119"/>
      <c r="O87" s="121">
        <f aca="true" t="shared" si="19" ref="O87:Q88">O88</f>
        <v>2000</v>
      </c>
      <c r="P87" s="121">
        <f t="shared" si="19"/>
        <v>2000</v>
      </c>
      <c r="Q87" s="121">
        <f t="shared" si="19"/>
        <v>2000</v>
      </c>
    </row>
    <row r="88" spans="1:17" ht="18" customHeight="1">
      <c r="A88" s="308" t="s">
        <v>202</v>
      </c>
      <c r="B88" s="308"/>
      <c r="C88" s="117">
        <v>63</v>
      </c>
      <c r="D88" s="117">
        <v>0</v>
      </c>
      <c r="E88" s="122">
        <v>66</v>
      </c>
      <c r="F88" s="153">
        <v>0</v>
      </c>
      <c r="G88" s="153">
        <v>18</v>
      </c>
      <c r="H88" s="126">
        <v>866</v>
      </c>
      <c r="I88" s="119" t="s">
        <v>62</v>
      </c>
      <c r="J88" s="119" t="s">
        <v>48</v>
      </c>
      <c r="K88" s="119"/>
      <c r="L88" s="124" t="s">
        <v>388</v>
      </c>
      <c r="M88" s="147"/>
      <c r="N88" s="119"/>
      <c r="O88" s="121">
        <f>O89</f>
        <v>2000</v>
      </c>
      <c r="P88" s="121">
        <f t="shared" si="19"/>
        <v>2000</v>
      </c>
      <c r="Q88" s="121">
        <f t="shared" si="19"/>
        <v>2000</v>
      </c>
    </row>
    <row r="89" spans="1:17" ht="90.75" customHeight="1">
      <c r="A89" s="174"/>
      <c r="B89" s="314" t="s">
        <v>358</v>
      </c>
      <c r="C89" s="314"/>
      <c r="D89" s="117"/>
      <c r="E89" s="122">
        <v>66</v>
      </c>
      <c r="F89" s="153">
        <v>0</v>
      </c>
      <c r="G89" s="153">
        <v>18</v>
      </c>
      <c r="H89" s="126"/>
      <c r="I89" s="119"/>
      <c r="J89" s="119"/>
      <c r="K89" s="119"/>
      <c r="L89" s="124" t="s">
        <v>388</v>
      </c>
      <c r="M89" s="147" t="s">
        <v>359</v>
      </c>
      <c r="N89" s="119"/>
      <c r="O89" s="121">
        <f>O90</f>
        <v>2000</v>
      </c>
      <c r="P89" s="121">
        <f>P90</f>
        <v>2000</v>
      </c>
      <c r="Q89" s="121">
        <f>Q90</f>
        <v>2000</v>
      </c>
    </row>
    <row r="90" spans="1:17" ht="14.25" customHeight="1">
      <c r="A90" s="154"/>
      <c r="B90" s="162" t="s">
        <v>61</v>
      </c>
      <c r="C90" s="122">
        <v>63</v>
      </c>
      <c r="D90" s="122">
        <v>0</v>
      </c>
      <c r="E90" s="117">
        <v>66</v>
      </c>
      <c r="F90" s="158">
        <v>0</v>
      </c>
      <c r="G90" s="153">
        <v>18</v>
      </c>
      <c r="H90" s="77">
        <v>866</v>
      </c>
      <c r="I90" s="124" t="s">
        <v>60</v>
      </c>
      <c r="J90" s="124" t="s">
        <v>47</v>
      </c>
      <c r="K90" s="124" t="s">
        <v>161</v>
      </c>
      <c r="L90" s="124" t="s">
        <v>388</v>
      </c>
      <c r="M90" s="147" t="s">
        <v>359</v>
      </c>
      <c r="N90" s="124" t="s">
        <v>49</v>
      </c>
      <c r="O90" s="125">
        <f>O91</f>
        <v>2000</v>
      </c>
      <c r="P90" s="125">
        <f>P91</f>
        <v>2000</v>
      </c>
      <c r="Q90" s="125">
        <f>Q91</f>
        <v>2000</v>
      </c>
    </row>
    <row r="91" spans="1:17" ht="14.25" customHeight="1">
      <c r="A91" s="154"/>
      <c r="B91" s="162" t="s">
        <v>72</v>
      </c>
      <c r="C91" s="122">
        <v>63</v>
      </c>
      <c r="D91" s="122">
        <v>0</v>
      </c>
      <c r="E91" s="117">
        <v>66</v>
      </c>
      <c r="F91" s="158">
        <v>0</v>
      </c>
      <c r="G91" s="153">
        <v>18</v>
      </c>
      <c r="H91" s="77">
        <v>866</v>
      </c>
      <c r="I91" s="124" t="s">
        <v>60</v>
      </c>
      <c r="J91" s="124" t="s">
        <v>47</v>
      </c>
      <c r="K91" s="124" t="s">
        <v>161</v>
      </c>
      <c r="L91" s="124" t="s">
        <v>388</v>
      </c>
      <c r="M91" s="147" t="s">
        <v>359</v>
      </c>
      <c r="N91" s="124" t="s">
        <v>34</v>
      </c>
      <c r="O91" s="125">
        <f>'7.ФС'!S107</f>
        <v>2000</v>
      </c>
      <c r="P91" s="125">
        <f>'7.ФС'!T107</f>
        <v>2000</v>
      </c>
      <c r="Q91" s="125">
        <f>'7.ФС'!U107</f>
        <v>2000</v>
      </c>
    </row>
    <row r="92" spans="1:17" ht="14.25" customHeight="1">
      <c r="A92" s="154"/>
      <c r="B92" s="13" t="s">
        <v>459</v>
      </c>
      <c r="C92" s="156"/>
      <c r="D92" s="122"/>
      <c r="E92" s="11">
        <v>70</v>
      </c>
      <c r="F92" s="153"/>
      <c r="G92" s="153"/>
      <c r="H92" s="77"/>
      <c r="I92" s="124"/>
      <c r="J92" s="124"/>
      <c r="K92" s="124"/>
      <c r="L92" s="124"/>
      <c r="M92" s="145"/>
      <c r="N92" s="124"/>
      <c r="O92" s="121">
        <f>O93</f>
        <v>0</v>
      </c>
      <c r="P92" s="121">
        <f>P93</f>
        <v>31800</v>
      </c>
      <c r="Q92" s="121">
        <f>Q93</f>
        <v>63900</v>
      </c>
    </row>
    <row r="93" spans="1:17" ht="14.25" customHeight="1">
      <c r="A93" s="308" t="s">
        <v>202</v>
      </c>
      <c r="B93" s="308"/>
      <c r="C93" s="117">
        <v>63</v>
      </c>
      <c r="D93" s="117">
        <v>0</v>
      </c>
      <c r="E93" s="122">
        <v>70</v>
      </c>
      <c r="F93" s="153">
        <v>0</v>
      </c>
      <c r="G93" s="153" t="s">
        <v>458</v>
      </c>
      <c r="H93" s="126">
        <v>866</v>
      </c>
      <c r="I93" s="119" t="s">
        <v>62</v>
      </c>
      <c r="J93" s="119" t="s">
        <v>48</v>
      </c>
      <c r="K93" s="119"/>
      <c r="L93" s="124" t="s">
        <v>388</v>
      </c>
      <c r="M93" s="147"/>
      <c r="N93" s="119"/>
      <c r="O93" s="121">
        <f>O95+O98</f>
        <v>0</v>
      </c>
      <c r="P93" s="121">
        <f>P95+P98</f>
        <v>31800</v>
      </c>
      <c r="Q93" s="121">
        <f>Q95+Q98</f>
        <v>63900</v>
      </c>
    </row>
    <row r="94" spans="1:17" ht="14.25" customHeight="1">
      <c r="A94" s="174"/>
      <c r="B94" s="162" t="s">
        <v>37</v>
      </c>
      <c r="C94" s="117"/>
      <c r="D94" s="117"/>
      <c r="E94" s="122">
        <v>70</v>
      </c>
      <c r="F94" s="153" t="s">
        <v>398</v>
      </c>
      <c r="G94" s="153" t="s">
        <v>458</v>
      </c>
      <c r="H94" s="77">
        <v>863</v>
      </c>
      <c r="I94" s="166">
        <v>99</v>
      </c>
      <c r="J94" s="124" t="s">
        <v>38</v>
      </c>
      <c r="K94" s="124" t="s">
        <v>118</v>
      </c>
      <c r="L94" s="124" t="s">
        <v>388</v>
      </c>
      <c r="M94" s="178">
        <v>80080</v>
      </c>
      <c r="N94" s="119"/>
      <c r="O94" s="121"/>
      <c r="P94" s="125">
        <f>P95</f>
        <v>31800</v>
      </c>
      <c r="Q94" s="125">
        <f>Q95</f>
        <v>63900</v>
      </c>
    </row>
    <row r="95" spans="1:17" ht="14.25" customHeight="1">
      <c r="A95" s="154"/>
      <c r="B95" s="338" t="s">
        <v>30</v>
      </c>
      <c r="C95" s="122">
        <v>70</v>
      </c>
      <c r="D95" s="122">
        <v>0</v>
      </c>
      <c r="E95" s="122">
        <v>70</v>
      </c>
      <c r="F95" s="153" t="s">
        <v>398</v>
      </c>
      <c r="G95" s="153" t="s">
        <v>458</v>
      </c>
      <c r="H95" s="77">
        <v>863</v>
      </c>
      <c r="I95" s="166">
        <v>99</v>
      </c>
      <c r="J95" s="124" t="s">
        <v>38</v>
      </c>
      <c r="K95" s="124" t="s">
        <v>118</v>
      </c>
      <c r="L95" s="124" t="s">
        <v>388</v>
      </c>
      <c r="M95" s="178">
        <v>80080</v>
      </c>
      <c r="N95" s="124" t="s">
        <v>31</v>
      </c>
      <c r="O95" s="125">
        <f>O96</f>
        <v>0</v>
      </c>
      <c r="P95" s="125">
        <f>P96</f>
        <v>31800</v>
      </c>
      <c r="Q95" s="125">
        <f>Q96</f>
        <v>63900</v>
      </c>
    </row>
    <row r="96" spans="1:17" ht="14.25" customHeight="1">
      <c r="A96" s="154"/>
      <c r="B96" s="162" t="s">
        <v>460</v>
      </c>
      <c r="C96" s="122">
        <v>70</v>
      </c>
      <c r="D96" s="122">
        <v>0</v>
      </c>
      <c r="E96" s="122">
        <v>70</v>
      </c>
      <c r="F96" s="153" t="s">
        <v>398</v>
      </c>
      <c r="G96" s="153" t="s">
        <v>458</v>
      </c>
      <c r="H96" s="77">
        <v>863</v>
      </c>
      <c r="I96" s="166">
        <v>99</v>
      </c>
      <c r="J96" s="124" t="s">
        <v>38</v>
      </c>
      <c r="K96" s="124" t="s">
        <v>118</v>
      </c>
      <c r="L96" s="124" t="s">
        <v>388</v>
      </c>
      <c r="M96" s="178">
        <v>80080</v>
      </c>
      <c r="N96" s="124" t="s">
        <v>33</v>
      </c>
      <c r="O96" s="125">
        <v>0</v>
      </c>
      <c r="P96" s="125">
        <v>31800</v>
      </c>
      <c r="Q96" s="125">
        <v>63900</v>
      </c>
    </row>
    <row r="97" spans="1:17" ht="18" customHeight="1">
      <c r="A97" s="167"/>
      <c r="B97" s="168" t="s">
        <v>36</v>
      </c>
      <c r="C97" s="168"/>
      <c r="D97" s="168"/>
      <c r="E97" s="162"/>
      <c r="F97" s="162"/>
      <c r="G97" s="162"/>
      <c r="H97" s="77">
        <v>866</v>
      </c>
      <c r="I97" s="119"/>
      <c r="J97" s="119"/>
      <c r="K97" s="119"/>
      <c r="L97" s="119"/>
      <c r="M97" s="145"/>
      <c r="N97" s="119"/>
      <c r="O97" s="121">
        <f>O9</f>
        <v>3119679</v>
      </c>
      <c r="P97" s="121">
        <f>P9</f>
        <v>3224781</v>
      </c>
      <c r="Q97" s="121">
        <f>Q9</f>
        <v>3349719</v>
      </c>
    </row>
    <row r="98" spans="6:18" ht="12.75">
      <c r="F98" s="113"/>
      <c r="O98" s="171"/>
      <c r="P98" s="137"/>
      <c r="Q98" s="137"/>
      <c r="R98" s="31"/>
    </row>
    <row r="99" spans="15:17" ht="12.75">
      <c r="O99" s="172"/>
      <c r="P99" s="138"/>
      <c r="Q99" s="138"/>
    </row>
    <row r="100" spans="15:17" ht="12.75">
      <c r="O100" s="172"/>
      <c r="P100" s="172"/>
      <c r="Q100" s="172"/>
    </row>
    <row r="101" spans="15:17" ht="12.75">
      <c r="O101" s="172">
        <f>O97-'6Вед.18'!K108</f>
        <v>0</v>
      </c>
      <c r="P101" s="172">
        <f>P97-'6Вед.18'!L108</f>
        <v>0</v>
      </c>
      <c r="Q101" s="172">
        <f>Q97-'6Вед.18'!M108</f>
        <v>0</v>
      </c>
    </row>
    <row r="102" spans="15:17" ht="12.75">
      <c r="O102" s="172"/>
      <c r="P102" s="138"/>
      <c r="Q102" s="138"/>
    </row>
    <row r="103" spans="15:17" ht="12.75">
      <c r="O103" s="172"/>
      <c r="P103" s="169"/>
      <c r="Q103" s="169"/>
    </row>
    <row r="104" spans="15:17" ht="12.75">
      <c r="O104" s="172"/>
      <c r="P104" s="172"/>
      <c r="Q104" s="172"/>
    </row>
    <row r="105" spans="15:17" ht="12.75">
      <c r="O105" s="173"/>
      <c r="P105" s="173"/>
      <c r="Q105" s="173"/>
    </row>
    <row r="106" spans="15:17" ht="12.75">
      <c r="O106" s="173"/>
      <c r="P106" s="173"/>
      <c r="Q106" s="173"/>
    </row>
    <row r="107" spans="15:17" ht="12.75">
      <c r="O107" s="173"/>
      <c r="P107" s="173"/>
      <c r="Q107" s="173"/>
    </row>
    <row r="108" spans="15:17" ht="12.75">
      <c r="O108" s="173"/>
      <c r="P108" s="173"/>
      <c r="Q108" s="173"/>
    </row>
    <row r="109" spans="15:17" ht="12.75">
      <c r="O109" s="173"/>
      <c r="P109" s="173"/>
      <c r="Q109" s="173"/>
    </row>
    <row r="110" spans="15:17" ht="12.75">
      <c r="O110" s="173"/>
      <c r="P110" s="173"/>
      <c r="Q110" s="173"/>
    </row>
    <row r="111" spans="15:17" ht="12.75">
      <c r="O111" s="173"/>
      <c r="P111" s="173"/>
      <c r="Q111" s="173"/>
    </row>
    <row r="112" spans="15:17" ht="12.75">
      <c r="O112" s="173"/>
      <c r="P112" s="173"/>
      <c r="Q112" s="173"/>
    </row>
  </sheetData>
  <sheetProtection/>
  <mergeCells count="26">
    <mergeCell ref="A88:B88"/>
    <mergeCell ref="A52:B52"/>
    <mergeCell ref="A54:B54"/>
    <mergeCell ref="A57:B57"/>
    <mergeCell ref="B83:C83"/>
    <mergeCell ref="B89:C89"/>
    <mergeCell ref="B53:C53"/>
    <mergeCell ref="A87:B87"/>
    <mergeCell ref="A71:B71"/>
    <mergeCell ref="A74:B74"/>
    <mergeCell ref="B48:C48"/>
    <mergeCell ref="B41:C41"/>
    <mergeCell ref="A58:B58"/>
    <mergeCell ref="B75:C75"/>
    <mergeCell ref="A59:B59"/>
    <mergeCell ref="A65:B65"/>
    <mergeCell ref="A93:B93"/>
    <mergeCell ref="B31:C31"/>
    <mergeCell ref="B37:C37"/>
    <mergeCell ref="H2:O2"/>
    <mergeCell ref="A8:B8"/>
    <mergeCell ref="A11:B11"/>
    <mergeCell ref="A15:B15"/>
    <mergeCell ref="B6:Q6"/>
    <mergeCell ref="H4:Q4"/>
    <mergeCell ref="H3:Q3"/>
  </mergeCells>
  <printOptions/>
  <pageMargins left="0.5511811023622047" right="0.2362204724409449" top="0.6299212598425197" bottom="0.5118110236220472" header="0.8661417322834646" footer="0.7086614173228347"/>
  <pageSetup horizontalDpi="600" verticalDpi="600" orientation="portrait" scale="80" r:id="rId1"/>
</worksheet>
</file>

<file path=xl/worksheets/sheet9.xml><?xml version="1.0" encoding="utf-8"?>
<worksheet xmlns="http://schemas.openxmlformats.org/spreadsheetml/2006/main" xmlns:r="http://schemas.openxmlformats.org/officeDocument/2006/relationships">
  <dimension ref="A1:G14"/>
  <sheetViews>
    <sheetView zoomScalePageLayoutView="0" workbookViewId="0" topLeftCell="A1">
      <selection activeCell="G13" sqref="G13"/>
    </sheetView>
  </sheetViews>
  <sheetFormatPr defaultColWidth="9.140625" defaultRowHeight="12.75"/>
  <cols>
    <col min="1" max="1" width="5.140625" style="8" customWidth="1"/>
    <col min="2" max="2" width="44.7109375" style="8" customWidth="1"/>
    <col min="3" max="5" width="15.57421875" style="8" customWidth="1"/>
    <col min="6" max="16384" width="9.140625" style="8" customWidth="1"/>
  </cols>
  <sheetData>
    <row r="1" spans="1:5" ht="22.5" customHeight="1">
      <c r="A1" s="45"/>
      <c r="B1" s="45"/>
      <c r="C1" s="315" t="s">
        <v>0</v>
      </c>
      <c r="D1" s="315"/>
      <c r="E1" s="315"/>
    </row>
    <row r="2" spans="1:6" ht="66" customHeight="1">
      <c r="A2" s="45"/>
      <c r="B2" s="45"/>
      <c r="C2" s="326" t="s">
        <v>436</v>
      </c>
      <c r="D2" s="326"/>
      <c r="E2" s="326"/>
      <c r="F2" s="200"/>
    </row>
    <row r="3" spans="1:3" ht="20.25" customHeight="1">
      <c r="A3" s="45"/>
      <c r="B3" s="45"/>
      <c r="C3" s="46" t="s">
        <v>401</v>
      </c>
    </row>
    <row r="4" spans="1:7" ht="62.25" customHeight="1">
      <c r="A4" s="280" t="s">
        <v>443</v>
      </c>
      <c r="B4" s="280"/>
      <c r="C4" s="280"/>
      <c r="D4" s="280"/>
      <c r="E4" s="280"/>
      <c r="F4" s="197"/>
      <c r="G4" s="197"/>
    </row>
    <row r="5" spans="1:4" ht="12.75">
      <c r="A5" s="45"/>
      <c r="B5" s="45"/>
      <c r="C5" s="46"/>
      <c r="D5" s="8" t="s">
        <v>366</v>
      </c>
    </row>
    <row r="6" spans="1:3" ht="12.75" hidden="1">
      <c r="A6" s="322"/>
      <c r="B6" s="322"/>
      <c r="C6" s="323"/>
    </row>
    <row r="7" spans="1:3" ht="12.75" hidden="1">
      <c r="A7" s="201"/>
      <c r="B7" s="201"/>
      <c r="C7" s="323"/>
    </row>
    <row r="8" spans="1:3" ht="42.75" customHeight="1" hidden="1">
      <c r="A8" s="201"/>
      <c r="B8" s="201"/>
      <c r="C8" s="201"/>
    </row>
    <row r="9" spans="1:5" ht="12.75">
      <c r="A9" s="324"/>
      <c r="B9" s="325"/>
      <c r="C9" s="325"/>
      <c r="D9" s="110"/>
      <c r="E9" s="110"/>
    </row>
    <row r="10" spans="1:5" ht="35.25" customHeight="1">
      <c r="A10" s="77" t="s">
        <v>306</v>
      </c>
      <c r="B10" s="78" t="s">
        <v>307</v>
      </c>
      <c r="C10" s="78" t="s">
        <v>314</v>
      </c>
      <c r="D10" s="78" t="s">
        <v>368</v>
      </c>
      <c r="E10" s="78" t="s">
        <v>429</v>
      </c>
    </row>
    <row r="11" spans="1:5" ht="26.25" customHeight="1">
      <c r="A11" s="77">
        <v>1</v>
      </c>
      <c r="B11" s="156" t="s">
        <v>308</v>
      </c>
      <c r="C11" s="114">
        <v>2000</v>
      </c>
      <c r="D11" s="114">
        <v>2000</v>
      </c>
      <c r="E11" s="114">
        <v>2000</v>
      </c>
    </row>
    <row r="12" spans="1:5" s="22" customFormat="1" ht="31.5" customHeight="1">
      <c r="A12" s="126"/>
      <c r="B12" s="126" t="s">
        <v>309</v>
      </c>
      <c r="C12" s="198">
        <f>C11</f>
        <v>2000</v>
      </c>
      <c r="D12" s="198">
        <f>D11</f>
        <v>2000</v>
      </c>
      <c r="E12" s="198">
        <f>E11</f>
        <v>2000</v>
      </c>
    </row>
    <row r="13" spans="1:3" ht="12.75">
      <c r="A13" s="45"/>
      <c r="B13" s="45"/>
      <c r="C13" s="46"/>
    </row>
    <row r="14" spans="1:3" ht="12.75">
      <c r="A14" s="45"/>
      <c r="B14" s="45"/>
      <c r="C14" s="46"/>
    </row>
  </sheetData>
  <sheetProtection/>
  <mergeCells count="6">
    <mergeCell ref="C1:E1"/>
    <mergeCell ref="A6:B6"/>
    <mergeCell ref="C6:C7"/>
    <mergeCell ref="A9:C9"/>
    <mergeCell ref="A4:E4"/>
    <mergeCell ref="C2:E2"/>
  </mergeCells>
  <printOptions/>
  <pageMargins left="0.7086614173228347" right="0.11811023622047245" top="0.5511811023622047" bottom="0.7480314960629921" header="0.31496062992125984" footer="0.31496062992125984"/>
  <pageSetup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2019-12-30T08:42:43Z</cp:lastPrinted>
  <dcterms:created xsi:type="dcterms:W3CDTF">1996-10-08T23:32:33Z</dcterms:created>
  <dcterms:modified xsi:type="dcterms:W3CDTF">2020-01-13T12:56:51Z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