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30" activeTab="4"/>
  </bookViews>
  <sheets>
    <sheet name="1. Дох." sheetId="1" r:id="rId1"/>
    <sheet name="Вед.19" sheetId="2" r:id="rId2"/>
    <sheet name="ФС 19" sheetId="3" r:id="rId3"/>
    <sheet name="МП 19" sheetId="4" r:id="rId4"/>
    <sheet name="10.Ист" sheetId="5" r:id="rId5"/>
  </sheets>
  <externalReferences>
    <externalReference r:id="rId8"/>
  </externalReferences>
  <definedNames>
    <definedName name="_xlnm.Print_Titles" localSheetId="0">'1. Дох.'!$8:$9</definedName>
    <definedName name="_xlnm.Print_Titles" localSheetId="1">'Вед.19'!$8:$8</definedName>
    <definedName name="_xlnm.Print_Titles" localSheetId="2">'ФС 19'!$11:$11</definedName>
  </definedNames>
  <calcPr fullCalcOnLoad="1"/>
</workbook>
</file>

<file path=xl/comments2.xml><?xml version="1.0" encoding="utf-8"?>
<comments xmlns="http://schemas.openxmlformats.org/spreadsheetml/2006/main">
  <authors>
    <author>Наташа</author>
  </authors>
  <commentList>
    <comment ref="E74" authorId="0">
      <text>
        <r>
          <rPr>
            <b/>
            <sz val="9"/>
            <rFont val="Tahoma"/>
            <family val="2"/>
          </rPr>
          <t>Повышение безопасности и надежности гидротехнических сооружений, в том числе юезхозяйственных, путем приведения к безопасному техническому состоянию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Наташа</author>
  </authors>
  <commentList>
    <comment ref="E77" authorId="0">
      <text>
        <r>
          <rPr>
            <b/>
            <sz val="9"/>
            <rFont val="Tahoma"/>
            <family val="2"/>
          </rPr>
          <t>Повышение безопасности и надежности гидротехнических сооружений, в том числе юезхозяйственных, путем приведения к безопасному техническому состоянию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Наташа</author>
  </authors>
  <commentList>
    <comment ref="E90" authorId="0">
      <text>
        <r>
          <rPr>
            <b/>
            <sz val="9"/>
            <rFont val="Tahoma"/>
            <family val="2"/>
          </rPr>
          <t>Повышение безопасности и надежности гидротехнических сооружений, в том числе юезхозяйственных, путем приведения к безопасному техническому состоянию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<sst xmlns="http://schemas.openxmlformats.org/spreadsheetml/2006/main" count="1708" uniqueCount="294">
  <si>
    <t>1 01 02010 01 0000 110</t>
  </si>
  <si>
    <t>НАЛОГОВЫЕ И НЕНАЛОГОВЫЕ ДОХОДЫ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</si>
  <si>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</si>
  <si>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</si>
  <si>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</si>
  <si>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</si>
  <si>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</si>
  <si>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</si>
  <si>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</si>
  <si>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1 11 05035 10 0000 120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</si>
  <si>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</si>
  <si>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</si>
  <si>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</si>
  <si>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</si>
  <si>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</si>
  <si>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</si>
  <si>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</si>
  <si>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100</t>
  </si>
  <si>
    <t>120</t>
  </si>
  <si>
    <t>200</t>
  </si>
  <si>
    <t>240</t>
  </si>
  <si>
    <t>Иные бюджетные ассигнования</t>
  </si>
  <si>
    <t>800</t>
  </si>
  <si>
    <t>06</t>
  </si>
  <si>
    <t>Резервные средства</t>
  </si>
  <si>
    <t>870</t>
  </si>
  <si>
    <t>540</t>
  </si>
  <si>
    <t>ВСЕГО РАСХОДОВ</t>
  </si>
  <si>
    <t>Всего доходов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</si>
  <si>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</si>
  <si>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</si>
  <si>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</si>
  <si>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</si>
  <si>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</si>
  <si>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</si>
  <si>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</si>
  <si>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</si>
  <si>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500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</si>
  <si>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</si>
  <si>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</si>
  <si>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</si>
  <si>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</si>
  <si>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</si>
  <si>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</si>
  <si>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</si>
  <si>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</si>
  <si>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НАЛОГИ НА ПРИБЫЛЬ, ДОХОДЫ</t>
  </si>
  <si>
    <t>ДОХОДЫ ОТ ИСПОЛЬЗОВАНИЯ  ИМУЩЕСТВА,  НАХОДЯЩЕГОСЯ В ГОСУДАРСТВЕННОЙ И  МУНИЦИПАЛЬНОЙ СОБСТВЕННОСТИ</t>
  </si>
  <si>
    <t>Физическая культура и спорт</t>
  </si>
  <si>
    <t>10</t>
  </si>
  <si>
    <t>Межбюджетные трансферты</t>
  </si>
  <si>
    <t>11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</si>
  <si>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</si>
  <si>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</si>
  <si>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</si>
  <si>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</si>
  <si>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бюджетных и автономных учреждений, а  также  имущества государственных  и муниципальных  унитарных  предприятий, в том числе казенных)  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</si>
  <si>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</si>
  <si>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</si>
  <si>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Обеспечение пожарной безопасности</t>
  </si>
  <si>
    <t>Жилищное хозяйство</t>
  </si>
  <si>
    <t>Благоустройство</t>
  </si>
  <si>
    <t>Иные межбюджетные трансферты</t>
  </si>
  <si>
    <t xml:space="preserve"> </t>
  </si>
  <si>
    <t xml:space="preserve">КБК </t>
  </si>
  <si>
    <t>1 00 00000 00 0000 000</t>
  </si>
  <si>
    <t xml:space="preserve"> 1 01 00000 00 0000 000</t>
  </si>
  <si>
    <t>1 01 02000 01 0000 110</t>
  </si>
  <si>
    <t>Налог на доходы физических лиц</t>
  </si>
  <si>
    <t xml:space="preserve"> 1 11 00000 00 0000 000</t>
  </si>
  <si>
    <t>1 11 05000 00 0000 120</t>
  </si>
  <si>
    <t>1 11 05030 00 0000 120</t>
  </si>
  <si>
    <t xml:space="preserve"> Приложение 1</t>
  </si>
  <si>
    <t>КБК</t>
  </si>
  <si>
    <t>НАИМЕНОВАНИЕ</t>
  </si>
  <si>
    <t>863 01 05 00 00 00 0000 000</t>
  </si>
  <si>
    <t>Изменение остатков средств на счетах по учету средств бюджета</t>
  </si>
  <si>
    <t>863 01 05 00 00 00 0000 500</t>
  </si>
  <si>
    <t>Увеличение остатков средств бюджетов</t>
  </si>
  <si>
    <t>863 01 05 02 00 00 0000 500</t>
  </si>
  <si>
    <t>Увеличение прочих остатков средств бюджетов</t>
  </si>
  <si>
    <t>863 01 05 02 01 00 0000 510</t>
  </si>
  <si>
    <t xml:space="preserve">Увеличение прочих остатков денежных средств бюджетов </t>
  </si>
  <si>
    <t>863 01 05 00 00 00 0000 600</t>
  </si>
  <si>
    <t>Уменьшение остатков средств бюджетов</t>
  </si>
  <si>
    <t>863 01 05 02 00 00 0000 600</t>
  </si>
  <si>
    <t>Уменьшение прочих остатков средств бюджетов</t>
  </si>
  <si>
    <t>863 01 05 02 01 00 0000 610</t>
  </si>
  <si>
    <t>Уменьшение прочих остатков денежных средств бюджетов</t>
  </si>
  <si>
    <t>863 01 05 02 01 10 0000 610</t>
  </si>
  <si>
    <t>Итого источников внутреннего финансирования дефицита</t>
  </si>
  <si>
    <t>ГП</t>
  </si>
  <si>
    <t>ППГП</t>
  </si>
  <si>
    <t>Гл</t>
  </si>
  <si>
    <t xml:space="preserve">НР </t>
  </si>
  <si>
    <t xml:space="preserve">Реализация полномочий муниципального образования «Лутенское сельское поселение»  на 2014-2016 годы </t>
  </si>
  <si>
    <t>Лутенская сельская администрация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</si>
  <si>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</si>
  <si>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Обеспечение деятельности главы исполнительно-распорядительного органа муниципального образования </t>
  </si>
  <si>
    <t/>
  </si>
  <si>
    <t xml:space="preserve">Расходы на выплаты персоналу государственных (муниципальных) органов 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</si>
  <si>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</si>
  <si>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</si>
  <si>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 - бюджетного надзора)</t>
  </si>
  <si>
    <t>Осуществление части полномочий по решешению вопросов местного значения поселений в соответствии с заключенными соглашениями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</si>
  <si>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</si>
  <si>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Мероприятия в сфере пожарной безопасности</t>
  </si>
  <si>
    <t>Организация и содержание мест захоронения (кладбищ)</t>
  </si>
  <si>
    <t>110</t>
  </si>
  <si>
    <t>Расходы на выплаты персоналу казенных учреждений</t>
  </si>
  <si>
    <t>Массовый спорт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</si>
  <si>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</si>
  <si>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Доходы от сдачи  в аренду  имущества, находящегося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 за исключением  имущества  автономных учреждений) </t>
  </si>
  <si>
    <t xml:space="preserve">Налог на  имущество  физических  лиц, взимаемый по ставкам,  применяемым  к объектам налогообложения, расположенным в границах сельских поселений
</t>
  </si>
  <si>
    <t>1 06 06033 10 0000 110</t>
  </si>
  <si>
    <t>1 06 06043 10 0000 110</t>
  </si>
  <si>
    <t>1 06 06030 03 0000 110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</si>
  <si>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</si>
  <si>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</si>
  <si>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</si>
  <si>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</si>
  <si>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</si>
  <si>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</si>
  <si>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</si>
  <si>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</si>
  <si>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863 01 05 02 10 10 0000 510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</si>
  <si>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</si>
  <si>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</si>
  <si>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Национальная экономика</t>
  </si>
  <si>
    <t>Дорожное хозяйство (дорожные фонды)</t>
  </si>
  <si>
    <t>09</t>
  </si>
  <si>
    <t>Пенсионное обеспечение</t>
  </si>
  <si>
    <t>300</t>
  </si>
  <si>
    <t xml:space="preserve">Социальное обеспечение и иные выплаты населению </t>
  </si>
  <si>
    <t xml:space="preserve">Социальная политика </t>
  </si>
  <si>
    <t>Сумма на 2019 год</t>
  </si>
  <si>
    <t>Утверждено на 2019 год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</si>
  <si>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</si>
  <si>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</si>
  <si>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Субвенции бюджетам  сельских поселений на осуществление  первичного воинского учета на  территориях, где отсутствуют военные комиссариаты</t>
  </si>
  <si>
    <t>Уплата налогов, сборов и иных платежей</t>
  </si>
  <si>
    <t>850</t>
  </si>
  <si>
    <t>320</t>
  </si>
  <si>
    <t>Социальные выплаты гражданам, кроме публичных нормативных социальных выплат</t>
  </si>
  <si>
    <t>Закупка товаров, работ и услуг для обеспечения государственных (муниципальных) нужд</t>
  </si>
  <si>
    <t xml:space="preserve">Осуществление первичного воинского учета на территориях, где отсутствуют военные комиссариаты </t>
  </si>
  <si>
    <t xml:space="preserve"> Приложение 2</t>
  </si>
  <si>
    <t>(рублей)</t>
  </si>
  <si>
    <t>Сумма на 2020 год</t>
  </si>
  <si>
    <t>НР</t>
  </si>
  <si>
    <t>Обеспечение деятельности главы муниципального образования</t>
  </si>
  <si>
    <t>63 0 11 80010</t>
  </si>
  <si>
    <t>80040</t>
  </si>
  <si>
    <t>63 0 11 80040</t>
  </si>
  <si>
    <t>Членские взносы некоммерческим организациям</t>
  </si>
  <si>
    <t>63 0 11 81410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</si>
  <si>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</si>
  <si>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84200</t>
  </si>
  <si>
    <t>63 0 11 84200</t>
  </si>
  <si>
    <t>00</t>
  </si>
  <si>
    <t>Резервный фонд местной администрации</t>
  </si>
  <si>
    <t>83030</t>
  </si>
  <si>
    <t>70 0 00 83030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</si>
  <si>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</si>
  <si>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84220</t>
  </si>
  <si>
    <t>63 0 11 84220</t>
  </si>
  <si>
    <t xml:space="preserve">Эксплуатация и содержание имущества, находящегося в муниципальной собственности, арендованного недвижимого имущества </t>
  </si>
  <si>
    <t>80480</t>
  </si>
  <si>
    <t>63 0 11 80930</t>
  </si>
  <si>
    <t>51180</t>
  </si>
  <si>
    <t>63 0 12 51180</t>
  </si>
  <si>
    <t>81140</t>
  </si>
  <si>
    <t>63 0 13 81140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</si>
  <si>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</si>
  <si>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83740</t>
  </si>
  <si>
    <t>63 0 14 83740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</si>
  <si>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</si>
  <si>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83760</t>
  </si>
  <si>
    <t>63 0 15 83760</t>
  </si>
  <si>
    <t>Организация и обеспечение освещения улиц</t>
  </si>
  <si>
    <t>81690</t>
  </si>
  <si>
    <t>63 0 15 81690</t>
  </si>
  <si>
    <t>81710</t>
  </si>
  <si>
    <t>63 0 15 81710</t>
  </si>
  <si>
    <t>Выплата муниципальных пенсий (доплат к государственным пенсиям)</t>
  </si>
  <si>
    <t>82450</t>
  </si>
  <si>
    <t>63 0 17 82450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</si>
  <si>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</si>
  <si>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</si>
  <si>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63 0 18 84290</t>
  </si>
  <si>
    <t>МП</t>
  </si>
  <si>
    <t>ППМП</t>
  </si>
  <si>
    <t>ОМ</t>
  </si>
  <si>
    <t>ГРБС</t>
  </si>
  <si>
    <t>Утверждено на 2020 год</t>
  </si>
  <si>
    <t xml:space="preserve">Создание условий для эффективной деятельности главы и аппарата исполнительно-распорядительного органа муниципального образования </t>
  </si>
  <si>
    <t>80010</t>
  </si>
  <si>
    <t>81410</t>
  </si>
  <si>
    <t>80930</t>
  </si>
  <si>
    <t>Обеспечение первичного воинского учета на территориях, где отсутствуют военные комиссариаты</t>
  </si>
  <si>
    <t xml:space="preserve">Повышение защиты населения и территории поселения от чрезвычайных ситуаций природного и техногенного характера </t>
  </si>
  <si>
    <t>Развитие и модернизация сети автомобильных дорог общего пользования местного значения</t>
  </si>
  <si>
    <t>Содействие реформированию жилищно-коммунального хозяйства; создание благоприятных условий проживания граждан</t>
  </si>
  <si>
    <t>Осуществление мер улучшению положения отдельных категорий граждан</t>
  </si>
  <si>
    <t>Развитие физической культуры и спорта</t>
  </si>
  <si>
    <t xml:space="preserve">Непрограммная деятельность </t>
  </si>
  <si>
    <t>863</t>
  </si>
  <si>
    <t xml:space="preserve"> Приложение 4</t>
  </si>
  <si>
    <t>63 0 11 80070</t>
  </si>
  <si>
    <t>Информационное обеспечение деятельности органов местного самоуправления</t>
  </si>
  <si>
    <t>80070</t>
  </si>
  <si>
    <t>930009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</si>
  <si>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</si>
  <si>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84400</t>
  </si>
  <si>
    <t>63 0 11 84400</t>
  </si>
  <si>
    <t>Сумма на 2021 год</t>
  </si>
  <si>
    <t>2 02 10000 00 0000 150</t>
  </si>
  <si>
    <t>2 02 15001 00 0000 150</t>
  </si>
  <si>
    <t>2 02 15001 10 0000 150</t>
  </si>
  <si>
    <t>2 02 15002 00 0000 150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</si>
  <si>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</si>
  <si>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</si>
  <si>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</si>
  <si>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</si>
  <si>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</si>
  <si>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</si>
  <si>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</si>
  <si>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Изменения 2019 год</t>
  </si>
  <si>
    <t>Уточнено на 2019 год</t>
  </si>
  <si>
    <t xml:space="preserve">к решению  Лутенского сельского Совета народных депутатов "О бюджете муниципального образования "Лутенское сельское поселение" на 2019 год и на плановый период 2020 и 2021 годов" </t>
  </si>
  <si>
    <t>к решению  Лутенского сельского Совета народных депутатов  "О внесению изменений в решение Лутенского сельского Совета народных депутатов "О бюджете муниципального образования «Лутенское сельское поселение» на 2019 год и на плановый период 2020 и 2021 годов"</t>
  </si>
  <si>
    <t>к Решению Лутенского сельского Совета народных депутатов № 6-4 от 30.10.2015г. "О внесению изменений в решение Лутенского сельского Совета народных депутатов "О бюджете Лутенского сельского поселения Клетнянского района Брянской области на 2015 год и на плановый период 2016 и 2017 годов"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</si>
  <si>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</si>
  <si>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</si>
  <si>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</si>
  <si>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80060</t>
  </si>
  <si>
    <t>70 0 00 80060</t>
  </si>
  <si>
    <t>Специальные расходы</t>
  </si>
  <si>
    <t>880</t>
  </si>
  <si>
    <t>Условно утвержденные расходы</t>
  </si>
  <si>
    <t>99</t>
  </si>
  <si>
    <t>80080</t>
  </si>
  <si>
    <t>70 0 00 80080</t>
  </si>
  <si>
    <t>990</t>
  </si>
  <si>
    <t>Утверждено на 2021 год</t>
  </si>
  <si>
    <t>Изменение прогнозируемых доходов бюджета муниципального образования "Лутенское сельское поселение" на 2019 год и на плановый период 2020 и 2021 годов</t>
  </si>
  <si>
    <t>Изменение распределения по ведомственной структуре расходов бюджета муниципального образования "Лутенское сельское поселение" на 2019 год и на плановый период 2020 и 2021 годов</t>
  </si>
  <si>
    <t>Изменение распределения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</si>
  <si>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Измениение распределения расходов бюджета  муниципального образования "Лутенское сельское поселение" по целевым статьям (муниципальным программам и непрограммным направлениям деятельности), группам и подгруппам видов расходов на 2019 год и на плановый период 2020 и 2021 годов</t>
  </si>
  <si>
    <t>Источники внутреннего финансирования дефицита муниципального образования "Лутенское сельское поселение" на 2019 год и на плановый период 2020 и 2021 годов</t>
  </si>
  <si>
    <t>Приложение 10</t>
  </si>
  <si>
    <t xml:space="preserve">Обеспечение реализации полномочий Лутенского сельского поселения  </t>
  </si>
  <si>
    <t>Мероприятия по благоустройству</t>
  </si>
  <si>
    <t>63 0 15 81730</t>
  </si>
  <si>
    <t xml:space="preserve">Водохозяйственные и водоохранные мероприятия </t>
  </si>
  <si>
    <t>Содержание, текущий и капитальный ремонт и обеспечение безопасности гидротехнических сооружений</t>
  </si>
  <si>
    <t>63 0 19 83300</t>
  </si>
  <si>
    <t>Повышение безопасности и надежности гидротехнических сооружений, в том числе лезхозяйственных, путем приведения к безопасному техническому состоянию</t>
  </si>
  <si>
    <t>81730</t>
  </si>
  <si>
    <t>63 0 11 80920</t>
  </si>
  <si>
    <t>80920</t>
  </si>
  <si>
    <t>63 0 11 80900</t>
  </si>
  <si>
    <t>80900</t>
  </si>
  <si>
    <t>Оценка имущества, признание прав и регулирование отношений муниципальной собственности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</si>
  <si>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</si>
  <si>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63 0 11 80020</t>
  </si>
  <si>
    <t>80020</t>
  </si>
  <si>
    <t>Приложение 6.4</t>
  </si>
  <si>
    <t>Приложение 3</t>
  </si>
  <si>
    <t>Приложение 7.4</t>
  </si>
  <si>
    <t>Приложение 8.4</t>
  </si>
  <si>
    <t xml:space="preserve"> Приложение 5</t>
  </si>
  <si>
    <t>Приложение 1.3</t>
  </si>
  <si>
    <t>1 01 02030 01 0000 110</t>
  </si>
  <si>
    <t xml:space="preserve">Налог  на  доходы  физических  лиц  с   доходов,  полученных физическими лицами в соответствии  со  статьей  228   Налогового   кодекса   Российской  Федерации                                  
</t>
  </si>
  <si>
    <t>Налог  на  доходы  физических  лиц  с   доходов, источником которых является налоговый агент, за исключением   доходов, в отношении   которых  исчисление  и  уплата  налога  осуществляются  в  соответствии  со  статьями  227, 227.1  и 228  Налогового кодекса Российской Федерации</t>
  </si>
  <si>
    <t>1 01 02020 01 0000 110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</si>
  <si>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</si>
  <si>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</si>
  <si>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</si>
  <si>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</si>
  <si>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</si>
  <si>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 xml:space="preserve"> 1 16 00000 00 0000 000</t>
  </si>
  <si>
    <t>1 16 90000 00 0000 140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</si>
  <si>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</si>
  <si>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</si>
  <si>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поступления от денежных взысканий (штрафов) и иных сумм в возмещение ущерба</t>
  </si>
  <si>
    <t>ШТРАФЫ, САНКЦИИ, ВОЗМЕЩЕНИЕ УЩЕРБА</t>
  </si>
  <si>
    <t xml:space="preserve"> 1 17 00000 00 0000 000</t>
  </si>
  <si>
    <t>1 17 05000 00 0000 180</t>
  </si>
  <si>
    <t>1 17 05050 10 0000 180</t>
  </si>
  <si>
    <t>Прочие неналоговые доходы бюджетов сельских поселений</t>
  </si>
  <si>
    <t>Прочие неналоговые доходы</t>
  </si>
  <si>
    <t>ПРОЧИЕ НЕНАЛОГОВЫЕ ДОХОДЫ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</si>
</sst>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_ ;[Red]\-#,##0\ "/>
    <numFmt numFmtId="183" formatCode="#,##0.000_ ;[Red]\-#,##0.000\ "/>
    <numFmt numFmtId="184" formatCode="#,##0.000"/>
    <numFmt numFmtId="185" formatCode="#,##0.0_р_."/>
    <numFmt numFmtId="186" formatCode="#,##0.0"/>
    <numFmt numFmtId="187" formatCode="#,##0.0000"/>
    <numFmt numFmtId="188" formatCode="0.00000000"/>
    <numFmt numFmtId="189" formatCode="0.0000000"/>
    <numFmt numFmtId="190" formatCode="0.000000"/>
    <numFmt numFmtId="191" formatCode="0.0000"/>
    <numFmt numFmtId="192" formatCode="0.0000000000"/>
    <numFmt numFmtId="193" formatCode="0.00000000000"/>
    <numFmt numFmtId="194" formatCode="0.000000000000"/>
    <numFmt numFmtId="195" formatCode="0.000000000"/>
    <numFmt numFmtId="196" formatCode="0.00000"/>
    <numFmt numFmtId="197" formatCode="_-* #,##0.000_р_._-;\-* #,##0.000_р_._-;_-* &quot;-&quot;?_р_._-;_-@_-"/>
    <numFmt numFmtId="198" formatCode="_-* #,##0.000_р_._-;\-* #,##0.000_р_._-;_-* &quot;-&quot;?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р_."/>
    <numFmt numFmtId="204" formatCode="#,##0_р_."/>
    <numFmt numFmtId="205" formatCode="#,##0.0_ ;[Red]\-#,##0.0\ "/>
    <numFmt numFmtId="206" formatCode="_(* #,##0.000_);_(* \(#,##0.000\);_(* &quot;-&quot;??_);_(@_)"/>
    <numFmt numFmtId="207" formatCode="_(* #,##0.0000_);_(* \(#,##0.0000\);_(* &quot;-&quot;??_);_(@_)"/>
    <numFmt numFmtId="208" formatCode="[$-FC19]d\ mmmm\ yyyy\ &quot;г.&quot;"/>
    <numFmt numFmtId="209" formatCode="#&quot; &quot;???/???"/>
    <numFmt numFmtId="210" formatCode="0000"/>
    <numFmt numFmtId="211" formatCode="#,##0.000_р_."/>
    <numFmt numFmtId="212" formatCode="_(* #,##0.0_);_(* \(#,##0.0\);_(* &quot;-&quot;??_);_(@_)"/>
    <numFmt numFmtId="213" formatCode="_-* #,##0.0_р_._-;\-* #,##0.0_р_._-;_-* &quot;-&quot;??_р_._-;_-@_-"/>
  </numFmts>
  <fonts count="62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name val="Book Antiqua"/>
      <family val="1"/>
    </font>
    <font>
      <sz val="11"/>
      <name val="Times New Roman"/>
      <family val="1"/>
    </font>
    <font>
      <b/>
      <u val="single"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180" fontId="0" fillId="0" borderId="0" xfId="0" applyNumberFormat="1" applyFont="1" applyFill="1" applyBorder="1" applyAlignment="1">
      <alignment vertical="top"/>
    </xf>
    <xf numFmtId="180" fontId="0" fillId="0" borderId="0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80" fontId="1" fillId="0" borderId="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 vertical="top"/>
    </xf>
    <xf numFmtId="0" fontId="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0" xfId="60" applyFont="1" applyFill="1" applyAlignment="1">
      <alignment vertical="top"/>
      <protection/>
    </xf>
    <xf numFmtId="0" fontId="0" fillId="0" borderId="0" xfId="60" applyFont="1" applyFill="1" applyAlignment="1">
      <alignment vertical="top" wrapText="1"/>
      <protection/>
    </xf>
    <xf numFmtId="0" fontId="0" fillId="0" borderId="12" xfId="60" applyFont="1" applyFill="1" applyBorder="1" applyAlignment="1">
      <alignment vertical="top"/>
      <protection/>
    </xf>
    <xf numFmtId="0" fontId="4" fillId="0" borderId="0" xfId="60" applyFont="1" applyFill="1" applyAlignment="1">
      <alignment vertical="top"/>
      <protection/>
    </xf>
    <xf numFmtId="0" fontId="1" fillId="0" borderId="0" xfId="60" applyFont="1" applyFill="1" applyAlignment="1">
      <alignment vertical="top"/>
      <protection/>
    </xf>
    <xf numFmtId="0" fontId="0" fillId="0" borderId="0" xfId="60" applyFont="1" applyFill="1" applyBorder="1" applyAlignment="1">
      <alignment vertical="top"/>
      <protection/>
    </xf>
    <xf numFmtId="0" fontId="1" fillId="0" borderId="0" xfId="60" applyFont="1" applyFill="1" applyBorder="1" applyAlignment="1">
      <alignment vertical="top"/>
      <protection/>
    </xf>
    <xf numFmtId="49" fontId="9" fillId="0" borderId="0" xfId="60" applyNumberFormat="1" applyFont="1" applyFill="1" applyAlignment="1">
      <alignment horizontal="center" vertical="top"/>
      <protection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60" applyFont="1" applyFill="1" applyAlignment="1">
      <alignment horizontal="left" vertical="top" wrapText="1"/>
      <protection/>
    </xf>
    <xf numFmtId="49" fontId="3" fillId="0" borderId="0" xfId="60" applyNumberFormat="1" applyFont="1" applyFill="1" applyAlignment="1">
      <alignment horizontal="left" vertical="top" wrapText="1"/>
      <protection/>
    </xf>
    <xf numFmtId="0" fontId="3" fillId="0" borderId="10" xfId="60" applyFont="1" applyFill="1" applyBorder="1" applyAlignment="1">
      <alignment horizontal="center" vertical="top" wrapText="1"/>
      <protection/>
    </xf>
    <xf numFmtId="0" fontId="3" fillId="0" borderId="0" xfId="60" applyFont="1" applyFill="1" applyAlignment="1">
      <alignment vertical="top"/>
      <protection/>
    </xf>
    <xf numFmtId="49" fontId="3" fillId="0" borderId="0" xfId="60" applyNumberFormat="1" applyFont="1" applyFill="1" applyAlignment="1">
      <alignment horizontal="left" vertical="center" wrapText="1"/>
      <protection/>
    </xf>
    <xf numFmtId="184" fontId="1" fillId="0" borderId="10" xfId="60" applyNumberFormat="1" applyFont="1" applyFill="1" applyBorder="1" applyAlignment="1">
      <alignment horizontal="right" vertical="top" wrapText="1"/>
      <protection/>
    </xf>
    <xf numFmtId="0" fontId="11" fillId="0" borderId="10" xfId="62" applyFont="1" applyFill="1" applyBorder="1" applyAlignment="1">
      <alignment vertical="top" wrapText="1"/>
      <protection/>
    </xf>
    <xf numFmtId="0" fontId="58" fillId="0" borderId="10" xfId="62" applyFont="1" applyFill="1" applyBorder="1" applyAlignment="1">
      <alignment horizontal="left" vertical="top" wrapText="1"/>
      <protection/>
    </xf>
    <xf numFmtId="0" fontId="1" fillId="0" borderId="0" xfId="62" applyFont="1" applyFill="1" applyAlignment="1">
      <alignment vertical="top"/>
      <protection/>
    </xf>
    <xf numFmtId="0" fontId="0" fillId="0" borderId="0" xfId="62" applyFont="1" applyFill="1" applyBorder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49" fontId="10" fillId="0" borderId="0" xfId="60" applyNumberFormat="1" applyFont="1" applyFill="1" applyAlignment="1">
      <alignment horizontal="center" vertical="center"/>
      <protection/>
    </xf>
    <xf numFmtId="49" fontId="9" fillId="0" borderId="0" xfId="60" applyNumberFormat="1" applyFont="1" applyFill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top" wrapText="1"/>
      <protection/>
    </xf>
    <xf numFmtId="0" fontId="12" fillId="0" borderId="10" xfId="60" applyFont="1" applyFill="1" applyBorder="1" applyAlignment="1">
      <alignment horizontal="left" vertical="top" wrapText="1"/>
      <protection/>
    </xf>
    <xf numFmtId="49" fontId="11" fillId="0" borderId="10" xfId="60" applyNumberFormat="1" applyFont="1" applyFill="1" applyBorder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0" xfId="60" applyFont="1" applyFill="1" applyBorder="1" applyAlignment="1">
      <alignment horizontal="left" vertical="top" wrapText="1"/>
      <protection/>
    </xf>
    <xf numFmtId="0" fontId="11" fillId="0" borderId="10" xfId="60" applyFont="1" applyFill="1" applyBorder="1" applyAlignment="1">
      <alignment vertical="top"/>
      <protection/>
    </xf>
    <xf numFmtId="49" fontId="11" fillId="32" borderId="10" xfId="60" applyNumberFormat="1" applyFont="1" applyFill="1" applyBorder="1" applyAlignment="1">
      <alignment horizontal="center" vertical="center"/>
      <protection/>
    </xf>
    <xf numFmtId="0" fontId="11" fillId="0" borderId="10" xfId="60" applyFont="1" applyFill="1" applyBorder="1" applyAlignment="1">
      <alignment vertical="top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left" vertical="top" wrapText="1"/>
      <protection/>
    </xf>
    <xf numFmtId="0" fontId="11" fillId="0" borderId="10" xfId="62" applyFont="1" applyFill="1" applyBorder="1" applyAlignment="1">
      <alignment horizontal="center" vertical="center"/>
      <protection/>
    </xf>
    <xf numFmtId="49" fontId="58" fillId="0" borderId="10" xfId="45" applyNumberFormat="1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left" vertical="top" wrapText="1"/>
      <protection/>
    </xf>
    <xf numFmtId="0" fontId="14" fillId="0" borderId="10" xfId="60" applyFont="1" applyFill="1" applyBorder="1" applyAlignment="1">
      <alignment vertical="top"/>
      <protection/>
    </xf>
    <xf numFmtId="0" fontId="14" fillId="32" borderId="10" xfId="60" applyFont="1" applyFill="1" applyBorder="1" applyAlignment="1">
      <alignment vertical="top"/>
      <protection/>
    </xf>
    <xf numFmtId="0" fontId="11" fillId="0" borderId="11" xfId="60" applyFont="1" applyFill="1" applyBorder="1" applyAlignment="1">
      <alignment vertical="top"/>
      <protection/>
    </xf>
    <xf numFmtId="0" fontId="13" fillId="0" borderId="10" xfId="60" applyFont="1" applyFill="1" applyBorder="1" applyAlignment="1">
      <alignment vertical="top"/>
      <protection/>
    </xf>
    <xf numFmtId="0" fontId="13" fillId="0" borderId="10" xfId="60" applyFont="1" applyFill="1" applyBorder="1" applyAlignment="1">
      <alignment vertical="top" wrapText="1"/>
      <protection/>
    </xf>
    <xf numFmtId="0" fontId="11" fillId="0" borderId="10" xfId="62" applyFont="1" applyFill="1" applyBorder="1" applyAlignment="1">
      <alignment horizontal="justify" vertical="top" wrapText="1"/>
      <protection/>
    </xf>
    <xf numFmtId="0" fontId="11" fillId="0" borderId="10" xfId="62" applyFont="1" applyBorder="1" applyAlignment="1">
      <alignment horizontal="center" vertical="center"/>
      <protection/>
    </xf>
    <xf numFmtId="49" fontId="11" fillId="0" borderId="10" xfId="62" applyNumberFormat="1" applyFont="1" applyFill="1" applyBorder="1" applyAlignment="1">
      <alignment horizontal="center" vertical="center"/>
      <protection/>
    </xf>
    <xf numFmtId="49" fontId="58" fillId="0" borderId="10" xfId="62" applyNumberFormat="1" applyFont="1" applyFill="1" applyBorder="1" applyAlignment="1">
      <alignment vertical="center" wrapText="1"/>
      <protection/>
    </xf>
    <xf numFmtId="0" fontId="11" fillId="32" borderId="10" xfId="62" applyFont="1" applyFill="1" applyBorder="1" applyAlignment="1">
      <alignment horizontal="center" vertical="center"/>
      <protection/>
    </xf>
    <xf numFmtId="0" fontId="58" fillId="0" borderId="10" xfId="62" applyFont="1" applyFill="1" applyBorder="1" applyAlignment="1">
      <alignment horizontal="justify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58" fillId="32" borderId="10" xfId="62" applyFont="1" applyFill="1" applyBorder="1" applyAlignment="1">
      <alignment horizontal="left" vertical="top" wrapText="1"/>
      <protection/>
    </xf>
    <xf numFmtId="0" fontId="11" fillId="0" borderId="11" xfId="62" applyFont="1" applyFill="1" applyBorder="1" applyAlignment="1">
      <alignment vertical="top" wrapText="1"/>
      <protection/>
    </xf>
    <xf numFmtId="0" fontId="11" fillId="0" borderId="11" xfId="60" applyFont="1" applyFill="1" applyBorder="1" applyAlignment="1">
      <alignment vertical="top" wrapText="1"/>
      <protection/>
    </xf>
    <xf numFmtId="0" fontId="16" fillId="0" borderId="0" xfId="61" applyFont="1" applyFill="1" applyAlignment="1">
      <alignment horizontal="center" vertical="top"/>
      <protection/>
    </xf>
    <xf numFmtId="0" fontId="16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/>
      <protection/>
    </xf>
    <xf numFmtId="0" fontId="0" fillId="0" borderId="0" xfId="61" applyFont="1" applyFill="1">
      <alignment/>
      <protection/>
    </xf>
    <xf numFmtId="0" fontId="16" fillId="0" borderId="0" xfId="61" applyFont="1" applyFill="1" applyAlignment="1">
      <alignment horizontal="center"/>
      <protection/>
    </xf>
    <xf numFmtId="0" fontId="16" fillId="0" borderId="0" xfId="61" applyFont="1" applyFill="1">
      <alignment/>
      <protection/>
    </xf>
    <xf numFmtId="0" fontId="16" fillId="0" borderId="0" xfId="61" applyFont="1" applyFill="1" applyAlignment="1">
      <alignment horizontal="right"/>
      <protection/>
    </xf>
    <xf numFmtId="0" fontId="3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top" wrapText="1"/>
      <protection/>
    </xf>
    <xf numFmtId="0" fontId="1" fillId="0" borderId="0" xfId="61" applyFont="1" applyFill="1" applyAlignment="1">
      <alignment vertical="center"/>
      <protection/>
    </xf>
    <xf numFmtId="180" fontId="0" fillId="0" borderId="0" xfId="61" applyNumberFormat="1" applyFont="1" applyFill="1" applyAlignment="1">
      <alignment vertical="top" wrapText="1"/>
      <protection/>
    </xf>
    <xf numFmtId="0" fontId="5" fillId="0" borderId="0" xfId="61" applyFont="1" applyFill="1" applyAlignment="1">
      <alignment vertical="top" wrapText="1"/>
      <protection/>
    </xf>
    <xf numFmtId="0" fontId="6" fillId="0" borderId="0" xfId="61" applyFont="1" applyFill="1" applyAlignment="1">
      <alignment vertical="top" wrapText="1"/>
      <protection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0" fontId="11" fillId="0" borderId="11" xfId="60" applyFont="1" applyFill="1" applyBorder="1" applyAlignment="1">
      <alignment horizontal="left" vertical="top" wrapText="1"/>
      <protection/>
    </xf>
    <xf numFmtId="0" fontId="0" fillId="32" borderId="10" xfId="60" applyFont="1" applyFill="1" applyBorder="1" applyAlignment="1">
      <alignment horizontal="left" vertical="top" wrapText="1"/>
      <protection/>
    </xf>
    <xf numFmtId="0" fontId="11" fillId="32" borderId="10" xfId="60" applyFont="1" applyFill="1" applyBorder="1" applyAlignment="1">
      <alignment horizontal="center" vertical="center" wrapText="1"/>
      <protection/>
    </xf>
    <xf numFmtId="0" fontId="11" fillId="0" borderId="13" xfId="60" applyFont="1" applyFill="1" applyBorder="1" applyAlignment="1">
      <alignment vertical="top" wrapText="1"/>
      <protection/>
    </xf>
    <xf numFmtId="0" fontId="13" fillId="0" borderId="13" xfId="60" applyFont="1" applyFill="1" applyBorder="1" applyAlignment="1">
      <alignment vertical="top" wrapText="1"/>
      <protection/>
    </xf>
    <xf numFmtId="0" fontId="3" fillId="0" borderId="0" xfId="61" applyFont="1" applyFill="1" applyAlignment="1">
      <alignment horizontal="left" vertical="top"/>
      <protection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top" wrapText="1"/>
    </xf>
    <xf numFmtId="0" fontId="59" fillId="32" borderId="10" xfId="62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horizontal="center" vertical="top" wrapText="1"/>
    </xf>
    <xf numFmtId="0" fontId="13" fillId="0" borderId="11" xfId="60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" fontId="1" fillId="0" borderId="10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0" fillId="0" borderId="0" xfId="62" applyFont="1" applyFill="1" applyAlignment="1">
      <alignment horizontal="center" vertical="top" wrapText="1"/>
      <protection/>
    </xf>
    <xf numFmtId="0" fontId="0" fillId="0" borderId="0" xfId="62" applyAlignment="1">
      <alignment horizontal="center" vertical="top"/>
      <protection/>
    </xf>
    <xf numFmtId="0" fontId="3" fillId="0" borderId="0" xfId="0" applyFont="1" applyFill="1" applyBorder="1" applyAlignment="1">
      <alignment horizontal="right" vertical="top"/>
    </xf>
    <xf numFmtId="0" fontId="3" fillId="32" borderId="10" xfId="62" applyFont="1" applyFill="1" applyBorder="1" applyAlignment="1">
      <alignment horizontal="center" vertical="top" wrapText="1"/>
      <protection/>
    </xf>
    <xf numFmtId="49" fontId="3" fillId="32" borderId="10" xfId="60" applyNumberFormat="1" applyFont="1" applyFill="1" applyBorder="1" applyAlignment="1">
      <alignment horizontal="center" vertical="top"/>
      <protection/>
    </xf>
    <xf numFmtId="49" fontId="3" fillId="0" borderId="10" xfId="60" applyNumberFormat="1" applyFont="1" applyFill="1" applyBorder="1" applyAlignment="1">
      <alignment horizontal="center" vertical="top"/>
      <protection/>
    </xf>
    <xf numFmtId="0" fontId="17" fillId="0" borderId="10" xfId="60" applyFont="1" applyFill="1" applyBorder="1" applyAlignment="1">
      <alignment horizontal="left" vertical="top" wrapText="1"/>
      <protection/>
    </xf>
    <xf numFmtId="0" fontId="1" fillId="0" borderId="10" xfId="60" applyFont="1" applyFill="1" applyBorder="1" applyAlignment="1">
      <alignment horizontal="center" vertical="top" wrapText="1"/>
      <protection/>
    </xf>
    <xf numFmtId="0" fontId="3" fillId="0" borderId="10" xfId="62" applyFont="1" applyFill="1" applyBorder="1" applyAlignment="1">
      <alignment horizontal="center" vertical="top" wrapText="1"/>
      <protection/>
    </xf>
    <xf numFmtId="0" fontId="13" fillId="0" borderId="10" xfId="60" applyFont="1" applyFill="1" applyBorder="1" applyAlignment="1">
      <alignment horizontal="center" vertical="top" wrapText="1"/>
      <protection/>
    </xf>
    <xf numFmtId="0" fontId="13" fillId="0" borderId="10" xfId="62" applyFont="1" applyFill="1" applyBorder="1" applyAlignment="1">
      <alignment horizontal="center" vertical="top" wrapText="1"/>
      <protection/>
    </xf>
    <xf numFmtId="49" fontId="11" fillId="0" borderId="10" xfId="60" applyNumberFormat="1" applyFont="1" applyFill="1" applyBorder="1" applyAlignment="1">
      <alignment horizontal="center" vertical="top"/>
      <protection/>
    </xf>
    <xf numFmtId="4" fontId="13" fillId="0" borderId="10" xfId="60" applyNumberFormat="1" applyFont="1" applyFill="1" applyBorder="1" applyAlignment="1">
      <alignment horizontal="right" vertical="top" wrapText="1"/>
      <protection/>
    </xf>
    <xf numFmtId="0" fontId="13" fillId="0" borderId="10" xfId="62" applyFont="1" applyBorder="1" applyAlignment="1">
      <alignment horizontal="center" vertical="top"/>
      <protection/>
    </xf>
    <xf numFmtId="49" fontId="13" fillId="0" borderId="10" xfId="60" applyNumberFormat="1" applyFont="1" applyFill="1" applyBorder="1" applyAlignment="1">
      <alignment horizontal="center" vertical="top"/>
      <protection/>
    </xf>
    <xf numFmtId="49" fontId="12" fillId="0" borderId="10" xfId="60" applyNumberFormat="1" applyFont="1" applyFill="1" applyBorder="1" applyAlignment="1">
      <alignment horizontal="center" vertical="top"/>
      <protection/>
    </xf>
    <xf numFmtId="4" fontId="13" fillId="0" borderId="10" xfId="60" applyNumberFormat="1" applyFont="1" applyFill="1" applyBorder="1" applyAlignment="1">
      <alignment vertical="top"/>
      <protection/>
    </xf>
    <xf numFmtId="49" fontId="13" fillId="0" borderId="10" xfId="62" applyNumberFormat="1" applyFont="1" applyFill="1" applyBorder="1" applyAlignment="1">
      <alignment horizontal="center" vertical="top"/>
      <protection/>
    </xf>
    <xf numFmtId="4" fontId="11" fillId="0" borderId="10" xfId="60" applyNumberFormat="1" applyFont="1" applyFill="1" applyBorder="1" applyAlignment="1">
      <alignment vertical="top"/>
      <protection/>
    </xf>
    <xf numFmtId="0" fontId="11" fillId="0" borderId="10" xfId="62" applyFont="1" applyBorder="1" applyAlignment="1">
      <alignment horizontal="center" vertical="top"/>
      <protection/>
    </xf>
    <xf numFmtId="49" fontId="11" fillId="0" borderId="10" xfId="62" applyNumberFormat="1" applyFont="1" applyFill="1" applyBorder="1" applyAlignment="1">
      <alignment horizontal="center" vertical="top"/>
      <protection/>
    </xf>
    <xf numFmtId="49" fontId="58" fillId="0" borderId="10" xfId="45" applyNumberFormat="1" applyFont="1" applyFill="1" applyBorder="1" applyAlignment="1">
      <alignment horizontal="center" vertical="top" wrapText="1"/>
    </xf>
    <xf numFmtId="49" fontId="58" fillId="0" borderId="10" xfId="62" applyNumberFormat="1" applyFont="1" applyFill="1" applyBorder="1" applyAlignment="1">
      <alignment vertical="top" wrapText="1"/>
      <protection/>
    </xf>
    <xf numFmtId="4" fontId="0" fillId="0" borderId="10" xfId="60" applyNumberFormat="1" applyFont="1" applyFill="1" applyBorder="1" applyAlignment="1">
      <alignment vertical="top"/>
      <protection/>
    </xf>
    <xf numFmtId="0" fontId="11" fillId="32" borderId="10" xfId="62" applyFont="1" applyFill="1" applyBorder="1" applyAlignment="1">
      <alignment horizontal="center" vertical="top"/>
      <protection/>
    </xf>
    <xf numFmtId="49" fontId="11" fillId="32" borderId="10" xfId="60" applyNumberFormat="1" applyFont="1" applyFill="1" applyBorder="1" applyAlignment="1">
      <alignment horizontal="center" vertical="top"/>
      <protection/>
    </xf>
    <xf numFmtId="0" fontId="58" fillId="0" borderId="10" xfId="62" applyFont="1" applyFill="1" applyBorder="1" applyAlignment="1">
      <alignment horizontal="justify" vertical="top" wrapText="1"/>
      <protection/>
    </xf>
    <xf numFmtId="0" fontId="60" fillId="0" borderId="10" xfId="62" applyFont="1" applyFill="1" applyBorder="1" applyAlignment="1">
      <alignment horizontal="justify" vertical="top" wrapText="1"/>
      <protection/>
    </xf>
    <xf numFmtId="49" fontId="11" fillId="0" borderId="10" xfId="60" applyNumberFormat="1" applyFont="1" applyFill="1" applyBorder="1" applyAlignment="1">
      <alignment horizontal="center" vertical="top" wrapText="1"/>
      <protection/>
    </xf>
    <xf numFmtId="49" fontId="13" fillId="0" borderId="10" xfId="60" applyNumberFormat="1" applyFont="1" applyFill="1" applyBorder="1" applyAlignment="1">
      <alignment horizontal="center" vertical="top" wrapText="1"/>
      <protection/>
    </xf>
    <xf numFmtId="0" fontId="13" fillId="0" borderId="10" xfId="62" applyFont="1" applyFill="1" applyBorder="1" applyAlignment="1">
      <alignment horizontal="center" vertical="top"/>
      <protection/>
    </xf>
    <xf numFmtId="0" fontId="11" fillId="0" borderId="10" xfId="62" applyFont="1" applyFill="1" applyBorder="1" applyAlignment="1">
      <alignment horizontal="center" vertical="top"/>
      <protection/>
    </xf>
    <xf numFmtId="0" fontId="60" fillId="0" borderId="10" xfId="49" applyNumberFormat="1" applyFont="1" applyFill="1" applyBorder="1" applyAlignment="1">
      <alignment horizontal="justify" vertical="top" wrapText="1"/>
    </xf>
    <xf numFmtId="0" fontId="11" fillId="0" borderId="10" xfId="62" applyFont="1" applyFill="1" applyBorder="1" applyAlignment="1">
      <alignment horizontal="center" vertical="top" wrapText="1"/>
      <protection/>
    </xf>
    <xf numFmtId="0" fontId="60" fillId="32" borderId="10" xfId="49" applyNumberFormat="1" applyFont="1" applyFill="1" applyBorder="1" applyAlignment="1">
      <alignment horizontal="justify" vertical="top" wrapText="1"/>
    </xf>
    <xf numFmtId="0" fontId="13" fillId="0" borderId="10" xfId="63" applyFont="1" applyFill="1" applyBorder="1" applyAlignment="1">
      <alignment horizontal="center" vertical="top" wrapText="1"/>
      <protection/>
    </xf>
    <xf numFmtId="0" fontId="11" fillId="32" borderId="10" xfId="60" applyFont="1" applyFill="1" applyBorder="1" applyAlignment="1">
      <alignment horizontal="center" vertical="top" wrapText="1"/>
      <protection/>
    </xf>
    <xf numFmtId="4" fontId="13" fillId="0" borderId="10" xfId="62" applyNumberFormat="1" applyFont="1" applyFill="1" applyBorder="1" applyAlignment="1">
      <alignment vertical="top"/>
      <protection/>
    </xf>
    <xf numFmtId="49" fontId="15" fillId="0" borderId="10" xfId="62" applyNumberFormat="1" applyFont="1" applyFill="1" applyBorder="1" applyAlignment="1">
      <alignment horizontal="center" vertical="top"/>
      <protection/>
    </xf>
    <xf numFmtId="4" fontId="11" fillId="0" borderId="10" xfId="62" applyNumberFormat="1" applyFont="1" applyFill="1" applyBorder="1" applyAlignment="1">
      <alignment vertical="top"/>
      <protection/>
    </xf>
    <xf numFmtId="49" fontId="10" fillId="0" borderId="0" xfId="60" applyNumberFormat="1" applyFont="1" applyFill="1" applyAlignment="1">
      <alignment horizontal="center" vertical="top"/>
      <protection/>
    </xf>
    <xf numFmtId="2" fontId="9" fillId="0" borderId="0" xfId="60" applyNumberFormat="1" applyFont="1" applyFill="1" applyAlignment="1">
      <alignment horizontal="center" vertical="top"/>
      <protection/>
    </xf>
    <xf numFmtId="0" fontId="3" fillId="0" borderId="0" xfId="0" applyFont="1" applyFill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33" borderId="10" xfId="60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60" applyFont="1" applyFill="1" applyBorder="1" applyAlignment="1">
      <alignment horizontal="left" vertical="top" wrapText="1"/>
      <protection/>
    </xf>
    <xf numFmtId="0" fontId="13" fillId="0" borderId="11" xfId="60" applyFont="1" applyFill="1" applyBorder="1" applyAlignment="1">
      <alignment vertical="top" wrapText="1"/>
      <protection/>
    </xf>
    <xf numFmtId="0" fontId="13" fillId="0" borderId="10" xfId="0" applyFont="1" applyBorder="1" applyAlignment="1">
      <alignment horizontal="center" vertical="top"/>
    </xf>
    <xf numFmtId="49" fontId="60" fillId="0" borderId="10" xfId="47" applyNumberFormat="1" applyFont="1" applyFill="1" applyBorder="1" applyAlignment="1">
      <alignment horizontal="center" vertical="top" wrapText="1"/>
    </xf>
    <xf numFmtId="49" fontId="13" fillId="32" borderId="10" xfId="60" applyNumberFormat="1" applyFont="1" applyFill="1" applyBorder="1" applyAlignment="1">
      <alignment horizontal="center" vertical="top"/>
      <protection/>
    </xf>
    <xf numFmtId="0" fontId="13" fillId="0" borderId="10" xfId="0" applyFont="1" applyFill="1" applyBorder="1" applyAlignment="1">
      <alignment horizontal="center" vertical="top"/>
    </xf>
    <xf numFmtId="0" fontId="13" fillId="0" borderId="11" xfId="62" applyFont="1" applyFill="1" applyBorder="1" applyAlignment="1">
      <alignment vertical="top" wrapText="1"/>
      <protection/>
    </xf>
    <xf numFmtId="0" fontId="60" fillId="0" borderId="10" xfId="62" applyFont="1" applyFill="1" applyBorder="1" applyAlignment="1">
      <alignment horizontal="left" vertical="top" wrapText="1"/>
      <protection/>
    </xf>
    <xf numFmtId="49" fontId="13" fillId="0" borderId="10" xfId="0" applyNumberFormat="1" applyFont="1" applyFill="1" applyBorder="1" applyAlignment="1">
      <alignment horizontal="center" vertical="top"/>
    </xf>
    <xf numFmtId="0" fontId="60" fillId="0" borderId="15" xfId="62" applyFont="1" applyFill="1" applyBorder="1" applyAlignment="1">
      <alignment horizontal="left" vertical="top" wrapText="1"/>
      <protection/>
    </xf>
    <xf numFmtId="49" fontId="60" fillId="0" borderId="10" xfId="45" applyNumberFormat="1" applyFont="1" applyFill="1" applyBorder="1" applyAlignment="1">
      <alignment horizontal="center" vertical="top" wrapText="1"/>
    </xf>
    <xf numFmtId="0" fontId="60" fillId="0" borderId="13" xfId="0" applyFont="1" applyFill="1" applyBorder="1" applyAlignment="1">
      <alignment horizontal="left" vertical="top" wrapText="1"/>
    </xf>
    <xf numFmtId="0" fontId="11" fillId="0" borderId="10" xfId="60" applyFont="1" applyFill="1" applyBorder="1" applyAlignment="1">
      <alignment horizontal="center" vertical="top"/>
      <protection/>
    </xf>
    <xf numFmtId="49" fontId="11" fillId="0" borderId="10" xfId="0" applyNumberFormat="1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horizontal="center" vertical="top" wrapText="1"/>
    </xf>
    <xf numFmtId="0" fontId="13" fillId="32" borderId="10" xfId="60" applyFont="1" applyFill="1" applyBorder="1" applyAlignment="1">
      <alignment vertical="top" wrapText="1"/>
      <protection/>
    </xf>
    <xf numFmtId="0" fontId="11" fillId="0" borderId="10" xfId="0" applyFont="1" applyBorder="1" applyAlignment="1">
      <alignment horizontal="center" vertical="top"/>
    </xf>
    <xf numFmtId="0" fontId="18" fillId="0" borderId="10" xfId="61" applyFont="1" applyFill="1" applyBorder="1" applyAlignment="1">
      <alignment horizontal="center" vertical="top" wrapText="1"/>
      <protection/>
    </xf>
    <xf numFmtId="49" fontId="18" fillId="0" borderId="10" xfId="61" applyNumberFormat="1" applyFont="1" applyFill="1" applyBorder="1" applyAlignment="1">
      <alignment horizontal="center" vertical="top" wrapText="1"/>
      <protection/>
    </xf>
    <xf numFmtId="4" fontId="18" fillId="0" borderId="10" xfId="61" applyNumberFormat="1" applyFont="1" applyFill="1" applyBorder="1" applyAlignment="1">
      <alignment horizontal="center" vertical="top" wrapText="1"/>
      <protection/>
    </xf>
    <xf numFmtId="0" fontId="19" fillId="0" borderId="10" xfId="61" applyFont="1" applyFill="1" applyBorder="1" applyAlignment="1">
      <alignment horizontal="center" vertical="center" wrapText="1"/>
      <protection/>
    </xf>
    <xf numFmtId="4" fontId="19" fillId="0" borderId="10" xfId="6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top"/>
    </xf>
    <xf numFmtId="0" fontId="58" fillId="0" borderId="13" xfId="62" applyFont="1" applyFill="1" applyBorder="1" applyAlignment="1">
      <alignment horizontal="left" vertical="top" wrapText="1"/>
      <protection/>
    </xf>
    <xf numFmtId="49" fontId="3" fillId="0" borderId="0" xfId="62" applyNumberFormat="1" applyFont="1" applyAlignment="1">
      <alignment horizontal="left" vertical="top" wrapText="1"/>
      <protection/>
    </xf>
    <xf numFmtId="0" fontId="3" fillId="0" borderId="0" xfId="62" applyFont="1" applyFill="1" applyBorder="1" applyAlignment="1">
      <alignment vertical="top"/>
      <protection/>
    </xf>
    <xf numFmtId="0" fontId="3" fillId="0" borderId="0" xfId="62" applyFont="1" applyFill="1" applyBorder="1" applyAlignment="1">
      <alignment horizontal="right" vertical="top"/>
      <protection/>
    </xf>
    <xf numFmtId="0" fontId="13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3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32" borderId="10" xfId="60" applyFont="1" applyFill="1" applyBorder="1" applyAlignment="1">
      <alignment horizontal="left" vertical="top" wrapText="1"/>
      <protection/>
    </xf>
    <xf numFmtId="0" fontId="13" fillId="0" borderId="11" xfId="0" applyFont="1" applyFill="1" applyBorder="1" applyAlignment="1">
      <alignment horizontal="left" vertical="center" wrapText="1"/>
    </xf>
    <xf numFmtId="0" fontId="11" fillId="32" borderId="10" xfId="62" applyFont="1" applyFill="1" applyBorder="1" applyAlignment="1">
      <alignment vertical="top" wrapText="1"/>
      <protection/>
    </xf>
    <xf numFmtId="49" fontId="11" fillId="32" borderId="10" xfId="62" applyNumberFormat="1" applyFont="1" applyFill="1" applyBorder="1" applyAlignment="1">
      <alignment horizontal="center" vertical="top"/>
      <protection/>
    </xf>
    <xf numFmtId="49" fontId="58" fillId="32" borderId="10" xfId="45" applyNumberFormat="1" applyFont="1" applyFill="1" applyBorder="1" applyAlignment="1">
      <alignment horizontal="center" vertical="top" wrapText="1"/>
    </xf>
    <xf numFmtId="4" fontId="11" fillId="32" borderId="10" xfId="62" applyNumberFormat="1" applyFont="1" applyFill="1" applyBorder="1" applyAlignment="1">
      <alignment vertical="top"/>
      <protection/>
    </xf>
    <xf numFmtId="4" fontId="11" fillId="32" borderId="10" xfId="60" applyNumberFormat="1" applyFont="1" applyFill="1" applyBorder="1" applyAlignment="1">
      <alignment vertical="top"/>
      <protection/>
    </xf>
    <xf numFmtId="0" fontId="0" fillId="32" borderId="0" xfId="62" applyFont="1" applyFill="1" applyBorder="1" applyAlignment="1">
      <alignment vertical="top"/>
      <protection/>
    </xf>
    <xf numFmtId="0" fontId="11" fillId="32" borderId="10" xfId="60" applyFont="1" applyFill="1" applyBorder="1" applyAlignment="1">
      <alignment vertical="top"/>
      <protection/>
    </xf>
    <xf numFmtId="0" fontId="0" fillId="32" borderId="0" xfId="60" applyFont="1" applyFill="1" applyAlignment="1">
      <alignment vertical="top"/>
      <protection/>
    </xf>
    <xf numFmtId="0" fontId="1" fillId="0" borderId="11" xfId="60" applyFont="1" applyFill="1" applyBorder="1" applyAlignment="1">
      <alignment horizontal="left" vertical="top" wrapText="1"/>
      <protection/>
    </xf>
    <xf numFmtId="0" fontId="1" fillId="32" borderId="10" xfId="0" applyFont="1" applyFill="1" applyBorder="1" applyAlignment="1">
      <alignment horizontal="left" vertical="top" wrapText="1"/>
    </xf>
    <xf numFmtId="0" fontId="13" fillId="32" borderId="10" xfId="62" applyFont="1" applyFill="1" applyBorder="1" applyAlignment="1">
      <alignment horizontal="center" vertical="top" wrapText="1"/>
      <protection/>
    </xf>
    <xf numFmtId="49" fontId="1" fillId="32" borderId="10" xfId="60" applyNumberFormat="1" applyFont="1" applyFill="1" applyBorder="1" applyAlignment="1">
      <alignment horizontal="center" vertical="top"/>
      <protection/>
    </xf>
    <xf numFmtId="0" fontId="0" fillId="32" borderId="10" xfId="0" applyFont="1" applyFill="1" applyBorder="1" applyAlignment="1">
      <alignment horizontal="left" vertical="top" wrapText="1"/>
    </xf>
    <xf numFmtId="0" fontId="11" fillId="32" borderId="10" xfId="62" applyFont="1" applyFill="1" applyBorder="1" applyAlignment="1">
      <alignment horizontal="center" vertical="top" wrapText="1"/>
      <protection/>
    </xf>
    <xf numFmtId="0" fontId="11" fillId="32" borderId="10" xfId="0" applyFont="1" applyFill="1" applyBorder="1" applyAlignment="1">
      <alignment horizontal="left" vertical="top" wrapText="1"/>
    </xf>
    <xf numFmtId="0" fontId="3" fillId="33" borderId="10" xfId="62" applyFont="1" applyFill="1" applyBorder="1" applyAlignment="1">
      <alignment horizontal="center" vertical="top" wrapText="1"/>
      <protection/>
    </xf>
    <xf numFmtId="0" fontId="11" fillId="0" borderId="15" xfId="62" applyFont="1" applyFill="1" applyBorder="1" applyAlignment="1">
      <alignment vertical="top" wrapText="1"/>
      <protection/>
    </xf>
    <xf numFmtId="49" fontId="3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vertical="top" wrapText="1"/>
    </xf>
    <xf numFmtId="0" fontId="13" fillId="0" borderId="11" xfId="62" applyFont="1" applyFill="1" applyBorder="1" applyAlignment="1">
      <alignment horizontal="left" vertical="top" wrapText="1"/>
      <protection/>
    </xf>
    <xf numFmtId="0" fontId="13" fillId="0" borderId="15" xfId="62" applyFont="1" applyFill="1" applyBorder="1" applyAlignment="1">
      <alignment horizontal="left" vertical="top" wrapText="1"/>
      <protection/>
    </xf>
    <xf numFmtId="0" fontId="11" fillId="32" borderId="11" xfId="62" applyFont="1" applyFill="1" applyBorder="1" applyAlignment="1">
      <alignment horizontal="justify" vertical="top" wrapText="1"/>
      <protection/>
    </xf>
    <xf numFmtId="0" fontId="11" fillId="32" borderId="15" xfId="62" applyFont="1" applyFill="1" applyBorder="1" applyAlignment="1">
      <alignment horizontal="justify" vertical="top" wrapText="1"/>
      <protection/>
    </xf>
    <xf numFmtId="0" fontId="11" fillId="0" borderId="11" xfId="62" applyFont="1" applyFill="1" applyBorder="1" applyAlignment="1">
      <alignment horizontal="left" vertical="top" wrapText="1"/>
      <protection/>
    </xf>
    <xf numFmtId="0" fontId="11" fillId="0" borderId="15" xfId="62" applyFont="1" applyFill="1" applyBorder="1" applyAlignment="1">
      <alignment horizontal="left" vertical="top" wrapText="1"/>
      <protection/>
    </xf>
    <xf numFmtId="0" fontId="13" fillId="0" borderId="11" xfId="60" applyFont="1" applyFill="1" applyBorder="1" applyAlignment="1">
      <alignment horizontal="left" vertical="top" wrapText="1"/>
      <protection/>
    </xf>
    <xf numFmtId="0" fontId="13" fillId="0" borderId="15" xfId="60" applyFont="1" applyFill="1" applyBorder="1" applyAlignment="1">
      <alignment horizontal="left" vertical="top" wrapText="1"/>
      <protection/>
    </xf>
    <xf numFmtId="0" fontId="11" fillId="0" borderId="11" xfId="60" applyFont="1" applyFill="1" applyBorder="1" applyAlignment="1">
      <alignment horizontal="left" vertical="top" wrapText="1"/>
      <protection/>
    </xf>
    <xf numFmtId="0" fontId="11" fillId="0" borderId="15" xfId="60" applyFont="1" applyFill="1" applyBorder="1" applyAlignment="1">
      <alignment horizontal="left" vertical="top" wrapText="1"/>
      <protection/>
    </xf>
    <xf numFmtId="0" fontId="13" fillId="32" borderId="11" xfId="62" applyFont="1" applyFill="1" applyBorder="1" applyAlignment="1">
      <alignment horizontal="left" vertical="top" wrapText="1"/>
      <protection/>
    </xf>
    <xf numFmtId="0" fontId="13" fillId="32" borderId="15" xfId="62" applyFont="1" applyFill="1" applyBorder="1" applyAlignment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0" xfId="60" applyFont="1" applyFill="1" applyAlignment="1">
      <alignment horizontal="left" vertical="top" wrapText="1"/>
      <protection/>
    </xf>
    <xf numFmtId="49" fontId="3" fillId="0" borderId="0" xfId="62" applyNumberFormat="1" applyFont="1" applyAlignment="1">
      <alignment horizontal="left" vertical="top" wrapText="1"/>
      <protection/>
    </xf>
    <xf numFmtId="0" fontId="1" fillId="0" borderId="0" xfId="60" applyFont="1" applyFill="1" applyAlignment="1">
      <alignment horizontal="center" vertical="top" wrapText="1"/>
      <protection/>
    </xf>
    <xf numFmtId="0" fontId="3" fillId="0" borderId="11" xfId="60" applyFont="1" applyFill="1" applyBorder="1" applyAlignment="1">
      <alignment horizontal="center" vertical="top" wrapText="1"/>
      <protection/>
    </xf>
    <xf numFmtId="0" fontId="3" fillId="0" borderId="15" xfId="60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horizontal="left" vertical="top" wrapText="1"/>
    </xf>
    <xf numFmtId="0" fontId="11" fillId="32" borderId="11" xfId="60" applyFont="1" applyFill="1" applyBorder="1" applyAlignment="1">
      <alignment horizontal="left" vertical="top" wrapText="1"/>
      <protection/>
    </xf>
    <xf numFmtId="0" fontId="11" fillId="32" borderId="15" xfId="60" applyFont="1" applyFill="1" applyBorder="1" applyAlignment="1">
      <alignment horizontal="left" vertical="top" wrapText="1"/>
      <protection/>
    </xf>
    <xf numFmtId="0" fontId="1" fillId="0" borderId="10" xfId="60" applyFont="1" applyFill="1" applyBorder="1" applyAlignment="1">
      <alignment horizontal="left" vertical="top" wrapText="1"/>
      <protection/>
    </xf>
    <xf numFmtId="0" fontId="1" fillId="0" borderId="11" xfId="60" applyFont="1" applyFill="1" applyBorder="1" applyAlignment="1">
      <alignment horizontal="left" vertical="top" wrapText="1"/>
      <protection/>
    </xf>
    <xf numFmtId="0" fontId="1" fillId="0" borderId="15" xfId="60" applyFont="1" applyFill="1" applyBorder="1" applyAlignment="1">
      <alignment horizontal="left" vertical="top" wrapText="1"/>
      <protection/>
    </xf>
    <xf numFmtId="0" fontId="3" fillId="0" borderId="0" xfId="62" applyFont="1" applyFill="1" applyBorder="1" applyAlignment="1">
      <alignment horizontal="left" vertical="top" wrapText="1"/>
      <protection/>
    </xf>
    <xf numFmtId="0" fontId="3" fillId="0" borderId="0" xfId="62" applyNumberFormat="1" applyFont="1" applyAlignment="1">
      <alignment horizontal="left" vertical="top" wrapText="1"/>
      <protection/>
    </xf>
    <xf numFmtId="49" fontId="3" fillId="0" borderId="0" xfId="0" applyNumberFormat="1" applyFont="1" applyAlignment="1">
      <alignment vertical="top" wrapText="1"/>
    </xf>
    <xf numFmtId="0" fontId="3" fillId="0" borderId="0" xfId="61" applyFont="1" applyFill="1" applyAlignment="1">
      <alignment horizontal="left" vertical="top"/>
      <protection/>
    </xf>
    <xf numFmtId="49" fontId="3" fillId="0" borderId="0" xfId="61" applyNumberFormat="1" applyFont="1" applyAlignment="1">
      <alignment horizontal="left" vertical="top" wrapText="1"/>
      <protection/>
    </xf>
    <xf numFmtId="0" fontId="1" fillId="0" borderId="0" xfId="61" applyFont="1" applyFill="1" applyAlignment="1">
      <alignment horizontal="center" vertical="center" wrapText="1"/>
      <protection/>
    </xf>
    <xf numFmtId="0" fontId="18" fillId="0" borderId="10" xfId="61" applyFont="1" applyFill="1" applyBorder="1" applyAlignment="1">
      <alignment horizontal="center" vertical="top" wrapText="1"/>
      <protection/>
    </xf>
    <xf numFmtId="0" fontId="18" fillId="0" borderId="10" xfId="61" applyFont="1" applyFill="1" applyBorder="1" applyAlignment="1">
      <alignment vertical="top" wrapText="1"/>
      <protection/>
    </xf>
    <xf numFmtId="0" fontId="19" fillId="0" borderId="10" xfId="61" applyFont="1" applyFill="1" applyBorder="1" applyAlignment="1">
      <alignment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[0] 3" xfId="46"/>
    <cellStyle name="Денежный [0] 3 2" xfId="47"/>
    <cellStyle name="Денежный [0] 4" xfId="48"/>
    <cellStyle name="Денежный 2" xfId="49"/>
    <cellStyle name="Денежный 3" xfId="50"/>
    <cellStyle name="Денежный 4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Расходы Надв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[0] 2" xfId="73"/>
    <cellStyle name="Финансовый 2" xfId="74"/>
    <cellStyle name="Финансовый 3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%202018%20&#1075;&#1086;&#1076;&#1072;\&#1073;&#1102;&#1076;&#1078;&#1077;&#1090;%20&#1085;&#1072;%202018&#1075;\&#1088;&#1077;&#1096;&#1077;&#1085;&#1080;&#1103;%202018-2020\&#1073;&#1102;&#1076;&#1078;&#1077;&#1090;%202018-2020\&#1055;&#1088;&#1080;&#1083;&#1086;&#1078;&#1077;&#1085;&#1080;&#1103;%20&#1082;%20&#1056;&#1077;&#1096;&#1077;&#1085;&#1080;&#1102;%20&#1086;%20&#1073;&#1102;&#1076;&#1078;&#1077;&#1090;&#1077;%20&#1085;&#1072;%202018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Дох."/>
      <sheetName val="2. Норм."/>
      <sheetName val="3.Адм.дох"/>
      <sheetName val="4.Адм ОГВ"/>
      <sheetName val="5. Адм.ист."/>
      <sheetName val="Вед.18"/>
      <sheetName val="МП 18"/>
      <sheetName val="8.1 Вн.контр."/>
      <sheetName val="8.2.Архив "/>
      <sheetName val="8.3.Спорт"/>
      <sheetName val="9.Ист"/>
    </sheetNames>
    <sheetDataSet>
      <sheetData sheetId="0">
        <row r="39">
          <cell r="C39">
            <v>3102079.3600000003</v>
          </cell>
          <cell r="D39">
            <v>3296978.9299999997</v>
          </cell>
          <cell r="E39">
            <v>3484498.67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5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23.7109375" style="10" customWidth="1"/>
    <col min="2" max="2" width="68.8515625" style="1" customWidth="1"/>
    <col min="3" max="3" width="12.8515625" style="1" hidden="1" customWidth="1"/>
    <col min="4" max="4" width="12.8515625" style="1" customWidth="1"/>
    <col min="5" max="5" width="12.8515625" style="1" hidden="1" customWidth="1"/>
    <col min="6" max="7" width="11.7109375" style="1" customWidth="1"/>
    <col min="8" max="20" width="9.140625" style="1" customWidth="1"/>
    <col min="21" max="21" width="10.7109375" style="1" customWidth="1"/>
    <col min="22" max="16384" width="9.140625" style="1" customWidth="1"/>
  </cols>
  <sheetData>
    <row r="1" spans="2:4" ht="12.75">
      <c r="B1" s="18"/>
      <c r="D1" s="189" t="s">
        <v>72</v>
      </c>
    </row>
    <row r="2" spans="2:7" ht="70.5" customHeight="1">
      <c r="B2" s="162"/>
      <c r="C2" s="220" t="s">
        <v>230</v>
      </c>
      <c r="D2" s="220"/>
      <c r="E2" s="220"/>
      <c r="F2" s="220"/>
      <c r="G2" s="220"/>
    </row>
    <row r="3" spans="1:7" ht="16.5" customHeight="1">
      <c r="A3" s="18"/>
      <c r="B3" s="117"/>
      <c r="C3" s="118" t="s">
        <v>272</v>
      </c>
      <c r="D3" s="118" t="s">
        <v>272</v>
      </c>
      <c r="E3" s="118"/>
      <c r="F3" s="94"/>
      <c r="G3" s="94"/>
    </row>
    <row r="4" spans="1:7" ht="56.25" customHeight="1">
      <c r="A4" s="18"/>
      <c r="B4" s="94"/>
      <c r="C4" s="218" t="s">
        <v>229</v>
      </c>
      <c r="D4" s="218"/>
      <c r="E4" s="218"/>
      <c r="F4" s="218"/>
      <c r="G4" s="218"/>
    </row>
    <row r="5" spans="1:7" ht="27" customHeight="1">
      <c r="A5" s="219" t="s">
        <v>245</v>
      </c>
      <c r="B5" s="219"/>
      <c r="C5" s="219"/>
      <c r="D5" s="219"/>
      <c r="E5" s="219"/>
      <c r="F5" s="219"/>
      <c r="G5" s="219"/>
    </row>
    <row r="6" spans="1:7" ht="12.75">
      <c r="A6" s="18"/>
      <c r="B6" s="3"/>
      <c r="E6" s="109" t="s">
        <v>147</v>
      </c>
      <c r="F6" s="22"/>
      <c r="G6" s="109" t="s">
        <v>147</v>
      </c>
    </row>
    <row r="7" spans="1:2" ht="12.75" hidden="1">
      <c r="A7" s="10" t="s">
        <v>63</v>
      </c>
      <c r="B7" s="14" t="s">
        <v>63</v>
      </c>
    </row>
    <row r="8" spans="1:7" s="10" customFormat="1" ht="28.5" customHeight="1">
      <c r="A8" s="119" t="s">
        <v>64</v>
      </c>
      <c r="B8" s="119" t="s">
        <v>29</v>
      </c>
      <c r="C8" s="110" t="s">
        <v>135</v>
      </c>
      <c r="D8" s="110" t="s">
        <v>227</v>
      </c>
      <c r="E8" s="52" t="s">
        <v>228</v>
      </c>
      <c r="F8" s="110" t="s">
        <v>148</v>
      </c>
      <c r="G8" s="110" t="s">
        <v>215</v>
      </c>
    </row>
    <row r="9" spans="1:7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4</v>
      </c>
      <c r="G9" s="9">
        <v>5</v>
      </c>
    </row>
    <row r="10" spans="1:7" s="2" customFormat="1" ht="12.75">
      <c r="A10" s="19" t="s">
        <v>65</v>
      </c>
      <c r="B10" s="16" t="s">
        <v>1</v>
      </c>
      <c r="C10" s="111">
        <f>C11+C27+C19+C31+C34+C16</f>
        <v>649000</v>
      </c>
      <c r="D10" s="111">
        <f>D11+D27+D19+D31+D34+D16</f>
        <v>99500</v>
      </c>
      <c r="E10" s="111">
        <f>E11+E27+E19+E31+E34+E16</f>
        <v>748500</v>
      </c>
      <c r="F10" s="111">
        <f>F11+F27+F19+F31+F34+F16</f>
        <v>0</v>
      </c>
      <c r="G10" s="111">
        <f>G11+G27+G19+G31+G34+G16</f>
        <v>0</v>
      </c>
    </row>
    <row r="11" spans="1:7" s="2" customFormat="1" ht="16.5" customHeight="1">
      <c r="A11" s="19" t="s">
        <v>66</v>
      </c>
      <c r="B11" s="13" t="s">
        <v>46</v>
      </c>
      <c r="C11" s="111">
        <f>C12</f>
        <v>25000</v>
      </c>
      <c r="D11" s="111">
        <f>D12</f>
        <v>-4330</v>
      </c>
      <c r="E11" s="111">
        <f>E12</f>
        <v>20670</v>
      </c>
      <c r="F11" s="111">
        <f>F12</f>
        <v>0</v>
      </c>
      <c r="G11" s="111">
        <f>G12</f>
        <v>0</v>
      </c>
    </row>
    <row r="12" spans="1:7" ht="12.75">
      <c r="A12" s="9" t="s">
        <v>67</v>
      </c>
      <c r="B12" s="15" t="s">
        <v>68</v>
      </c>
      <c r="C12" s="112">
        <f>C13+C14+C15</f>
        <v>25000</v>
      </c>
      <c r="D12" s="112">
        <f>D13+D14+D15</f>
        <v>-4330</v>
      </c>
      <c r="E12" s="112">
        <f>E13+E14+E15</f>
        <v>20670</v>
      </c>
      <c r="F12" s="112">
        <f>F13+F14+F15</f>
        <v>0</v>
      </c>
      <c r="G12" s="112">
        <f>G13+G14+G15</f>
        <v>0</v>
      </c>
    </row>
    <row r="13" spans="1:7" ht="52.5" customHeight="1">
      <c r="A13" s="9" t="s">
        <v>0</v>
      </c>
      <c r="B13" s="17" t="s">
        <v>124</v>
      </c>
      <c r="C13" s="112">
        <v>25000</v>
      </c>
      <c r="D13" s="112">
        <v>-6500</v>
      </c>
      <c r="E13" s="112">
        <f>C13+D13</f>
        <v>18500</v>
      </c>
      <c r="F13" s="112">
        <v>0</v>
      </c>
      <c r="G13" s="112">
        <v>0</v>
      </c>
    </row>
    <row r="14" spans="1:7" ht="53.25" customHeight="1">
      <c r="A14" s="9" t="s">
        <v>276</v>
      </c>
      <c r="B14" s="12" t="s">
        <v>275</v>
      </c>
      <c r="C14" s="112"/>
      <c r="D14" s="112">
        <v>20</v>
      </c>
      <c r="E14" s="112">
        <f>C14+D14</f>
        <v>20</v>
      </c>
      <c r="F14" s="112">
        <v>0</v>
      </c>
      <c r="G14" s="112">
        <v>0</v>
      </c>
    </row>
    <row r="15" spans="1:7" ht="29.25" customHeight="1">
      <c r="A15" s="9" t="s">
        <v>273</v>
      </c>
      <c r="B15" s="12" t="s">
        <v>274</v>
      </c>
      <c r="C15" s="112"/>
      <c r="D15" s="112">
        <v>2150</v>
      </c>
      <c r="E15" s="112">
        <f>C15+D15</f>
        <v>2150</v>
      </c>
      <c r="F15" s="112">
        <v>0</v>
      </c>
      <c r="G15" s="112">
        <v>0</v>
      </c>
    </row>
    <row r="16" spans="1:7" ht="21" customHeight="1">
      <c r="A16" s="19" t="s">
        <v>277</v>
      </c>
      <c r="B16" s="13" t="s">
        <v>278</v>
      </c>
      <c r="C16" s="111">
        <f aca="true" t="shared" si="0" ref="C16:G17">C17</f>
        <v>0</v>
      </c>
      <c r="D16" s="111">
        <f t="shared" si="0"/>
        <v>3630</v>
      </c>
      <c r="E16" s="111">
        <f t="shared" si="0"/>
        <v>3630</v>
      </c>
      <c r="F16" s="111">
        <f t="shared" si="0"/>
        <v>0</v>
      </c>
      <c r="G16" s="111">
        <f t="shared" si="0"/>
        <v>0</v>
      </c>
    </row>
    <row r="17" spans="1:7" ht="21" customHeight="1">
      <c r="A17" s="9" t="s">
        <v>279</v>
      </c>
      <c r="B17" s="12" t="s">
        <v>280</v>
      </c>
      <c r="C17" s="112">
        <f t="shared" si="0"/>
        <v>0</v>
      </c>
      <c r="D17" s="112">
        <f t="shared" si="0"/>
        <v>3630</v>
      </c>
      <c r="E17" s="112">
        <f t="shared" si="0"/>
        <v>3630</v>
      </c>
      <c r="F17" s="112">
        <f t="shared" si="0"/>
        <v>0</v>
      </c>
      <c r="G17" s="112">
        <f t="shared" si="0"/>
        <v>0</v>
      </c>
    </row>
    <row r="18" spans="1:7" ht="17.25" customHeight="1">
      <c r="A18" s="9" t="s">
        <v>281</v>
      </c>
      <c r="B18" s="12" t="s">
        <v>280</v>
      </c>
      <c r="C18" s="112">
        <v>0</v>
      </c>
      <c r="D18" s="112">
        <v>3630</v>
      </c>
      <c r="E18" s="112">
        <f>C18+D18</f>
        <v>3630</v>
      </c>
      <c r="F18" s="112">
        <v>0</v>
      </c>
      <c r="G18" s="112">
        <v>0</v>
      </c>
    </row>
    <row r="19" spans="1:7" ht="20.25" customHeight="1">
      <c r="A19" s="24" t="s">
        <v>2</v>
      </c>
      <c r="B19" s="25" t="s">
        <v>3</v>
      </c>
      <c r="C19" s="113">
        <f>C20+C22</f>
        <v>618000</v>
      </c>
      <c r="D19" s="113">
        <f>D20+D22</f>
        <v>93380</v>
      </c>
      <c r="E19" s="113">
        <f>E20+E22</f>
        <v>711380</v>
      </c>
      <c r="F19" s="113">
        <f>F20+F22</f>
        <v>0</v>
      </c>
      <c r="G19" s="113">
        <f>G20+G22</f>
        <v>0</v>
      </c>
    </row>
    <row r="20" spans="1:7" s="26" customFormat="1" ht="18.75" customHeight="1">
      <c r="A20" s="23" t="s">
        <v>4</v>
      </c>
      <c r="B20" s="27" t="s">
        <v>5</v>
      </c>
      <c r="C20" s="114">
        <f>C21</f>
        <v>62000</v>
      </c>
      <c r="D20" s="114">
        <f>D21</f>
        <v>18000</v>
      </c>
      <c r="E20" s="114">
        <f>E21</f>
        <v>80000</v>
      </c>
      <c r="F20" s="114">
        <f>F21</f>
        <v>0</v>
      </c>
      <c r="G20" s="114">
        <f>G21</f>
        <v>0</v>
      </c>
    </row>
    <row r="21" spans="1:7" s="8" customFormat="1" ht="28.5" customHeight="1">
      <c r="A21" s="23" t="s">
        <v>6</v>
      </c>
      <c r="B21" s="27" t="s">
        <v>113</v>
      </c>
      <c r="C21" s="114">
        <v>62000</v>
      </c>
      <c r="D21" s="112">
        <v>18000</v>
      </c>
      <c r="E21" s="112">
        <f>C21+D21</f>
        <v>80000</v>
      </c>
      <c r="F21" s="114">
        <v>0</v>
      </c>
      <c r="G21" s="114">
        <v>0</v>
      </c>
    </row>
    <row r="22" spans="1:7" s="8" customFormat="1" ht="16.5" customHeight="1">
      <c r="A22" s="23" t="s">
        <v>7</v>
      </c>
      <c r="B22" s="27" t="s">
        <v>8</v>
      </c>
      <c r="C22" s="114">
        <f>C25+C23</f>
        <v>556000</v>
      </c>
      <c r="D22" s="114">
        <f>D25+D23</f>
        <v>75380</v>
      </c>
      <c r="E22" s="114">
        <f>E25+E23</f>
        <v>631380</v>
      </c>
      <c r="F22" s="114">
        <f>F25+F23</f>
        <v>0</v>
      </c>
      <c r="G22" s="114">
        <f>G25+G23</f>
        <v>0</v>
      </c>
    </row>
    <row r="23" spans="1:7" s="8" customFormat="1" ht="21.75" customHeight="1">
      <c r="A23" s="21" t="s">
        <v>116</v>
      </c>
      <c r="B23" s="27" t="s">
        <v>117</v>
      </c>
      <c r="C23" s="114">
        <f>C24</f>
        <v>201000</v>
      </c>
      <c r="D23" s="114">
        <f>D24</f>
        <v>70380</v>
      </c>
      <c r="E23" s="114">
        <f>E24</f>
        <v>271380</v>
      </c>
      <c r="F23" s="114">
        <f>F24</f>
        <v>0</v>
      </c>
      <c r="G23" s="114">
        <f>G24</f>
        <v>0</v>
      </c>
    </row>
    <row r="24" spans="1:7" s="8" customFormat="1" ht="29.25" customHeight="1">
      <c r="A24" s="21" t="s">
        <v>114</v>
      </c>
      <c r="B24" s="27" t="s">
        <v>118</v>
      </c>
      <c r="C24" s="114">
        <v>201000</v>
      </c>
      <c r="D24" s="114">
        <v>70380</v>
      </c>
      <c r="E24" s="112">
        <f>C24+D24</f>
        <v>271380</v>
      </c>
      <c r="F24" s="114">
        <v>0</v>
      </c>
      <c r="G24" s="114">
        <v>0</v>
      </c>
    </row>
    <row r="25" spans="1:7" s="8" customFormat="1" ht="21" customHeight="1">
      <c r="A25" s="21" t="s">
        <v>120</v>
      </c>
      <c r="B25" s="27" t="s">
        <v>119</v>
      </c>
      <c r="C25" s="114">
        <f>C26</f>
        <v>355000</v>
      </c>
      <c r="D25" s="114">
        <f>D26</f>
        <v>5000</v>
      </c>
      <c r="E25" s="114">
        <f>E26</f>
        <v>360000</v>
      </c>
      <c r="F25" s="114">
        <f>F26</f>
        <v>0</v>
      </c>
      <c r="G25" s="114">
        <f>G26</f>
        <v>0</v>
      </c>
    </row>
    <row r="26" spans="1:7" s="8" customFormat="1" ht="15.75" customHeight="1">
      <c r="A26" s="21" t="s">
        <v>115</v>
      </c>
      <c r="B26" s="27" t="s">
        <v>121</v>
      </c>
      <c r="C26" s="114">
        <v>355000</v>
      </c>
      <c r="D26" s="114">
        <v>5000</v>
      </c>
      <c r="E26" s="112">
        <f>C26+D26</f>
        <v>360000</v>
      </c>
      <c r="F26" s="114">
        <v>0</v>
      </c>
      <c r="G26" s="114">
        <v>0</v>
      </c>
    </row>
    <row r="27" spans="1:7" s="8" customFormat="1" ht="24.75" customHeight="1" hidden="1">
      <c r="A27" s="19" t="s">
        <v>69</v>
      </c>
      <c r="B27" s="13" t="s">
        <v>47</v>
      </c>
      <c r="C27" s="115">
        <f aca="true" t="shared" si="1" ref="C27:G29">C28</f>
        <v>6000</v>
      </c>
      <c r="D27" s="115">
        <f t="shared" si="1"/>
        <v>0</v>
      </c>
      <c r="E27" s="115">
        <f t="shared" si="1"/>
        <v>6000</v>
      </c>
      <c r="F27" s="115">
        <f t="shared" si="1"/>
        <v>0</v>
      </c>
      <c r="G27" s="115">
        <f t="shared" si="1"/>
        <v>0</v>
      </c>
    </row>
    <row r="28" spans="1:7" s="2" customFormat="1" ht="66" customHeight="1" hidden="1">
      <c r="A28" s="9" t="s">
        <v>70</v>
      </c>
      <c r="B28" s="28" t="s">
        <v>56</v>
      </c>
      <c r="C28" s="116">
        <f t="shared" si="1"/>
        <v>6000</v>
      </c>
      <c r="D28" s="116">
        <f t="shared" si="1"/>
        <v>0</v>
      </c>
      <c r="E28" s="116">
        <f t="shared" si="1"/>
        <v>6000</v>
      </c>
      <c r="F28" s="116">
        <f t="shared" si="1"/>
        <v>0</v>
      </c>
      <c r="G28" s="116">
        <f t="shared" si="1"/>
        <v>0</v>
      </c>
    </row>
    <row r="29" spans="1:7" ht="52.5" customHeight="1" hidden="1">
      <c r="A29" s="9" t="s">
        <v>71</v>
      </c>
      <c r="B29" s="17" t="s">
        <v>112</v>
      </c>
      <c r="C29" s="116">
        <f t="shared" si="1"/>
        <v>6000</v>
      </c>
      <c r="D29" s="116">
        <f t="shared" si="1"/>
        <v>0</v>
      </c>
      <c r="E29" s="116">
        <f t="shared" si="1"/>
        <v>6000</v>
      </c>
      <c r="F29" s="116">
        <f t="shared" si="1"/>
        <v>0</v>
      </c>
      <c r="G29" s="116">
        <f t="shared" si="1"/>
        <v>0</v>
      </c>
    </row>
    <row r="30" spans="1:7" ht="54" customHeight="1" hidden="1">
      <c r="A30" s="9" t="s">
        <v>9</v>
      </c>
      <c r="B30" s="12" t="s">
        <v>111</v>
      </c>
      <c r="C30" s="112">
        <v>6000</v>
      </c>
      <c r="D30" s="114">
        <v>0</v>
      </c>
      <c r="E30" s="112">
        <f>C30+D30</f>
        <v>6000</v>
      </c>
      <c r="F30" s="112">
        <v>0</v>
      </c>
      <c r="G30" s="112">
        <v>0</v>
      </c>
    </row>
    <row r="31" spans="1:7" ht="17.25" customHeight="1">
      <c r="A31" s="19" t="s">
        <v>282</v>
      </c>
      <c r="B31" s="13" t="s">
        <v>287</v>
      </c>
      <c r="C31" s="115">
        <f>C32</f>
        <v>0</v>
      </c>
      <c r="D31" s="115">
        <f aca="true" t="shared" si="2" ref="D31:G32">D32</f>
        <v>6800</v>
      </c>
      <c r="E31" s="115">
        <f t="shared" si="2"/>
        <v>6800</v>
      </c>
      <c r="F31" s="115">
        <f t="shared" si="2"/>
        <v>0</v>
      </c>
      <c r="G31" s="115">
        <f t="shared" si="2"/>
        <v>0</v>
      </c>
    </row>
    <row r="32" spans="1:7" ht="24.75" customHeight="1">
      <c r="A32" s="9" t="s">
        <v>283</v>
      </c>
      <c r="B32" s="12" t="s">
        <v>286</v>
      </c>
      <c r="C32" s="116">
        <f>C33</f>
        <v>0</v>
      </c>
      <c r="D32" s="116">
        <f t="shared" si="2"/>
        <v>6800</v>
      </c>
      <c r="E32" s="116">
        <f t="shared" si="2"/>
        <v>6800</v>
      </c>
      <c r="F32" s="116">
        <f t="shared" si="2"/>
        <v>0</v>
      </c>
      <c r="G32" s="116">
        <f t="shared" si="2"/>
        <v>0</v>
      </c>
    </row>
    <row r="33" spans="1:7" ht="25.5" customHeight="1">
      <c r="A33" s="9" t="s">
        <v>284</v>
      </c>
      <c r="B33" s="12" t="s">
        <v>285</v>
      </c>
      <c r="C33" s="112">
        <v>0</v>
      </c>
      <c r="D33" s="114">
        <v>6800</v>
      </c>
      <c r="E33" s="112">
        <f>C33+D33</f>
        <v>6800</v>
      </c>
      <c r="F33" s="112">
        <v>0</v>
      </c>
      <c r="G33" s="112">
        <v>0</v>
      </c>
    </row>
    <row r="34" spans="1:7" ht="17.25" customHeight="1">
      <c r="A34" s="19" t="s">
        <v>288</v>
      </c>
      <c r="B34" s="13" t="s">
        <v>293</v>
      </c>
      <c r="C34" s="115">
        <f aca="true" t="shared" si="3" ref="C34:G35">C35</f>
        <v>0</v>
      </c>
      <c r="D34" s="115">
        <f t="shared" si="3"/>
        <v>20</v>
      </c>
      <c r="E34" s="115">
        <f t="shared" si="3"/>
        <v>20</v>
      </c>
      <c r="F34" s="115">
        <f t="shared" si="3"/>
        <v>0</v>
      </c>
      <c r="G34" s="115">
        <f t="shared" si="3"/>
        <v>0</v>
      </c>
    </row>
    <row r="35" spans="1:7" ht="18" customHeight="1">
      <c r="A35" s="9" t="s">
        <v>289</v>
      </c>
      <c r="B35" s="12" t="s">
        <v>292</v>
      </c>
      <c r="C35" s="116">
        <f t="shared" si="3"/>
        <v>0</v>
      </c>
      <c r="D35" s="116">
        <f t="shared" si="3"/>
        <v>20</v>
      </c>
      <c r="E35" s="116">
        <f t="shared" si="3"/>
        <v>20</v>
      </c>
      <c r="F35" s="116">
        <f t="shared" si="3"/>
        <v>0</v>
      </c>
      <c r="G35" s="116">
        <f t="shared" si="3"/>
        <v>0</v>
      </c>
    </row>
    <row r="36" spans="1:7" ht="17.25" customHeight="1">
      <c r="A36" s="9" t="s">
        <v>290</v>
      </c>
      <c r="B36" s="12" t="s">
        <v>291</v>
      </c>
      <c r="C36" s="112">
        <v>0</v>
      </c>
      <c r="D36" s="114">
        <v>20</v>
      </c>
      <c r="E36" s="112">
        <f>C36+D36</f>
        <v>20</v>
      </c>
      <c r="F36" s="112">
        <v>0</v>
      </c>
      <c r="G36" s="112">
        <v>0</v>
      </c>
    </row>
    <row r="37" spans="1:7" ht="18.75" customHeight="1" hidden="1">
      <c r="A37" s="11" t="s">
        <v>10</v>
      </c>
      <c r="B37" s="13" t="s">
        <v>11</v>
      </c>
      <c r="C37" s="115">
        <f>C38</f>
        <v>2603812.16</v>
      </c>
      <c r="D37" s="115">
        <f>D38</f>
        <v>0</v>
      </c>
      <c r="E37" s="115">
        <f>E38</f>
        <v>2603812.16</v>
      </c>
      <c r="F37" s="115">
        <f>F38</f>
        <v>0</v>
      </c>
      <c r="G37" s="115">
        <f>G38</f>
        <v>0</v>
      </c>
    </row>
    <row r="38" spans="1:14" s="4" customFormat="1" ht="27" customHeight="1" hidden="1">
      <c r="A38" s="5" t="s">
        <v>12</v>
      </c>
      <c r="B38" s="12" t="s">
        <v>13</v>
      </c>
      <c r="C38" s="116">
        <f>C39+C44+C47</f>
        <v>2603812.16</v>
      </c>
      <c r="D38" s="116">
        <f>D39+D44+D47</f>
        <v>0</v>
      </c>
      <c r="E38" s="116">
        <f>E39+E44+E47</f>
        <v>2603812.16</v>
      </c>
      <c r="F38" s="116">
        <f>F39+F44+F47</f>
        <v>0</v>
      </c>
      <c r="G38" s="116">
        <f>G39+G44+G47</f>
        <v>0</v>
      </c>
      <c r="H38" s="20"/>
      <c r="I38" s="20"/>
      <c r="J38" s="20"/>
      <c r="K38" s="20"/>
      <c r="L38" s="20"/>
      <c r="M38" s="20"/>
      <c r="N38" s="20"/>
    </row>
    <row r="39" spans="1:14" s="3" customFormat="1" ht="26.25" customHeight="1" hidden="1">
      <c r="A39" s="11" t="s">
        <v>216</v>
      </c>
      <c r="B39" s="13" t="s">
        <v>137</v>
      </c>
      <c r="C39" s="115">
        <f>C40+C42</f>
        <v>790400</v>
      </c>
      <c r="D39" s="115">
        <f>D40+D42</f>
        <v>0</v>
      </c>
      <c r="E39" s="115">
        <f>E40+E42</f>
        <v>790400</v>
      </c>
      <c r="F39" s="115">
        <f>F40+F42</f>
        <v>0</v>
      </c>
      <c r="G39" s="115">
        <f>G40+G42</f>
        <v>0</v>
      </c>
      <c r="H39" s="7"/>
      <c r="I39" s="7"/>
      <c r="J39" s="7"/>
      <c r="K39" s="7"/>
      <c r="L39" s="7"/>
      <c r="M39" s="7"/>
      <c r="N39" s="7"/>
    </row>
    <row r="40" spans="1:14" s="4" customFormat="1" ht="19.5" customHeight="1" hidden="1">
      <c r="A40" s="5" t="s">
        <v>217</v>
      </c>
      <c r="B40" s="12" t="s">
        <v>14</v>
      </c>
      <c r="C40" s="116">
        <f>C41</f>
        <v>228700</v>
      </c>
      <c r="D40" s="116">
        <f>D41</f>
        <v>0</v>
      </c>
      <c r="E40" s="116">
        <f>E41</f>
        <v>228700</v>
      </c>
      <c r="F40" s="116">
        <f>F41</f>
        <v>0</v>
      </c>
      <c r="G40" s="116">
        <f>G41</f>
        <v>0</v>
      </c>
      <c r="H40" s="20"/>
      <c r="I40" s="20"/>
      <c r="J40" s="20"/>
      <c r="K40" s="20"/>
      <c r="L40" s="20"/>
      <c r="M40" s="20"/>
      <c r="N40" s="20"/>
    </row>
    <row r="41" spans="1:14" s="3" customFormat="1" ht="27.75" customHeight="1" hidden="1">
      <c r="A41" s="5" t="s">
        <v>218</v>
      </c>
      <c r="B41" s="103" t="s">
        <v>122</v>
      </c>
      <c r="C41" s="116">
        <v>228700</v>
      </c>
      <c r="D41" s="116">
        <v>0</v>
      </c>
      <c r="E41" s="112">
        <f>C41+D41</f>
        <v>228700</v>
      </c>
      <c r="F41" s="116">
        <v>0</v>
      </c>
      <c r="G41" s="116">
        <v>0</v>
      </c>
      <c r="H41" s="7"/>
      <c r="I41" s="7"/>
      <c r="J41" s="7"/>
      <c r="K41" s="7"/>
      <c r="L41" s="7"/>
      <c r="M41" s="7"/>
      <c r="N41" s="7"/>
    </row>
    <row r="42" spans="1:11" s="3" customFormat="1" ht="27.75" customHeight="1" hidden="1">
      <c r="A42" s="5" t="s">
        <v>219</v>
      </c>
      <c r="B42" s="12" t="s">
        <v>15</v>
      </c>
      <c r="C42" s="116">
        <f>C43</f>
        <v>561700</v>
      </c>
      <c r="D42" s="116">
        <f>D43</f>
        <v>0</v>
      </c>
      <c r="E42" s="116">
        <f>E43</f>
        <v>561700</v>
      </c>
      <c r="F42" s="116">
        <f>F43</f>
        <v>0</v>
      </c>
      <c r="G42" s="116">
        <f>G43</f>
        <v>0</v>
      </c>
      <c r="I42" s="6"/>
      <c r="J42" s="6"/>
      <c r="K42" s="6"/>
    </row>
    <row r="43" spans="1:13" s="3" customFormat="1" ht="26.25" customHeight="1" hidden="1">
      <c r="A43" s="5" t="s">
        <v>220</v>
      </c>
      <c r="B43" s="12" t="s">
        <v>123</v>
      </c>
      <c r="C43" s="116">
        <v>561700</v>
      </c>
      <c r="D43" s="116">
        <v>0</v>
      </c>
      <c r="E43" s="112">
        <f>C43+D43</f>
        <v>561700</v>
      </c>
      <c r="F43" s="116">
        <v>0</v>
      </c>
      <c r="G43" s="116">
        <v>0</v>
      </c>
      <c r="H43" s="7"/>
      <c r="I43" s="7"/>
      <c r="J43" s="7"/>
      <c r="K43" s="7"/>
      <c r="L43" s="7"/>
      <c r="M43" s="7"/>
    </row>
    <row r="44" spans="1:11" s="3" customFormat="1" ht="16.5" customHeight="1" hidden="1">
      <c r="A44" s="11" t="s">
        <v>221</v>
      </c>
      <c r="B44" s="13" t="s">
        <v>138</v>
      </c>
      <c r="C44" s="115">
        <f aca="true" t="shared" si="4" ref="C44:G45">C45</f>
        <v>79305</v>
      </c>
      <c r="D44" s="115">
        <f t="shared" si="4"/>
        <v>0</v>
      </c>
      <c r="E44" s="115">
        <f t="shared" si="4"/>
        <v>79305</v>
      </c>
      <c r="F44" s="115">
        <f t="shared" si="4"/>
        <v>0</v>
      </c>
      <c r="G44" s="115">
        <f t="shared" si="4"/>
        <v>0</v>
      </c>
      <c r="I44" s="6"/>
      <c r="J44" s="6"/>
      <c r="K44" s="6"/>
    </row>
    <row r="45" spans="1:12" s="4" customFormat="1" ht="27.75" customHeight="1" hidden="1">
      <c r="A45" s="5" t="s">
        <v>222</v>
      </c>
      <c r="B45" s="12" t="s">
        <v>16</v>
      </c>
      <c r="C45" s="116">
        <f t="shared" si="4"/>
        <v>79305</v>
      </c>
      <c r="D45" s="116">
        <f t="shared" si="4"/>
        <v>0</v>
      </c>
      <c r="E45" s="116">
        <f t="shared" si="4"/>
        <v>79305</v>
      </c>
      <c r="F45" s="116">
        <f t="shared" si="4"/>
        <v>0</v>
      </c>
      <c r="G45" s="116">
        <f t="shared" si="4"/>
        <v>0</v>
      </c>
      <c r="H45" s="20"/>
      <c r="I45" s="20"/>
      <c r="J45" s="20"/>
      <c r="K45" s="20"/>
      <c r="L45" s="20"/>
    </row>
    <row r="46" spans="1:13" s="3" customFormat="1" ht="27" customHeight="1" hidden="1">
      <c r="A46" s="5" t="s">
        <v>223</v>
      </c>
      <c r="B46" s="12" t="s">
        <v>139</v>
      </c>
      <c r="C46" s="116">
        <v>79305</v>
      </c>
      <c r="D46" s="116">
        <v>0</v>
      </c>
      <c r="E46" s="112">
        <f>C46+D46</f>
        <v>79305</v>
      </c>
      <c r="F46" s="116">
        <v>0</v>
      </c>
      <c r="G46" s="116">
        <v>0</v>
      </c>
      <c r="H46" s="7"/>
      <c r="I46" s="7"/>
      <c r="J46" s="7"/>
      <c r="K46" s="7"/>
      <c r="L46" s="7"/>
      <c r="M46" s="7"/>
    </row>
    <row r="47" spans="1:11" s="3" customFormat="1" ht="18.75" customHeight="1" hidden="1">
      <c r="A47" s="11" t="s">
        <v>224</v>
      </c>
      <c r="B47" s="13" t="s">
        <v>62</v>
      </c>
      <c r="C47" s="115">
        <f aca="true" t="shared" si="5" ref="C47:G48">C48</f>
        <v>1734107.16</v>
      </c>
      <c r="D47" s="115">
        <f t="shared" si="5"/>
        <v>0</v>
      </c>
      <c r="E47" s="115">
        <f t="shared" si="5"/>
        <v>1734107.16</v>
      </c>
      <c r="F47" s="115">
        <f t="shared" si="5"/>
        <v>0</v>
      </c>
      <c r="G47" s="115">
        <f t="shared" si="5"/>
        <v>0</v>
      </c>
      <c r="I47" s="6"/>
      <c r="K47" s="6"/>
    </row>
    <row r="48" spans="1:7" ht="38.25" hidden="1">
      <c r="A48" s="5" t="s">
        <v>225</v>
      </c>
      <c r="B48" s="12" t="s">
        <v>126</v>
      </c>
      <c r="C48" s="116">
        <f t="shared" si="5"/>
        <v>1734107.16</v>
      </c>
      <c r="D48" s="116">
        <f t="shared" si="5"/>
        <v>0</v>
      </c>
      <c r="E48" s="116">
        <f t="shared" si="5"/>
        <v>1734107.16</v>
      </c>
      <c r="F48" s="116">
        <f t="shared" si="5"/>
        <v>0</v>
      </c>
      <c r="G48" s="116">
        <f t="shared" si="5"/>
        <v>0</v>
      </c>
    </row>
    <row r="49" spans="1:7" ht="51" hidden="1">
      <c r="A49" s="5" t="s">
        <v>226</v>
      </c>
      <c r="B49" s="12" t="s">
        <v>127</v>
      </c>
      <c r="C49" s="116">
        <v>1734107.16</v>
      </c>
      <c r="D49" s="116">
        <v>0</v>
      </c>
      <c r="E49" s="112">
        <f>C49+D49</f>
        <v>1734107.16</v>
      </c>
      <c r="F49" s="116">
        <v>0</v>
      </c>
      <c r="G49" s="116">
        <v>0</v>
      </c>
    </row>
    <row r="50" spans="1:7" ht="13.5" customHeight="1">
      <c r="A50" s="11"/>
      <c r="B50" s="13" t="s">
        <v>28</v>
      </c>
      <c r="C50" s="115">
        <f>C10+C37</f>
        <v>3252812.16</v>
      </c>
      <c r="D50" s="115">
        <f>D10+D37</f>
        <v>99500</v>
      </c>
      <c r="E50" s="115">
        <f>E10+E37</f>
        <v>3352312.16</v>
      </c>
      <c r="F50" s="115">
        <f>F10+F37</f>
        <v>0</v>
      </c>
      <c r="G50" s="115">
        <f>G10+G37</f>
        <v>0</v>
      </c>
    </row>
    <row r="53" spans="2:5" ht="12.75">
      <c r="B53" s="219"/>
      <c r="C53" s="219"/>
      <c r="D53" s="107"/>
      <c r="E53" s="107"/>
    </row>
  </sheetData>
  <sheetProtection/>
  <mergeCells count="4">
    <mergeCell ref="C4:G4"/>
    <mergeCell ref="A5:G5"/>
    <mergeCell ref="B53:C53"/>
    <mergeCell ref="C2:G2"/>
  </mergeCells>
  <printOptions/>
  <pageMargins left="0.6692913385826772" right="0.1968503937007874" top="0.5511811023622047" bottom="0.31496062992125984" header="1.141732283464567" footer="0.3937007874015748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zoomScalePageLayoutView="0" workbookViewId="0" topLeftCell="B1">
      <selection activeCell="A11" sqref="A11:IV111"/>
    </sheetView>
  </sheetViews>
  <sheetFormatPr defaultColWidth="9.140625" defaultRowHeight="12.75"/>
  <cols>
    <col min="1" max="1" width="2.421875" style="29" hidden="1" customWidth="1"/>
    <col min="2" max="2" width="51.8515625" style="30" customWidth="1"/>
    <col min="3" max="3" width="4.8515625" style="30" hidden="1" customWidth="1"/>
    <col min="4" max="5" width="6.28125" style="30" hidden="1" customWidth="1"/>
    <col min="6" max="6" width="4.7109375" style="121" customWidth="1"/>
    <col min="7" max="7" width="3.57421875" style="160" customWidth="1"/>
    <col min="8" max="8" width="3.7109375" style="160" customWidth="1"/>
    <col min="9" max="9" width="6.57421875" style="160" hidden="1" customWidth="1"/>
    <col min="10" max="10" width="12.7109375" style="160" customWidth="1"/>
    <col min="11" max="11" width="4.421875" style="36" customWidth="1"/>
    <col min="12" max="12" width="12.140625" style="36" hidden="1" customWidth="1"/>
    <col min="13" max="13" width="12.140625" style="36" customWidth="1"/>
    <col min="14" max="14" width="12.140625" style="36" hidden="1" customWidth="1"/>
    <col min="15" max="16" width="12.140625" style="29" customWidth="1"/>
    <col min="17" max="17" width="0.2890625" style="29" customWidth="1"/>
    <col min="18" max="18" width="9.140625" style="29" customWidth="1"/>
    <col min="19" max="16384" width="9.140625" style="29" customWidth="1"/>
  </cols>
  <sheetData>
    <row r="1" spans="6:14" ht="12.75">
      <c r="F1" s="37" t="s">
        <v>146</v>
      </c>
      <c r="G1" s="3"/>
      <c r="H1" s="3"/>
      <c r="I1" s="3"/>
      <c r="J1" s="3"/>
      <c r="K1" s="3"/>
      <c r="L1" s="3"/>
      <c r="M1" s="3"/>
      <c r="N1" s="3"/>
    </row>
    <row r="2" spans="6:16" ht="48" customHeight="1">
      <c r="F2" s="233" t="s">
        <v>230</v>
      </c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6:16" ht="13.5" customHeight="1">
      <c r="F3" s="234" t="s">
        <v>267</v>
      </c>
      <c r="G3" s="234"/>
      <c r="H3" s="234"/>
      <c r="I3" s="234"/>
      <c r="J3" s="234"/>
      <c r="K3" s="234"/>
      <c r="L3" s="234"/>
      <c r="M3" s="39"/>
      <c r="N3" s="39"/>
      <c r="O3" s="39"/>
      <c r="P3" s="39"/>
    </row>
    <row r="4" spans="6:16" ht="36.75" customHeight="1">
      <c r="F4" s="235" t="s">
        <v>229</v>
      </c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6:16" ht="9" customHeight="1">
      <c r="F5" s="12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26.25" customHeight="1">
      <c r="A6" s="236" t="s">
        <v>246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</row>
    <row r="7" spans="1:16" ht="15" customHeight="1">
      <c r="A7" s="31"/>
      <c r="B7" s="31"/>
      <c r="C7" s="34"/>
      <c r="D7" s="34"/>
      <c r="E7" s="34"/>
      <c r="G7" s="31"/>
      <c r="H7" s="31"/>
      <c r="I7" s="31"/>
      <c r="J7" s="31"/>
      <c r="K7" s="31"/>
      <c r="N7" s="109" t="s">
        <v>147</v>
      </c>
      <c r="O7" s="31"/>
      <c r="P7" s="122" t="s">
        <v>147</v>
      </c>
    </row>
    <row r="8" spans="1:16" s="42" customFormat="1" ht="24" customHeight="1">
      <c r="A8" s="237" t="s">
        <v>29</v>
      </c>
      <c r="B8" s="238"/>
      <c r="C8" s="41" t="s">
        <v>91</v>
      </c>
      <c r="D8" s="41" t="s">
        <v>92</v>
      </c>
      <c r="E8" s="41" t="s">
        <v>149</v>
      </c>
      <c r="F8" s="123" t="s">
        <v>93</v>
      </c>
      <c r="G8" s="124" t="s">
        <v>30</v>
      </c>
      <c r="H8" s="124" t="s">
        <v>31</v>
      </c>
      <c r="I8" s="124" t="s">
        <v>94</v>
      </c>
      <c r="J8" s="124" t="s">
        <v>32</v>
      </c>
      <c r="K8" s="124" t="s">
        <v>33</v>
      </c>
      <c r="L8" s="110" t="s">
        <v>135</v>
      </c>
      <c r="M8" s="110" t="s">
        <v>227</v>
      </c>
      <c r="N8" s="52" t="s">
        <v>228</v>
      </c>
      <c r="O8" s="110" t="s">
        <v>148</v>
      </c>
      <c r="P8" s="110" t="s">
        <v>215</v>
      </c>
    </row>
    <row r="9" spans="1:16" s="42" customFormat="1" ht="19.5" customHeight="1" hidden="1">
      <c r="A9" s="41"/>
      <c r="B9" s="126" t="s">
        <v>95</v>
      </c>
      <c r="C9" s="127">
        <v>63</v>
      </c>
      <c r="D9" s="41"/>
      <c r="E9" s="41"/>
      <c r="F9" s="128"/>
      <c r="G9" s="125"/>
      <c r="H9" s="125"/>
      <c r="I9" s="125"/>
      <c r="J9" s="125"/>
      <c r="K9" s="125"/>
      <c r="L9" s="44">
        <f>L10</f>
        <v>3908005.71</v>
      </c>
      <c r="M9" s="44">
        <f>M10</f>
        <v>20788.960000000003</v>
      </c>
      <c r="N9" s="44">
        <f>N10</f>
        <v>3928794.67</v>
      </c>
      <c r="O9" s="44">
        <f>O10</f>
        <v>0</v>
      </c>
      <c r="P9" s="44">
        <f>P10</f>
        <v>0</v>
      </c>
    </row>
    <row r="10" spans="1:16" s="42" customFormat="1" ht="17.25" customHeight="1">
      <c r="A10" s="52"/>
      <c r="B10" s="53" t="s">
        <v>96</v>
      </c>
      <c r="C10" s="129">
        <v>63</v>
      </c>
      <c r="D10" s="129">
        <v>0</v>
      </c>
      <c r="E10" s="129">
        <v>11</v>
      </c>
      <c r="F10" s="130">
        <v>863</v>
      </c>
      <c r="G10" s="131"/>
      <c r="H10" s="131"/>
      <c r="I10" s="131"/>
      <c r="J10" s="131"/>
      <c r="K10" s="131"/>
      <c r="L10" s="132">
        <f>L111</f>
        <v>3908005.71</v>
      </c>
      <c r="M10" s="132">
        <f>M111</f>
        <v>20788.960000000003</v>
      </c>
      <c r="N10" s="132">
        <f>N111</f>
        <v>3928794.67</v>
      </c>
      <c r="O10" s="132">
        <f>O111</f>
        <v>0</v>
      </c>
      <c r="P10" s="132">
        <f>P111</f>
        <v>0</v>
      </c>
    </row>
    <row r="11" spans="1:16" s="32" customFormat="1" ht="15.75" customHeight="1">
      <c r="A11" s="227" t="s">
        <v>34</v>
      </c>
      <c r="B11" s="228"/>
      <c r="C11" s="129">
        <v>63</v>
      </c>
      <c r="D11" s="129">
        <v>0</v>
      </c>
      <c r="E11" s="129">
        <v>11</v>
      </c>
      <c r="F11" s="133">
        <v>863</v>
      </c>
      <c r="G11" s="134" t="s">
        <v>35</v>
      </c>
      <c r="H11" s="135"/>
      <c r="I11" s="135"/>
      <c r="J11" s="135"/>
      <c r="K11" s="135"/>
      <c r="L11" s="136">
        <f>L16+L44+L48+L12+L33+L40</f>
        <v>1677284.72</v>
      </c>
      <c r="M11" s="136">
        <f>M16+M44+M48+M12+M33+M40</f>
        <v>-897.1699999999983</v>
      </c>
      <c r="N11" s="136">
        <f>N16+N44+N48+N12+N33+N40</f>
        <v>1676387.55</v>
      </c>
      <c r="O11" s="136">
        <f>O16+O44+O48+O12+O33+O40</f>
        <v>0</v>
      </c>
      <c r="P11" s="136">
        <f>P16+P44+P48+P12+P33+P40</f>
        <v>0</v>
      </c>
    </row>
    <row r="12" spans="1:16" ht="40.5" customHeight="1" hidden="1">
      <c r="A12" s="221" t="s">
        <v>55</v>
      </c>
      <c r="B12" s="222"/>
      <c r="C12" s="129">
        <v>63</v>
      </c>
      <c r="D12" s="129">
        <v>0</v>
      </c>
      <c r="E12" s="129">
        <v>11</v>
      </c>
      <c r="F12" s="133">
        <v>863</v>
      </c>
      <c r="G12" s="137" t="s">
        <v>35</v>
      </c>
      <c r="H12" s="137" t="s">
        <v>36</v>
      </c>
      <c r="I12" s="137"/>
      <c r="J12" s="137"/>
      <c r="K12" s="131"/>
      <c r="L12" s="138">
        <f>L13</f>
        <v>288466.49</v>
      </c>
      <c r="M12" s="138">
        <f>M13</f>
        <v>0</v>
      </c>
      <c r="N12" s="138">
        <f>N13</f>
        <v>288466.49</v>
      </c>
      <c r="O12" s="138">
        <f>O13</f>
        <v>0</v>
      </c>
      <c r="P12" s="138">
        <f>P13</f>
        <v>0</v>
      </c>
    </row>
    <row r="13" spans="1:16" ht="25.5" customHeight="1" hidden="1">
      <c r="A13" s="70" t="s">
        <v>98</v>
      </c>
      <c r="B13" s="61" t="s">
        <v>150</v>
      </c>
      <c r="C13" s="52">
        <v>63</v>
      </c>
      <c r="D13" s="52">
        <v>0</v>
      </c>
      <c r="E13" s="52">
        <v>11</v>
      </c>
      <c r="F13" s="139">
        <v>863</v>
      </c>
      <c r="G13" s="140" t="s">
        <v>35</v>
      </c>
      <c r="H13" s="140" t="s">
        <v>36</v>
      </c>
      <c r="I13" s="140" t="s">
        <v>196</v>
      </c>
      <c r="J13" s="141" t="s">
        <v>151</v>
      </c>
      <c r="K13" s="142" t="s">
        <v>99</v>
      </c>
      <c r="L13" s="138">
        <f aca="true" t="shared" si="0" ref="L13:P14">L14</f>
        <v>288466.49</v>
      </c>
      <c r="M13" s="138">
        <f t="shared" si="0"/>
        <v>0</v>
      </c>
      <c r="N13" s="138">
        <f t="shared" si="0"/>
        <v>288466.49</v>
      </c>
      <c r="O13" s="138">
        <f t="shared" si="0"/>
        <v>0</v>
      </c>
      <c r="P13" s="138">
        <f t="shared" si="0"/>
        <v>0</v>
      </c>
    </row>
    <row r="14" spans="1:16" ht="63" customHeight="1" hidden="1">
      <c r="A14" s="45" t="s">
        <v>97</v>
      </c>
      <c r="B14" s="45" t="s">
        <v>97</v>
      </c>
      <c r="C14" s="52">
        <v>63</v>
      </c>
      <c r="D14" s="52">
        <v>0</v>
      </c>
      <c r="E14" s="52">
        <v>11</v>
      </c>
      <c r="F14" s="139">
        <v>863</v>
      </c>
      <c r="G14" s="140" t="s">
        <v>35</v>
      </c>
      <c r="H14" s="140" t="s">
        <v>36</v>
      </c>
      <c r="I14" s="140" t="s">
        <v>196</v>
      </c>
      <c r="J14" s="141" t="s">
        <v>151</v>
      </c>
      <c r="K14" s="141" t="s">
        <v>17</v>
      </c>
      <c r="L14" s="138">
        <f t="shared" si="0"/>
        <v>288466.49</v>
      </c>
      <c r="M14" s="138">
        <f t="shared" si="0"/>
        <v>0</v>
      </c>
      <c r="N14" s="138">
        <f t="shared" si="0"/>
        <v>288466.49</v>
      </c>
      <c r="O14" s="138">
        <f t="shared" si="0"/>
        <v>0</v>
      </c>
      <c r="P14" s="138">
        <f t="shared" si="0"/>
        <v>0</v>
      </c>
    </row>
    <row r="15" spans="1:16" ht="24.75" customHeight="1" hidden="1">
      <c r="A15" s="45" t="s">
        <v>100</v>
      </c>
      <c r="B15" s="45" t="s">
        <v>100</v>
      </c>
      <c r="C15" s="52">
        <v>63</v>
      </c>
      <c r="D15" s="52">
        <v>0</v>
      </c>
      <c r="E15" s="52">
        <v>11</v>
      </c>
      <c r="F15" s="139">
        <v>863</v>
      </c>
      <c r="G15" s="131" t="s">
        <v>35</v>
      </c>
      <c r="H15" s="131" t="s">
        <v>36</v>
      </c>
      <c r="I15" s="140" t="s">
        <v>196</v>
      </c>
      <c r="J15" s="141" t="s">
        <v>151</v>
      </c>
      <c r="K15" s="141" t="s">
        <v>18</v>
      </c>
      <c r="L15" s="138">
        <v>288466.49</v>
      </c>
      <c r="M15" s="138">
        <v>0</v>
      </c>
      <c r="N15" s="138">
        <f>L15+M15</f>
        <v>288466.49</v>
      </c>
      <c r="O15" s="138">
        <v>0</v>
      </c>
      <c r="P15" s="138">
        <v>0</v>
      </c>
    </row>
    <row r="16" spans="1:16" s="33" customFormat="1" ht="37.5" customHeight="1">
      <c r="A16" s="227" t="s">
        <v>39</v>
      </c>
      <c r="B16" s="228"/>
      <c r="C16" s="129">
        <v>63</v>
      </c>
      <c r="D16" s="129">
        <v>0</v>
      </c>
      <c r="E16" s="129">
        <v>11</v>
      </c>
      <c r="F16" s="133">
        <v>863</v>
      </c>
      <c r="G16" s="134" t="s">
        <v>35</v>
      </c>
      <c r="H16" s="134" t="s">
        <v>40</v>
      </c>
      <c r="I16" s="134"/>
      <c r="J16" s="134"/>
      <c r="K16" s="134"/>
      <c r="L16" s="136">
        <f>L20+L27+L30+L17</f>
        <v>1343078.91</v>
      </c>
      <c r="M16" s="136">
        <f>M20+M27+M30+M17</f>
        <v>32788.15</v>
      </c>
      <c r="N16" s="136">
        <f>N20+N27+N30+N17</f>
        <v>1375867.06</v>
      </c>
      <c r="O16" s="136">
        <f>O20+O27+O30+O17</f>
        <v>0</v>
      </c>
      <c r="P16" s="136">
        <f>P20+P27+P30+P17</f>
        <v>0</v>
      </c>
    </row>
    <row r="17" spans="1:16" s="33" customFormat="1" ht="41.25" customHeight="1">
      <c r="A17" s="108"/>
      <c r="B17" s="239" t="s">
        <v>264</v>
      </c>
      <c r="C17" s="239"/>
      <c r="D17" s="129"/>
      <c r="E17" s="129"/>
      <c r="F17" s="139">
        <v>863</v>
      </c>
      <c r="G17" s="131" t="s">
        <v>35</v>
      </c>
      <c r="H17" s="131" t="s">
        <v>40</v>
      </c>
      <c r="I17" s="140" t="s">
        <v>152</v>
      </c>
      <c r="J17" s="141" t="s">
        <v>265</v>
      </c>
      <c r="K17" s="131"/>
      <c r="L17" s="138">
        <f>L18</f>
        <v>149181.51</v>
      </c>
      <c r="M17" s="138">
        <f aca="true" t="shared" si="1" ref="M17:P18">M18</f>
        <v>-6498.15</v>
      </c>
      <c r="N17" s="138">
        <f t="shared" si="1"/>
        <v>142683.36000000002</v>
      </c>
      <c r="O17" s="138">
        <f t="shared" si="1"/>
        <v>0</v>
      </c>
      <c r="P17" s="138">
        <f t="shared" si="1"/>
        <v>0</v>
      </c>
    </row>
    <row r="18" spans="1:16" s="33" customFormat="1" ht="50.25" customHeight="1">
      <c r="A18" s="108"/>
      <c r="B18" s="104" t="s">
        <v>97</v>
      </c>
      <c r="C18" s="129"/>
      <c r="D18" s="129"/>
      <c r="E18" s="129"/>
      <c r="F18" s="139">
        <v>863</v>
      </c>
      <c r="G18" s="140" t="s">
        <v>35</v>
      </c>
      <c r="H18" s="140" t="s">
        <v>40</v>
      </c>
      <c r="I18" s="140" t="s">
        <v>152</v>
      </c>
      <c r="J18" s="141" t="s">
        <v>265</v>
      </c>
      <c r="K18" s="131" t="s">
        <v>17</v>
      </c>
      <c r="L18" s="138">
        <f>L19</f>
        <v>149181.51</v>
      </c>
      <c r="M18" s="138">
        <f t="shared" si="1"/>
        <v>-6498.15</v>
      </c>
      <c r="N18" s="138">
        <f t="shared" si="1"/>
        <v>142683.36000000002</v>
      </c>
      <c r="O18" s="138">
        <f t="shared" si="1"/>
        <v>0</v>
      </c>
      <c r="P18" s="138">
        <f t="shared" si="1"/>
        <v>0</v>
      </c>
    </row>
    <row r="19" spans="1:16" s="33" customFormat="1" ht="26.25" customHeight="1">
      <c r="A19" s="108"/>
      <c r="B19" s="104" t="s">
        <v>100</v>
      </c>
      <c r="C19" s="129"/>
      <c r="D19" s="129"/>
      <c r="E19" s="129"/>
      <c r="F19" s="139">
        <v>863</v>
      </c>
      <c r="G19" s="131" t="s">
        <v>35</v>
      </c>
      <c r="H19" s="131" t="s">
        <v>40</v>
      </c>
      <c r="I19" s="140" t="s">
        <v>152</v>
      </c>
      <c r="J19" s="141" t="s">
        <v>265</v>
      </c>
      <c r="K19" s="131" t="s">
        <v>18</v>
      </c>
      <c r="L19" s="138">
        <v>149181.51</v>
      </c>
      <c r="M19" s="138">
        <v>-6498.15</v>
      </c>
      <c r="N19" s="138">
        <f>L19+M19</f>
        <v>142683.36000000002</v>
      </c>
      <c r="O19" s="138">
        <v>0</v>
      </c>
      <c r="P19" s="138">
        <v>0</v>
      </c>
    </row>
    <row r="20" spans="1:16" ht="24.75" customHeight="1">
      <c r="A20" s="229" t="s">
        <v>101</v>
      </c>
      <c r="B20" s="230"/>
      <c r="C20" s="52">
        <v>63</v>
      </c>
      <c r="D20" s="52">
        <v>0</v>
      </c>
      <c r="E20" s="52">
        <v>11</v>
      </c>
      <c r="F20" s="139">
        <v>863</v>
      </c>
      <c r="G20" s="131" t="s">
        <v>35</v>
      </c>
      <c r="H20" s="131" t="s">
        <v>40</v>
      </c>
      <c r="I20" s="140" t="s">
        <v>152</v>
      </c>
      <c r="J20" s="141" t="s">
        <v>153</v>
      </c>
      <c r="K20" s="131"/>
      <c r="L20" s="138">
        <f>L21+L23+L25</f>
        <v>1167637.7</v>
      </c>
      <c r="M20" s="138">
        <f>M21+M23+M25</f>
        <v>30350.12</v>
      </c>
      <c r="N20" s="138">
        <f aca="true" t="shared" si="2" ref="N20:N90">L20+M20</f>
        <v>1197987.82</v>
      </c>
      <c r="O20" s="138">
        <f>O21+O23+O25</f>
        <v>0</v>
      </c>
      <c r="P20" s="138">
        <f>P21+P23+P25</f>
        <v>0</v>
      </c>
    </row>
    <row r="21" spans="1:16" ht="48.75" customHeight="1">
      <c r="A21" s="61"/>
      <c r="B21" s="45" t="s">
        <v>97</v>
      </c>
      <c r="C21" s="52">
        <v>63</v>
      </c>
      <c r="D21" s="52">
        <v>0</v>
      </c>
      <c r="E21" s="52">
        <v>11</v>
      </c>
      <c r="F21" s="139">
        <v>863</v>
      </c>
      <c r="G21" s="140" t="s">
        <v>35</v>
      </c>
      <c r="H21" s="140" t="s">
        <v>40</v>
      </c>
      <c r="I21" s="140" t="s">
        <v>152</v>
      </c>
      <c r="J21" s="141" t="s">
        <v>153</v>
      </c>
      <c r="K21" s="131" t="s">
        <v>17</v>
      </c>
      <c r="L21" s="138">
        <f>L22</f>
        <v>852637</v>
      </c>
      <c r="M21" s="138">
        <f>M22</f>
        <v>-581.99</v>
      </c>
      <c r="N21" s="138">
        <f t="shared" si="2"/>
        <v>852055.01</v>
      </c>
      <c r="O21" s="138">
        <f>O22</f>
        <v>0</v>
      </c>
      <c r="P21" s="138">
        <f>P22</f>
        <v>0</v>
      </c>
    </row>
    <row r="22" spans="1:16" ht="24.75" customHeight="1">
      <c r="A22" s="57"/>
      <c r="B22" s="45" t="s">
        <v>100</v>
      </c>
      <c r="C22" s="52">
        <v>63</v>
      </c>
      <c r="D22" s="52">
        <v>0</v>
      </c>
      <c r="E22" s="52">
        <v>11</v>
      </c>
      <c r="F22" s="139">
        <v>863</v>
      </c>
      <c r="G22" s="131" t="s">
        <v>35</v>
      </c>
      <c r="H22" s="131" t="s">
        <v>40</v>
      </c>
      <c r="I22" s="140" t="s">
        <v>152</v>
      </c>
      <c r="J22" s="141" t="s">
        <v>153</v>
      </c>
      <c r="K22" s="131" t="s">
        <v>18</v>
      </c>
      <c r="L22" s="138">
        <v>852637</v>
      </c>
      <c r="M22" s="138">
        <v>-581.99</v>
      </c>
      <c r="N22" s="138">
        <f t="shared" si="2"/>
        <v>852055.01</v>
      </c>
      <c r="O22" s="138">
        <v>0</v>
      </c>
      <c r="P22" s="138">
        <v>0</v>
      </c>
    </row>
    <row r="23" spans="1:16" ht="24.75" customHeight="1">
      <c r="A23" s="57"/>
      <c r="B23" s="106" t="s">
        <v>144</v>
      </c>
      <c r="C23" s="52">
        <v>63</v>
      </c>
      <c r="D23" s="52">
        <v>0</v>
      </c>
      <c r="E23" s="52">
        <v>11</v>
      </c>
      <c r="F23" s="144">
        <v>863</v>
      </c>
      <c r="G23" s="145" t="s">
        <v>35</v>
      </c>
      <c r="H23" s="145" t="s">
        <v>40</v>
      </c>
      <c r="I23" s="140" t="s">
        <v>152</v>
      </c>
      <c r="J23" s="141" t="s">
        <v>153</v>
      </c>
      <c r="K23" s="145" t="s">
        <v>19</v>
      </c>
      <c r="L23" s="138">
        <f>L24</f>
        <v>307929.7</v>
      </c>
      <c r="M23" s="138">
        <f>M24</f>
        <v>30940.43</v>
      </c>
      <c r="N23" s="138">
        <f t="shared" si="2"/>
        <v>338870.13</v>
      </c>
      <c r="O23" s="138">
        <f>O24</f>
        <v>0</v>
      </c>
      <c r="P23" s="138">
        <f>P24</f>
        <v>0</v>
      </c>
    </row>
    <row r="24" spans="1:16" ht="28.5" customHeight="1">
      <c r="A24" s="57"/>
      <c r="B24" s="46" t="s">
        <v>102</v>
      </c>
      <c r="C24" s="52">
        <v>63</v>
      </c>
      <c r="D24" s="52">
        <v>0</v>
      </c>
      <c r="E24" s="52">
        <v>11</v>
      </c>
      <c r="F24" s="144">
        <v>863</v>
      </c>
      <c r="G24" s="145" t="s">
        <v>35</v>
      </c>
      <c r="H24" s="145" t="s">
        <v>40</v>
      </c>
      <c r="I24" s="140" t="s">
        <v>152</v>
      </c>
      <c r="J24" s="141" t="s">
        <v>153</v>
      </c>
      <c r="K24" s="145" t="s">
        <v>20</v>
      </c>
      <c r="L24" s="138">
        <v>307929.7</v>
      </c>
      <c r="M24" s="138">
        <v>30940.43</v>
      </c>
      <c r="N24" s="138">
        <f t="shared" si="2"/>
        <v>338870.13</v>
      </c>
      <c r="O24" s="138">
        <v>0</v>
      </c>
      <c r="P24" s="138">
        <v>0</v>
      </c>
    </row>
    <row r="25" spans="1:16" ht="15.75" customHeight="1">
      <c r="A25" s="57"/>
      <c r="B25" s="146" t="s">
        <v>21</v>
      </c>
      <c r="C25" s="52">
        <v>63</v>
      </c>
      <c r="D25" s="52">
        <v>0</v>
      </c>
      <c r="E25" s="52">
        <v>11</v>
      </c>
      <c r="F25" s="139">
        <v>863</v>
      </c>
      <c r="G25" s="131" t="s">
        <v>35</v>
      </c>
      <c r="H25" s="131" t="s">
        <v>40</v>
      </c>
      <c r="I25" s="140" t="s">
        <v>152</v>
      </c>
      <c r="J25" s="141" t="s">
        <v>153</v>
      </c>
      <c r="K25" s="131" t="s">
        <v>22</v>
      </c>
      <c r="L25" s="138">
        <f>L26</f>
        <v>7071</v>
      </c>
      <c r="M25" s="138">
        <f>M26</f>
        <v>-8.32</v>
      </c>
      <c r="N25" s="138">
        <f t="shared" si="2"/>
        <v>7062.68</v>
      </c>
      <c r="O25" s="138">
        <f>O26</f>
        <v>0</v>
      </c>
      <c r="P25" s="138">
        <f>P26</f>
        <v>0</v>
      </c>
    </row>
    <row r="26" spans="1:16" ht="15.75" customHeight="1">
      <c r="A26" s="57"/>
      <c r="B26" s="105" t="s">
        <v>140</v>
      </c>
      <c r="C26" s="52">
        <v>63</v>
      </c>
      <c r="D26" s="52">
        <v>0</v>
      </c>
      <c r="E26" s="52">
        <v>11</v>
      </c>
      <c r="F26" s="139">
        <v>863</v>
      </c>
      <c r="G26" s="131" t="s">
        <v>35</v>
      </c>
      <c r="H26" s="131" t="s">
        <v>40</v>
      </c>
      <c r="I26" s="140" t="s">
        <v>152</v>
      </c>
      <c r="J26" s="141" t="s">
        <v>153</v>
      </c>
      <c r="K26" s="131" t="s">
        <v>141</v>
      </c>
      <c r="L26" s="138">
        <f>7071</f>
        <v>7071</v>
      </c>
      <c r="M26" s="138">
        <v>-8.32</v>
      </c>
      <c r="N26" s="138">
        <f t="shared" si="2"/>
        <v>7062.68</v>
      </c>
      <c r="O26" s="138">
        <v>0</v>
      </c>
      <c r="P26" s="138">
        <v>0</v>
      </c>
    </row>
    <row r="27" spans="1:16" ht="25.5" customHeight="1">
      <c r="A27" s="57"/>
      <c r="B27" s="79" t="s">
        <v>209</v>
      </c>
      <c r="C27" s="52">
        <v>63</v>
      </c>
      <c r="D27" s="52">
        <v>0</v>
      </c>
      <c r="E27" s="52">
        <v>11</v>
      </c>
      <c r="F27" s="144">
        <v>863</v>
      </c>
      <c r="G27" s="145" t="s">
        <v>35</v>
      </c>
      <c r="H27" s="145" t="s">
        <v>40</v>
      </c>
      <c r="I27" s="140" t="s">
        <v>210</v>
      </c>
      <c r="J27" s="141" t="s">
        <v>208</v>
      </c>
      <c r="K27" s="131"/>
      <c r="L27" s="138">
        <f aca="true" t="shared" si="3" ref="L27:P28">L28</f>
        <v>21259.7</v>
      </c>
      <c r="M27" s="138">
        <f t="shared" si="3"/>
        <v>8936.18</v>
      </c>
      <c r="N27" s="138">
        <f t="shared" si="3"/>
        <v>30195.88</v>
      </c>
      <c r="O27" s="138">
        <f t="shared" si="3"/>
        <v>0</v>
      </c>
      <c r="P27" s="138">
        <f t="shared" si="3"/>
        <v>0</v>
      </c>
    </row>
    <row r="28" spans="1:16" ht="24.75" customHeight="1">
      <c r="A28" s="57"/>
      <c r="B28" s="106" t="s">
        <v>144</v>
      </c>
      <c r="C28" s="52">
        <v>63</v>
      </c>
      <c r="D28" s="52">
        <v>0</v>
      </c>
      <c r="E28" s="52">
        <v>11</v>
      </c>
      <c r="F28" s="144">
        <v>863</v>
      </c>
      <c r="G28" s="145" t="s">
        <v>35</v>
      </c>
      <c r="H28" s="145" t="s">
        <v>40</v>
      </c>
      <c r="I28" s="140" t="s">
        <v>210</v>
      </c>
      <c r="J28" s="141" t="s">
        <v>208</v>
      </c>
      <c r="K28" s="145" t="s">
        <v>19</v>
      </c>
      <c r="L28" s="138">
        <f t="shared" si="3"/>
        <v>21259.7</v>
      </c>
      <c r="M28" s="138">
        <f t="shared" si="3"/>
        <v>8936.18</v>
      </c>
      <c r="N28" s="138">
        <f t="shared" si="3"/>
        <v>30195.88</v>
      </c>
      <c r="O28" s="138">
        <f t="shared" si="3"/>
        <v>0</v>
      </c>
      <c r="P28" s="138">
        <f t="shared" si="3"/>
        <v>0</v>
      </c>
    </row>
    <row r="29" spans="1:16" s="208" customFormat="1" ht="24.75" customHeight="1">
      <c r="A29" s="207"/>
      <c r="B29" s="77" t="s">
        <v>102</v>
      </c>
      <c r="C29" s="156">
        <v>63</v>
      </c>
      <c r="D29" s="156">
        <v>0</v>
      </c>
      <c r="E29" s="156">
        <v>11</v>
      </c>
      <c r="F29" s="144">
        <v>863</v>
      </c>
      <c r="G29" s="145" t="s">
        <v>35</v>
      </c>
      <c r="H29" s="145" t="s">
        <v>40</v>
      </c>
      <c r="I29" s="202" t="s">
        <v>210</v>
      </c>
      <c r="J29" s="203" t="s">
        <v>208</v>
      </c>
      <c r="K29" s="145" t="s">
        <v>20</v>
      </c>
      <c r="L29" s="205">
        <v>21259.7</v>
      </c>
      <c r="M29" s="205">
        <v>8936.18</v>
      </c>
      <c r="N29" s="205">
        <f t="shared" si="2"/>
        <v>30195.88</v>
      </c>
      <c r="O29" s="205">
        <f>10000-10000</f>
        <v>0</v>
      </c>
      <c r="P29" s="205">
        <f>10000-10000</f>
        <v>0</v>
      </c>
    </row>
    <row r="30" spans="1:16" ht="15.75" customHeight="1" hidden="1">
      <c r="A30" s="57"/>
      <c r="B30" s="146" t="s">
        <v>154</v>
      </c>
      <c r="C30" s="52">
        <v>63</v>
      </c>
      <c r="D30" s="52">
        <v>0</v>
      </c>
      <c r="E30" s="52">
        <v>11</v>
      </c>
      <c r="F30" s="139">
        <v>863</v>
      </c>
      <c r="G30" s="131" t="s">
        <v>35</v>
      </c>
      <c r="H30" s="131" t="s">
        <v>40</v>
      </c>
      <c r="I30" s="140" t="s">
        <v>197</v>
      </c>
      <c r="J30" s="141" t="s">
        <v>155</v>
      </c>
      <c r="K30" s="131"/>
      <c r="L30" s="138">
        <f aca="true" t="shared" si="4" ref="L30:P31">L31</f>
        <v>5000</v>
      </c>
      <c r="M30" s="138">
        <f t="shared" si="4"/>
        <v>0</v>
      </c>
      <c r="N30" s="138">
        <f t="shared" si="2"/>
        <v>5000</v>
      </c>
      <c r="O30" s="138">
        <f t="shared" si="4"/>
        <v>0</v>
      </c>
      <c r="P30" s="138">
        <f t="shared" si="4"/>
        <v>0</v>
      </c>
    </row>
    <row r="31" spans="1:16" ht="15.75" customHeight="1" hidden="1">
      <c r="A31" s="57"/>
      <c r="B31" s="146" t="s">
        <v>21</v>
      </c>
      <c r="C31" s="52">
        <v>63</v>
      </c>
      <c r="D31" s="52">
        <v>0</v>
      </c>
      <c r="E31" s="52">
        <v>11</v>
      </c>
      <c r="F31" s="139">
        <v>863</v>
      </c>
      <c r="G31" s="131" t="s">
        <v>35</v>
      </c>
      <c r="H31" s="131" t="s">
        <v>40</v>
      </c>
      <c r="I31" s="140" t="s">
        <v>197</v>
      </c>
      <c r="J31" s="141" t="s">
        <v>155</v>
      </c>
      <c r="K31" s="131" t="s">
        <v>22</v>
      </c>
      <c r="L31" s="138">
        <f t="shared" si="4"/>
        <v>5000</v>
      </c>
      <c r="M31" s="138">
        <f t="shared" si="4"/>
        <v>0</v>
      </c>
      <c r="N31" s="138">
        <f t="shared" si="2"/>
        <v>5000</v>
      </c>
      <c r="O31" s="138">
        <f t="shared" si="4"/>
        <v>0</v>
      </c>
      <c r="P31" s="138">
        <f t="shared" si="4"/>
        <v>0</v>
      </c>
    </row>
    <row r="32" spans="1:16" ht="15.75" customHeight="1" hidden="1">
      <c r="A32" s="57"/>
      <c r="B32" s="105" t="s">
        <v>140</v>
      </c>
      <c r="C32" s="52">
        <v>63</v>
      </c>
      <c r="D32" s="52">
        <v>0</v>
      </c>
      <c r="E32" s="52">
        <v>11</v>
      </c>
      <c r="F32" s="139">
        <v>863</v>
      </c>
      <c r="G32" s="131" t="s">
        <v>35</v>
      </c>
      <c r="H32" s="131" t="s">
        <v>40</v>
      </c>
      <c r="I32" s="140" t="s">
        <v>197</v>
      </c>
      <c r="J32" s="141" t="s">
        <v>155</v>
      </c>
      <c r="K32" s="131" t="s">
        <v>141</v>
      </c>
      <c r="L32" s="138">
        <v>5000</v>
      </c>
      <c r="M32" s="138"/>
      <c r="N32" s="138">
        <f t="shared" si="2"/>
        <v>5000</v>
      </c>
      <c r="O32" s="138">
        <v>0</v>
      </c>
      <c r="P32" s="138">
        <v>0</v>
      </c>
    </row>
    <row r="33" spans="1:16" s="33" customFormat="1" ht="39" customHeight="1" hidden="1">
      <c r="A33" s="147" t="s">
        <v>103</v>
      </c>
      <c r="B33" s="147" t="s">
        <v>103</v>
      </c>
      <c r="C33" s="129">
        <v>63</v>
      </c>
      <c r="D33" s="129">
        <v>0</v>
      </c>
      <c r="E33" s="129">
        <v>11</v>
      </c>
      <c r="F33" s="133">
        <v>863</v>
      </c>
      <c r="G33" s="134" t="s">
        <v>35</v>
      </c>
      <c r="H33" s="134" t="s">
        <v>23</v>
      </c>
      <c r="I33" s="134"/>
      <c r="J33" s="134"/>
      <c r="K33" s="134"/>
      <c r="L33" s="136">
        <f>L34+L37</f>
        <v>3300</v>
      </c>
      <c r="M33" s="136">
        <f>M34+M37</f>
        <v>0</v>
      </c>
      <c r="N33" s="138">
        <f t="shared" si="2"/>
        <v>3300</v>
      </c>
      <c r="O33" s="136">
        <f>O34+O37</f>
        <v>0</v>
      </c>
      <c r="P33" s="136">
        <f>P34+P37</f>
        <v>0</v>
      </c>
    </row>
    <row r="34" spans="1:16" s="33" customFormat="1" ht="60" customHeight="1" hidden="1">
      <c r="A34" s="70" t="s">
        <v>104</v>
      </c>
      <c r="B34" s="78" t="s">
        <v>156</v>
      </c>
      <c r="C34" s="52">
        <v>63</v>
      </c>
      <c r="D34" s="52">
        <v>0</v>
      </c>
      <c r="E34" s="52">
        <v>11</v>
      </c>
      <c r="F34" s="139">
        <v>863</v>
      </c>
      <c r="G34" s="131" t="s">
        <v>35</v>
      </c>
      <c r="H34" s="131" t="s">
        <v>23</v>
      </c>
      <c r="I34" s="140" t="s">
        <v>157</v>
      </c>
      <c r="J34" s="141" t="s">
        <v>158</v>
      </c>
      <c r="K34" s="131"/>
      <c r="L34" s="138">
        <f aca="true" t="shared" si="5" ref="L34:P38">L35</f>
        <v>3000</v>
      </c>
      <c r="M34" s="138">
        <f t="shared" si="5"/>
        <v>0</v>
      </c>
      <c r="N34" s="138">
        <f t="shared" si="2"/>
        <v>3000</v>
      </c>
      <c r="O34" s="138">
        <f t="shared" si="5"/>
        <v>0</v>
      </c>
      <c r="P34" s="138">
        <f t="shared" si="5"/>
        <v>0</v>
      </c>
    </row>
    <row r="35" spans="1:16" ht="14.25" customHeight="1" hidden="1">
      <c r="A35" s="57"/>
      <c r="B35" s="59" t="s">
        <v>50</v>
      </c>
      <c r="C35" s="52">
        <v>63</v>
      </c>
      <c r="D35" s="52">
        <v>0</v>
      </c>
      <c r="E35" s="52">
        <v>11</v>
      </c>
      <c r="F35" s="139">
        <v>863</v>
      </c>
      <c r="G35" s="131" t="s">
        <v>35</v>
      </c>
      <c r="H35" s="148" t="s">
        <v>23</v>
      </c>
      <c r="I35" s="140" t="s">
        <v>157</v>
      </c>
      <c r="J35" s="141" t="s">
        <v>158</v>
      </c>
      <c r="K35" s="131" t="s">
        <v>37</v>
      </c>
      <c r="L35" s="138">
        <f t="shared" si="5"/>
        <v>3000</v>
      </c>
      <c r="M35" s="138">
        <f t="shared" si="5"/>
        <v>0</v>
      </c>
      <c r="N35" s="138">
        <f t="shared" si="2"/>
        <v>3000</v>
      </c>
      <c r="O35" s="138">
        <v>0</v>
      </c>
      <c r="P35" s="138">
        <v>0</v>
      </c>
    </row>
    <row r="36" spans="1:16" ht="16.5" customHeight="1" hidden="1">
      <c r="A36" s="57"/>
      <c r="B36" s="79" t="s">
        <v>62</v>
      </c>
      <c r="C36" s="52">
        <v>63</v>
      </c>
      <c r="D36" s="52">
        <v>0</v>
      </c>
      <c r="E36" s="52">
        <v>11</v>
      </c>
      <c r="F36" s="139">
        <v>863</v>
      </c>
      <c r="G36" s="131" t="s">
        <v>35</v>
      </c>
      <c r="H36" s="148" t="s">
        <v>23</v>
      </c>
      <c r="I36" s="140" t="s">
        <v>157</v>
      </c>
      <c r="J36" s="141" t="s">
        <v>158</v>
      </c>
      <c r="K36" s="145" t="s">
        <v>26</v>
      </c>
      <c r="L36" s="138">
        <v>3000</v>
      </c>
      <c r="M36" s="138"/>
      <c r="N36" s="138">
        <f t="shared" si="2"/>
        <v>3000</v>
      </c>
      <c r="O36" s="138">
        <v>0</v>
      </c>
      <c r="P36" s="138">
        <v>0</v>
      </c>
    </row>
    <row r="37" spans="1:16" s="33" customFormat="1" ht="63" customHeight="1" hidden="1">
      <c r="A37" s="70" t="s">
        <v>104</v>
      </c>
      <c r="B37" s="78" t="s">
        <v>212</v>
      </c>
      <c r="C37" s="52">
        <v>63</v>
      </c>
      <c r="D37" s="52">
        <v>0</v>
      </c>
      <c r="E37" s="52">
        <v>11</v>
      </c>
      <c r="F37" s="139">
        <v>863</v>
      </c>
      <c r="G37" s="131" t="s">
        <v>35</v>
      </c>
      <c r="H37" s="131" t="s">
        <v>23</v>
      </c>
      <c r="I37" s="140" t="s">
        <v>213</v>
      </c>
      <c r="J37" s="141" t="s">
        <v>214</v>
      </c>
      <c r="K37" s="131"/>
      <c r="L37" s="138">
        <f t="shared" si="5"/>
        <v>300</v>
      </c>
      <c r="M37" s="138">
        <f t="shared" si="5"/>
        <v>0</v>
      </c>
      <c r="N37" s="138">
        <f t="shared" si="2"/>
        <v>300</v>
      </c>
      <c r="O37" s="138">
        <f t="shared" si="5"/>
        <v>0</v>
      </c>
      <c r="P37" s="138">
        <f t="shared" si="5"/>
        <v>0</v>
      </c>
    </row>
    <row r="38" spans="1:16" ht="14.25" customHeight="1" hidden="1">
      <c r="A38" s="57"/>
      <c r="B38" s="59" t="s">
        <v>50</v>
      </c>
      <c r="C38" s="52">
        <v>63</v>
      </c>
      <c r="D38" s="52">
        <v>0</v>
      </c>
      <c r="E38" s="52">
        <v>11</v>
      </c>
      <c r="F38" s="139">
        <v>863</v>
      </c>
      <c r="G38" s="131" t="s">
        <v>35</v>
      </c>
      <c r="H38" s="148" t="s">
        <v>23</v>
      </c>
      <c r="I38" s="140" t="s">
        <v>213</v>
      </c>
      <c r="J38" s="141" t="s">
        <v>214</v>
      </c>
      <c r="K38" s="131" t="s">
        <v>37</v>
      </c>
      <c r="L38" s="138">
        <f t="shared" si="5"/>
        <v>300</v>
      </c>
      <c r="M38" s="138">
        <f t="shared" si="5"/>
        <v>0</v>
      </c>
      <c r="N38" s="138">
        <f t="shared" si="2"/>
        <v>300</v>
      </c>
      <c r="O38" s="138">
        <f t="shared" si="5"/>
        <v>0</v>
      </c>
      <c r="P38" s="138">
        <f t="shared" si="5"/>
        <v>0</v>
      </c>
    </row>
    <row r="39" spans="1:16" ht="16.5" customHeight="1" hidden="1">
      <c r="A39" s="57"/>
      <c r="B39" s="79" t="s">
        <v>62</v>
      </c>
      <c r="C39" s="52">
        <v>63</v>
      </c>
      <c r="D39" s="52">
        <v>0</v>
      </c>
      <c r="E39" s="52">
        <v>11</v>
      </c>
      <c r="F39" s="139">
        <v>863</v>
      </c>
      <c r="G39" s="131" t="s">
        <v>35</v>
      </c>
      <c r="H39" s="148" t="s">
        <v>23</v>
      </c>
      <c r="I39" s="140" t="s">
        <v>213</v>
      </c>
      <c r="J39" s="141" t="s">
        <v>214</v>
      </c>
      <c r="K39" s="145" t="s">
        <v>26</v>
      </c>
      <c r="L39" s="138">
        <v>300</v>
      </c>
      <c r="M39" s="138"/>
      <c r="N39" s="138">
        <f t="shared" si="2"/>
        <v>300</v>
      </c>
      <c r="O39" s="138">
        <v>0</v>
      </c>
      <c r="P39" s="138">
        <v>0</v>
      </c>
    </row>
    <row r="40" spans="1:16" ht="15.75" customHeight="1" hidden="1">
      <c r="A40" s="67"/>
      <c r="B40" s="194" t="s">
        <v>232</v>
      </c>
      <c r="C40" s="166">
        <v>70</v>
      </c>
      <c r="D40" s="181">
        <v>0</v>
      </c>
      <c r="E40" s="181" t="s">
        <v>159</v>
      </c>
      <c r="F40" s="150">
        <v>863</v>
      </c>
      <c r="G40" s="175" t="s">
        <v>35</v>
      </c>
      <c r="H40" s="175" t="s">
        <v>233</v>
      </c>
      <c r="I40" s="175"/>
      <c r="J40" s="175"/>
      <c r="K40" s="145"/>
      <c r="L40" s="136">
        <f aca="true" t="shared" si="6" ref="L40:M42">L41</f>
        <v>8254</v>
      </c>
      <c r="M40" s="136">
        <f t="shared" si="6"/>
        <v>0</v>
      </c>
      <c r="N40" s="138">
        <f t="shared" si="2"/>
        <v>8254</v>
      </c>
      <c r="O40" s="136">
        <f aca="true" t="shared" si="7" ref="O40:P42">O41</f>
        <v>0</v>
      </c>
      <c r="P40" s="136">
        <f t="shared" si="7"/>
        <v>0</v>
      </c>
    </row>
    <row r="41" spans="1:16" ht="16.5" customHeight="1" hidden="1">
      <c r="A41" s="67"/>
      <c r="B41" s="195" t="s">
        <v>234</v>
      </c>
      <c r="C41" s="55">
        <v>70</v>
      </c>
      <c r="D41" s="55">
        <v>0</v>
      </c>
      <c r="E41" s="148" t="s">
        <v>159</v>
      </c>
      <c r="F41" s="151">
        <v>863</v>
      </c>
      <c r="G41" s="180" t="s">
        <v>35</v>
      </c>
      <c r="H41" s="180" t="s">
        <v>233</v>
      </c>
      <c r="I41" s="180" t="s">
        <v>235</v>
      </c>
      <c r="J41" s="180" t="s">
        <v>236</v>
      </c>
      <c r="K41" s="145"/>
      <c r="L41" s="138">
        <f t="shared" si="6"/>
        <v>8254</v>
      </c>
      <c r="M41" s="138">
        <f t="shared" si="6"/>
        <v>0</v>
      </c>
      <c r="N41" s="138">
        <f t="shared" si="2"/>
        <v>8254</v>
      </c>
      <c r="O41" s="138">
        <f t="shared" si="7"/>
        <v>0</v>
      </c>
      <c r="P41" s="138">
        <f t="shared" si="7"/>
        <v>0</v>
      </c>
    </row>
    <row r="42" spans="1:16" ht="16.5" customHeight="1" hidden="1">
      <c r="A42" s="67"/>
      <c r="B42" s="195" t="s">
        <v>21</v>
      </c>
      <c r="C42" s="55">
        <v>70</v>
      </c>
      <c r="D42" s="55">
        <v>0</v>
      </c>
      <c r="E42" s="148" t="s">
        <v>159</v>
      </c>
      <c r="F42" s="151">
        <v>863</v>
      </c>
      <c r="G42" s="180" t="s">
        <v>35</v>
      </c>
      <c r="H42" s="180" t="s">
        <v>233</v>
      </c>
      <c r="I42" s="180" t="s">
        <v>235</v>
      </c>
      <c r="J42" s="180" t="s">
        <v>236</v>
      </c>
      <c r="K42" s="180" t="s">
        <v>22</v>
      </c>
      <c r="L42" s="138">
        <f t="shared" si="6"/>
        <v>8254</v>
      </c>
      <c r="M42" s="138">
        <f t="shared" si="6"/>
        <v>0</v>
      </c>
      <c r="N42" s="138">
        <f t="shared" si="2"/>
        <v>8254</v>
      </c>
      <c r="O42" s="138">
        <f t="shared" si="7"/>
        <v>0</v>
      </c>
      <c r="P42" s="138">
        <f t="shared" si="7"/>
        <v>0</v>
      </c>
    </row>
    <row r="43" spans="1:16" ht="16.5" customHeight="1" hidden="1">
      <c r="A43" s="67"/>
      <c r="B43" s="195" t="s">
        <v>237</v>
      </c>
      <c r="C43" s="55">
        <v>70</v>
      </c>
      <c r="D43" s="55">
        <v>0</v>
      </c>
      <c r="E43" s="148" t="s">
        <v>159</v>
      </c>
      <c r="F43" s="151">
        <v>863</v>
      </c>
      <c r="G43" s="180" t="s">
        <v>35</v>
      </c>
      <c r="H43" s="180" t="s">
        <v>233</v>
      </c>
      <c r="I43" s="180" t="s">
        <v>235</v>
      </c>
      <c r="J43" s="180" t="s">
        <v>236</v>
      </c>
      <c r="K43" s="180" t="s">
        <v>238</v>
      </c>
      <c r="L43" s="138">
        <v>8254</v>
      </c>
      <c r="M43" s="138">
        <v>0</v>
      </c>
      <c r="N43" s="138">
        <f t="shared" si="2"/>
        <v>8254</v>
      </c>
      <c r="O43" s="138">
        <v>0</v>
      </c>
      <c r="P43" s="138">
        <v>0</v>
      </c>
    </row>
    <row r="44" spans="1:16" s="33" customFormat="1" ht="15.75" customHeight="1" hidden="1">
      <c r="A44" s="227" t="s">
        <v>42</v>
      </c>
      <c r="B44" s="228"/>
      <c r="C44" s="129">
        <v>70</v>
      </c>
      <c r="D44" s="129">
        <v>0</v>
      </c>
      <c r="E44" s="149" t="s">
        <v>159</v>
      </c>
      <c r="F44" s="150">
        <v>863</v>
      </c>
      <c r="G44" s="134" t="s">
        <v>35</v>
      </c>
      <c r="H44" s="134" t="s">
        <v>51</v>
      </c>
      <c r="I44" s="134"/>
      <c r="J44" s="134"/>
      <c r="K44" s="134"/>
      <c r="L44" s="136">
        <f aca="true" t="shared" si="8" ref="L44:P46">L45</f>
        <v>0</v>
      </c>
      <c r="M44" s="136"/>
      <c r="N44" s="138">
        <f t="shared" si="2"/>
        <v>0</v>
      </c>
      <c r="O44" s="136">
        <f t="shared" si="8"/>
        <v>0</v>
      </c>
      <c r="P44" s="136">
        <f t="shared" si="8"/>
        <v>0</v>
      </c>
    </row>
    <row r="45" spans="1:16" ht="15.75" customHeight="1" hidden="1">
      <c r="A45" s="225" t="s">
        <v>160</v>
      </c>
      <c r="B45" s="226"/>
      <c r="C45" s="52">
        <v>70</v>
      </c>
      <c r="D45" s="52">
        <v>0</v>
      </c>
      <c r="E45" s="148" t="s">
        <v>159</v>
      </c>
      <c r="F45" s="151">
        <v>863</v>
      </c>
      <c r="G45" s="131" t="s">
        <v>35</v>
      </c>
      <c r="H45" s="131" t="s">
        <v>51</v>
      </c>
      <c r="I45" s="140" t="s">
        <v>161</v>
      </c>
      <c r="J45" s="141" t="s">
        <v>162</v>
      </c>
      <c r="K45" s="131"/>
      <c r="L45" s="138">
        <f t="shared" si="8"/>
        <v>0</v>
      </c>
      <c r="M45" s="138"/>
      <c r="N45" s="138">
        <f t="shared" si="2"/>
        <v>0</v>
      </c>
      <c r="O45" s="138">
        <f t="shared" si="8"/>
        <v>0</v>
      </c>
      <c r="P45" s="138">
        <f t="shared" si="8"/>
        <v>0</v>
      </c>
    </row>
    <row r="46" spans="1:16" ht="12.75" customHeight="1" hidden="1">
      <c r="A46" s="57"/>
      <c r="B46" s="56" t="s">
        <v>21</v>
      </c>
      <c r="C46" s="52">
        <v>70</v>
      </c>
      <c r="D46" s="52">
        <v>0</v>
      </c>
      <c r="E46" s="148" t="s">
        <v>159</v>
      </c>
      <c r="F46" s="151">
        <v>863</v>
      </c>
      <c r="G46" s="131" t="s">
        <v>35</v>
      </c>
      <c r="H46" s="131" t="s">
        <v>51</v>
      </c>
      <c r="I46" s="140" t="s">
        <v>161</v>
      </c>
      <c r="J46" s="141" t="s">
        <v>162</v>
      </c>
      <c r="K46" s="131" t="s">
        <v>22</v>
      </c>
      <c r="L46" s="138">
        <f t="shared" si="8"/>
        <v>0</v>
      </c>
      <c r="M46" s="138"/>
      <c r="N46" s="138">
        <f t="shared" si="2"/>
        <v>0</v>
      </c>
      <c r="O46" s="138">
        <f t="shared" si="8"/>
        <v>0</v>
      </c>
      <c r="P46" s="138">
        <f t="shared" si="8"/>
        <v>0</v>
      </c>
    </row>
    <row r="47" spans="1:16" ht="15.75" customHeight="1" hidden="1">
      <c r="A47" s="57"/>
      <c r="B47" s="59" t="s">
        <v>24</v>
      </c>
      <c r="C47" s="52">
        <v>70</v>
      </c>
      <c r="D47" s="52">
        <v>0</v>
      </c>
      <c r="E47" s="148" t="s">
        <v>159</v>
      </c>
      <c r="F47" s="151">
        <v>863</v>
      </c>
      <c r="G47" s="131" t="s">
        <v>35</v>
      </c>
      <c r="H47" s="131" t="s">
        <v>51</v>
      </c>
      <c r="I47" s="140" t="s">
        <v>161</v>
      </c>
      <c r="J47" s="141" t="s">
        <v>162</v>
      </c>
      <c r="K47" s="131" t="s">
        <v>25</v>
      </c>
      <c r="L47" s="138">
        <v>0</v>
      </c>
      <c r="M47" s="138"/>
      <c r="N47" s="138">
        <f t="shared" si="2"/>
        <v>0</v>
      </c>
      <c r="O47" s="138">
        <v>0</v>
      </c>
      <c r="P47" s="138">
        <v>0</v>
      </c>
    </row>
    <row r="48" spans="1:16" s="33" customFormat="1" ht="15.75" customHeight="1">
      <c r="A48" s="227" t="s">
        <v>43</v>
      </c>
      <c r="B48" s="228"/>
      <c r="C48" s="129">
        <v>63</v>
      </c>
      <c r="D48" s="129">
        <v>0</v>
      </c>
      <c r="E48" s="129">
        <v>11</v>
      </c>
      <c r="F48" s="150">
        <v>863</v>
      </c>
      <c r="G48" s="134" t="s">
        <v>35</v>
      </c>
      <c r="H48" s="134" t="s">
        <v>52</v>
      </c>
      <c r="I48" s="134"/>
      <c r="J48" s="134"/>
      <c r="K48" s="134"/>
      <c r="L48" s="136">
        <f>L52+L56+L49</f>
        <v>34185.32</v>
      </c>
      <c r="M48" s="136">
        <f>M52+M56+M49</f>
        <v>-33685.32</v>
      </c>
      <c r="N48" s="136">
        <f>N52+N56+N49</f>
        <v>500</v>
      </c>
      <c r="O48" s="136">
        <f>O52+O56+O49</f>
        <v>0</v>
      </c>
      <c r="P48" s="136">
        <f>P52+P56+P49</f>
        <v>0</v>
      </c>
    </row>
    <row r="49" spans="1:16" ht="25.5" customHeight="1">
      <c r="A49" s="67"/>
      <c r="B49" s="98" t="s">
        <v>263</v>
      </c>
      <c r="C49" s="52">
        <v>63</v>
      </c>
      <c r="D49" s="52">
        <v>0</v>
      </c>
      <c r="E49" s="52">
        <v>11</v>
      </c>
      <c r="F49" s="144">
        <v>863</v>
      </c>
      <c r="G49" s="145" t="s">
        <v>35</v>
      </c>
      <c r="H49" s="145" t="s">
        <v>52</v>
      </c>
      <c r="I49" s="140" t="s">
        <v>260</v>
      </c>
      <c r="J49" s="141" t="s">
        <v>261</v>
      </c>
      <c r="K49" s="145"/>
      <c r="L49" s="138">
        <f>L50</f>
        <v>33685.32</v>
      </c>
      <c r="M49" s="138">
        <f aca="true" t="shared" si="9" ref="M49:P50">M50</f>
        <v>-33685.32</v>
      </c>
      <c r="N49" s="138">
        <f t="shared" si="9"/>
        <v>0</v>
      </c>
      <c r="O49" s="138">
        <f t="shared" si="9"/>
        <v>0</v>
      </c>
      <c r="P49" s="138">
        <f t="shared" si="9"/>
        <v>0</v>
      </c>
    </row>
    <row r="50" spans="1:16" ht="26.25" customHeight="1">
      <c r="A50" s="67"/>
      <c r="B50" s="106" t="s">
        <v>144</v>
      </c>
      <c r="C50" s="52">
        <v>63</v>
      </c>
      <c r="D50" s="52">
        <v>0</v>
      </c>
      <c r="E50" s="52">
        <v>11</v>
      </c>
      <c r="F50" s="144">
        <v>863</v>
      </c>
      <c r="G50" s="145" t="s">
        <v>35</v>
      </c>
      <c r="H50" s="145" t="s">
        <v>52</v>
      </c>
      <c r="I50" s="140" t="s">
        <v>260</v>
      </c>
      <c r="J50" s="141" t="s">
        <v>261</v>
      </c>
      <c r="K50" s="145" t="s">
        <v>19</v>
      </c>
      <c r="L50" s="138">
        <f>L51</f>
        <v>33685.32</v>
      </c>
      <c r="M50" s="138">
        <f t="shared" si="9"/>
        <v>-33685.32</v>
      </c>
      <c r="N50" s="138">
        <f t="shared" si="9"/>
        <v>0</v>
      </c>
      <c r="O50" s="138">
        <f t="shared" si="9"/>
        <v>0</v>
      </c>
      <c r="P50" s="138">
        <f t="shared" si="9"/>
        <v>0</v>
      </c>
    </row>
    <row r="51" spans="1:16" ht="26.25" customHeight="1">
      <c r="A51" s="67"/>
      <c r="B51" s="46" t="s">
        <v>102</v>
      </c>
      <c r="C51" s="52">
        <v>63</v>
      </c>
      <c r="D51" s="52">
        <v>0</v>
      </c>
      <c r="E51" s="52">
        <v>11</v>
      </c>
      <c r="F51" s="144">
        <v>863</v>
      </c>
      <c r="G51" s="145" t="s">
        <v>35</v>
      </c>
      <c r="H51" s="145" t="s">
        <v>52</v>
      </c>
      <c r="I51" s="140" t="s">
        <v>260</v>
      </c>
      <c r="J51" s="141" t="s">
        <v>261</v>
      </c>
      <c r="K51" s="145" t="s">
        <v>20</v>
      </c>
      <c r="L51" s="138">
        <v>33685.32</v>
      </c>
      <c r="M51" s="138">
        <v>-33685.32</v>
      </c>
      <c r="N51" s="138">
        <f>L51+M51</f>
        <v>0</v>
      </c>
      <c r="O51" s="138"/>
      <c r="P51" s="138"/>
    </row>
    <row r="52" spans="1:16" ht="49.5" customHeight="1" hidden="1">
      <c r="A52" s="225" t="s">
        <v>163</v>
      </c>
      <c r="B52" s="226"/>
      <c r="C52" s="52">
        <v>63</v>
      </c>
      <c r="D52" s="52">
        <v>0</v>
      </c>
      <c r="E52" s="52">
        <v>11</v>
      </c>
      <c r="F52" s="151">
        <v>863</v>
      </c>
      <c r="G52" s="148" t="s">
        <v>35</v>
      </c>
      <c r="H52" s="148" t="s">
        <v>52</v>
      </c>
      <c r="I52" s="140" t="s">
        <v>164</v>
      </c>
      <c r="J52" s="141" t="s">
        <v>165</v>
      </c>
      <c r="K52" s="148"/>
      <c r="L52" s="138">
        <f aca="true" t="shared" si="10" ref="L52:P53">L53</f>
        <v>500</v>
      </c>
      <c r="M52" s="138">
        <f t="shared" si="10"/>
        <v>0</v>
      </c>
      <c r="N52" s="138">
        <f t="shared" si="2"/>
        <v>500</v>
      </c>
      <c r="O52" s="138">
        <f t="shared" si="10"/>
        <v>0</v>
      </c>
      <c r="P52" s="138">
        <f t="shared" si="10"/>
        <v>0</v>
      </c>
    </row>
    <row r="53" spans="1:16" ht="16.5" customHeight="1" hidden="1">
      <c r="A53" s="57"/>
      <c r="B53" s="59" t="s">
        <v>50</v>
      </c>
      <c r="C53" s="52">
        <v>63</v>
      </c>
      <c r="D53" s="52">
        <v>0</v>
      </c>
      <c r="E53" s="52">
        <v>11</v>
      </c>
      <c r="F53" s="151">
        <v>863</v>
      </c>
      <c r="G53" s="131" t="s">
        <v>35</v>
      </c>
      <c r="H53" s="148" t="s">
        <v>52</v>
      </c>
      <c r="I53" s="140" t="s">
        <v>164</v>
      </c>
      <c r="J53" s="141" t="s">
        <v>165</v>
      </c>
      <c r="K53" s="131" t="s">
        <v>37</v>
      </c>
      <c r="L53" s="138">
        <f t="shared" si="10"/>
        <v>500</v>
      </c>
      <c r="M53" s="138">
        <f t="shared" si="10"/>
        <v>0</v>
      </c>
      <c r="N53" s="138">
        <f t="shared" si="2"/>
        <v>500</v>
      </c>
      <c r="O53" s="138">
        <f t="shared" si="10"/>
        <v>0</v>
      </c>
      <c r="P53" s="138">
        <f t="shared" si="10"/>
        <v>0</v>
      </c>
    </row>
    <row r="54" spans="1:16" ht="15.75" customHeight="1" hidden="1">
      <c r="A54" s="57"/>
      <c r="B54" s="79" t="s">
        <v>62</v>
      </c>
      <c r="C54" s="52">
        <v>63</v>
      </c>
      <c r="D54" s="52">
        <v>0</v>
      </c>
      <c r="E54" s="52">
        <v>11</v>
      </c>
      <c r="F54" s="151">
        <v>863</v>
      </c>
      <c r="G54" s="131" t="s">
        <v>35</v>
      </c>
      <c r="H54" s="148" t="s">
        <v>52</v>
      </c>
      <c r="I54" s="140" t="s">
        <v>164</v>
      </c>
      <c r="J54" s="141" t="s">
        <v>165</v>
      </c>
      <c r="K54" s="145" t="s">
        <v>26</v>
      </c>
      <c r="L54" s="138">
        <v>500</v>
      </c>
      <c r="M54" s="138"/>
      <c r="N54" s="138">
        <f t="shared" si="2"/>
        <v>500</v>
      </c>
      <c r="O54" s="138">
        <v>0</v>
      </c>
      <c r="P54" s="138">
        <v>0</v>
      </c>
    </row>
    <row r="55" spans="1:16" ht="15.75" customHeight="1" hidden="1">
      <c r="A55" s="67"/>
      <c r="B55" s="98"/>
      <c r="C55" s="52"/>
      <c r="D55" s="52"/>
      <c r="E55" s="52"/>
      <c r="F55" s="151"/>
      <c r="G55" s="131"/>
      <c r="H55" s="148"/>
      <c r="I55" s="140"/>
      <c r="J55" s="141"/>
      <c r="K55" s="145"/>
      <c r="L55" s="138"/>
      <c r="M55" s="138"/>
      <c r="N55" s="138"/>
      <c r="O55" s="138"/>
      <c r="P55" s="138"/>
    </row>
    <row r="56" spans="1:16" ht="42.75" customHeight="1" hidden="1">
      <c r="A56" s="240" t="s">
        <v>166</v>
      </c>
      <c r="B56" s="241"/>
      <c r="C56" s="52">
        <v>63</v>
      </c>
      <c r="D56" s="52">
        <v>0</v>
      </c>
      <c r="E56" s="52">
        <v>16</v>
      </c>
      <c r="F56" s="139">
        <v>863</v>
      </c>
      <c r="G56" s="131" t="s">
        <v>35</v>
      </c>
      <c r="H56" s="148" t="s">
        <v>52</v>
      </c>
      <c r="I56" s="145" t="s">
        <v>167</v>
      </c>
      <c r="J56" s="141" t="s">
        <v>168</v>
      </c>
      <c r="K56" s="131"/>
      <c r="L56" s="138">
        <f aca="true" t="shared" si="11" ref="L56:P57">L57</f>
        <v>0</v>
      </c>
      <c r="M56" s="138"/>
      <c r="N56" s="138">
        <f t="shared" si="2"/>
        <v>0</v>
      </c>
      <c r="O56" s="138">
        <f t="shared" si="11"/>
        <v>0</v>
      </c>
      <c r="P56" s="138">
        <f t="shared" si="11"/>
        <v>0</v>
      </c>
    </row>
    <row r="57" spans="1:16" ht="15" customHeight="1" hidden="1">
      <c r="A57" s="95"/>
      <c r="B57" s="146" t="s">
        <v>21</v>
      </c>
      <c r="C57" s="52">
        <v>63</v>
      </c>
      <c r="D57" s="52">
        <v>0</v>
      </c>
      <c r="E57" s="52">
        <v>16</v>
      </c>
      <c r="F57" s="139">
        <v>863</v>
      </c>
      <c r="G57" s="131" t="s">
        <v>35</v>
      </c>
      <c r="H57" s="148" t="s">
        <v>52</v>
      </c>
      <c r="I57" s="145" t="s">
        <v>167</v>
      </c>
      <c r="J57" s="141" t="s">
        <v>168</v>
      </c>
      <c r="K57" s="131" t="s">
        <v>22</v>
      </c>
      <c r="L57" s="138">
        <f t="shared" si="11"/>
        <v>0</v>
      </c>
      <c r="M57" s="138"/>
      <c r="N57" s="138">
        <f t="shared" si="2"/>
        <v>0</v>
      </c>
      <c r="O57" s="138">
        <f t="shared" si="11"/>
        <v>0</v>
      </c>
      <c r="P57" s="138">
        <f t="shared" si="11"/>
        <v>0</v>
      </c>
    </row>
    <row r="58" spans="1:16" ht="15" customHeight="1" hidden="1">
      <c r="A58" s="95"/>
      <c r="B58" s="105" t="s">
        <v>140</v>
      </c>
      <c r="C58" s="52">
        <v>63</v>
      </c>
      <c r="D58" s="52">
        <v>0</v>
      </c>
      <c r="E58" s="52">
        <v>16</v>
      </c>
      <c r="F58" s="139">
        <v>863</v>
      </c>
      <c r="G58" s="131" t="s">
        <v>35</v>
      </c>
      <c r="H58" s="148" t="s">
        <v>52</v>
      </c>
      <c r="I58" s="145" t="s">
        <v>167</v>
      </c>
      <c r="J58" s="141" t="s">
        <v>168</v>
      </c>
      <c r="K58" s="131" t="s">
        <v>141</v>
      </c>
      <c r="L58" s="138">
        <v>0</v>
      </c>
      <c r="M58" s="138"/>
      <c r="N58" s="138">
        <f t="shared" si="2"/>
        <v>0</v>
      </c>
      <c r="O58" s="138">
        <v>0</v>
      </c>
      <c r="P58" s="138">
        <v>0</v>
      </c>
    </row>
    <row r="59" spans="1:16" s="32" customFormat="1" ht="14.25" customHeight="1" hidden="1">
      <c r="A59" s="152" t="s">
        <v>53</v>
      </c>
      <c r="B59" s="152" t="s">
        <v>53</v>
      </c>
      <c r="C59" s="129">
        <v>63</v>
      </c>
      <c r="D59" s="129">
        <v>0</v>
      </c>
      <c r="E59" s="129">
        <v>12</v>
      </c>
      <c r="F59" s="130">
        <v>863</v>
      </c>
      <c r="G59" s="134" t="s">
        <v>36</v>
      </c>
      <c r="H59" s="134"/>
      <c r="I59" s="134"/>
      <c r="J59" s="134"/>
      <c r="K59" s="134"/>
      <c r="L59" s="136">
        <f aca="true" t="shared" si="12" ref="L59:P60">L60</f>
        <v>79305</v>
      </c>
      <c r="M59" s="136">
        <f t="shared" si="12"/>
        <v>0</v>
      </c>
      <c r="N59" s="136">
        <f t="shared" si="2"/>
        <v>79305</v>
      </c>
      <c r="O59" s="136">
        <f t="shared" si="12"/>
        <v>0</v>
      </c>
      <c r="P59" s="136">
        <f t="shared" si="12"/>
        <v>0</v>
      </c>
    </row>
    <row r="60" spans="1:16" s="35" customFormat="1" ht="14.25" customHeight="1" hidden="1">
      <c r="A60" s="152" t="s">
        <v>54</v>
      </c>
      <c r="B60" s="152" t="s">
        <v>54</v>
      </c>
      <c r="C60" s="129">
        <v>63</v>
      </c>
      <c r="D60" s="129">
        <v>0</v>
      </c>
      <c r="E60" s="129">
        <v>12</v>
      </c>
      <c r="F60" s="130">
        <v>863</v>
      </c>
      <c r="G60" s="134" t="s">
        <v>36</v>
      </c>
      <c r="H60" s="134" t="s">
        <v>38</v>
      </c>
      <c r="I60" s="134"/>
      <c r="J60" s="134"/>
      <c r="K60" s="134"/>
      <c r="L60" s="136">
        <f t="shared" si="12"/>
        <v>79305</v>
      </c>
      <c r="M60" s="136">
        <f t="shared" si="12"/>
        <v>0</v>
      </c>
      <c r="N60" s="136">
        <f t="shared" si="2"/>
        <v>79305</v>
      </c>
      <c r="O60" s="136">
        <f t="shared" si="12"/>
        <v>0</v>
      </c>
      <c r="P60" s="136">
        <f t="shared" si="12"/>
        <v>0</v>
      </c>
    </row>
    <row r="61" spans="1:16" s="34" customFormat="1" ht="29.25" customHeight="1" hidden="1">
      <c r="A61" s="146" t="s">
        <v>105</v>
      </c>
      <c r="B61" s="146" t="s">
        <v>145</v>
      </c>
      <c r="C61" s="52">
        <v>63</v>
      </c>
      <c r="D61" s="52">
        <v>0</v>
      </c>
      <c r="E61" s="52">
        <v>12</v>
      </c>
      <c r="F61" s="153">
        <v>863</v>
      </c>
      <c r="G61" s="131" t="s">
        <v>36</v>
      </c>
      <c r="H61" s="131" t="s">
        <v>38</v>
      </c>
      <c r="I61" s="131" t="s">
        <v>169</v>
      </c>
      <c r="J61" s="141" t="s">
        <v>170</v>
      </c>
      <c r="K61" s="131"/>
      <c r="L61" s="138">
        <f>L62+L64</f>
        <v>79305</v>
      </c>
      <c r="M61" s="138">
        <f>M62+M64</f>
        <v>0</v>
      </c>
      <c r="N61" s="138">
        <f t="shared" si="2"/>
        <v>79305</v>
      </c>
      <c r="O61" s="138">
        <f>O62+O64</f>
        <v>0</v>
      </c>
      <c r="P61" s="138">
        <f>P62+P64</f>
        <v>0</v>
      </c>
    </row>
    <row r="62" spans="1:16" ht="64.5" customHeight="1" hidden="1">
      <c r="A62" s="61"/>
      <c r="B62" s="45" t="s">
        <v>97</v>
      </c>
      <c r="C62" s="52">
        <v>63</v>
      </c>
      <c r="D62" s="52">
        <v>0</v>
      </c>
      <c r="E62" s="52">
        <v>12</v>
      </c>
      <c r="F62" s="153">
        <v>863</v>
      </c>
      <c r="G62" s="131" t="s">
        <v>36</v>
      </c>
      <c r="H62" s="131" t="s">
        <v>38</v>
      </c>
      <c r="I62" s="131" t="s">
        <v>169</v>
      </c>
      <c r="J62" s="141" t="s">
        <v>170</v>
      </c>
      <c r="K62" s="131" t="s">
        <v>17</v>
      </c>
      <c r="L62" s="138">
        <f>L63</f>
        <v>76969.87</v>
      </c>
      <c r="M62" s="138">
        <f>M63</f>
        <v>0</v>
      </c>
      <c r="N62" s="138">
        <f t="shared" si="2"/>
        <v>76969.87</v>
      </c>
      <c r="O62" s="138">
        <f>O63</f>
        <v>0</v>
      </c>
      <c r="P62" s="138">
        <f>P63</f>
        <v>0</v>
      </c>
    </row>
    <row r="63" spans="1:16" ht="27" customHeight="1" hidden="1">
      <c r="A63" s="57"/>
      <c r="B63" s="45" t="s">
        <v>100</v>
      </c>
      <c r="C63" s="52">
        <v>63</v>
      </c>
      <c r="D63" s="52">
        <v>0</v>
      </c>
      <c r="E63" s="52">
        <v>12</v>
      </c>
      <c r="F63" s="153">
        <v>863</v>
      </c>
      <c r="G63" s="131" t="s">
        <v>36</v>
      </c>
      <c r="H63" s="131" t="s">
        <v>38</v>
      </c>
      <c r="I63" s="131" t="s">
        <v>169</v>
      </c>
      <c r="J63" s="141" t="s">
        <v>170</v>
      </c>
      <c r="K63" s="131" t="s">
        <v>18</v>
      </c>
      <c r="L63" s="138">
        <v>76969.87</v>
      </c>
      <c r="M63" s="138">
        <v>0</v>
      </c>
      <c r="N63" s="138">
        <f t="shared" si="2"/>
        <v>76969.87</v>
      </c>
      <c r="O63" s="138">
        <v>0</v>
      </c>
      <c r="P63" s="138">
        <v>0</v>
      </c>
    </row>
    <row r="64" spans="1:16" ht="27" customHeight="1" hidden="1">
      <c r="A64" s="57"/>
      <c r="B64" s="106" t="s">
        <v>144</v>
      </c>
      <c r="C64" s="52">
        <v>63</v>
      </c>
      <c r="D64" s="52">
        <v>0</v>
      </c>
      <c r="E64" s="52">
        <v>12</v>
      </c>
      <c r="F64" s="151">
        <v>863</v>
      </c>
      <c r="G64" s="131" t="s">
        <v>36</v>
      </c>
      <c r="H64" s="131" t="s">
        <v>38</v>
      </c>
      <c r="I64" s="131" t="s">
        <v>169</v>
      </c>
      <c r="J64" s="141" t="s">
        <v>170</v>
      </c>
      <c r="K64" s="131" t="s">
        <v>19</v>
      </c>
      <c r="L64" s="138">
        <f>L65</f>
        <v>2335.13</v>
      </c>
      <c r="M64" s="138">
        <f>M65</f>
        <v>0</v>
      </c>
      <c r="N64" s="138">
        <f t="shared" si="2"/>
        <v>2335.13</v>
      </c>
      <c r="O64" s="138">
        <f>O65</f>
        <v>0</v>
      </c>
      <c r="P64" s="138">
        <f>P65</f>
        <v>0</v>
      </c>
    </row>
    <row r="65" spans="1:16" ht="27" customHeight="1" hidden="1">
      <c r="A65" s="57"/>
      <c r="B65" s="46" t="s">
        <v>102</v>
      </c>
      <c r="C65" s="52">
        <v>63</v>
      </c>
      <c r="D65" s="52">
        <v>0</v>
      </c>
      <c r="E65" s="52">
        <v>12</v>
      </c>
      <c r="F65" s="151">
        <v>863</v>
      </c>
      <c r="G65" s="131" t="s">
        <v>36</v>
      </c>
      <c r="H65" s="131" t="s">
        <v>38</v>
      </c>
      <c r="I65" s="131" t="s">
        <v>169</v>
      </c>
      <c r="J65" s="141" t="s">
        <v>170</v>
      </c>
      <c r="K65" s="131" t="s">
        <v>20</v>
      </c>
      <c r="L65" s="138">
        <v>2335.13</v>
      </c>
      <c r="M65" s="138">
        <v>0</v>
      </c>
      <c r="N65" s="138">
        <f t="shared" si="2"/>
        <v>2335.13</v>
      </c>
      <c r="O65" s="138">
        <v>0</v>
      </c>
      <c r="P65" s="138">
        <v>0</v>
      </c>
    </row>
    <row r="66" spans="1:16" s="32" customFormat="1" ht="26.25" customHeight="1">
      <c r="A66" s="152" t="s">
        <v>44</v>
      </c>
      <c r="B66" s="154" t="s">
        <v>44</v>
      </c>
      <c r="C66" s="129">
        <v>63</v>
      </c>
      <c r="D66" s="129">
        <v>0</v>
      </c>
      <c r="E66" s="129">
        <v>13</v>
      </c>
      <c r="F66" s="130">
        <v>863</v>
      </c>
      <c r="G66" s="134" t="s">
        <v>38</v>
      </c>
      <c r="H66" s="134"/>
      <c r="I66" s="134"/>
      <c r="J66" s="134"/>
      <c r="K66" s="134"/>
      <c r="L66" s="136">
        <f aca="true" t="shared" si="13" ref="L66:P67">L67</f>
        <v>207120.83000000002</v>
      </c>
      <c r="M66" s="136">
        <f t="shared" si="13"/>
        <v>36075.08</v>
      </c>
      <c r="N66" s="136">
        <f t="shared" si="2"/>
        <v>243195.91000000003</v>
      </c>
      <c r="O66" s="136">
        <f t="shared" si="13"/>
        <v>0</v>
      </c>
      <c r="P66" s="136">
        <f t="shared" si="13"/>
        <v>0</v>
      </c>
    </row>
    <row r="67" spans="1:16" s="33" customFormat="1" ht="14.25" customHeight="1">
      <c r="A67" s="152" t="s">
        <v>59</v>
      </c>
      <c r="B67" s="154" t="s">
        <v>59</v>
      </c>
      <c r="C67" s="129">
        <v>63</v>
      </c>
      <c r="D67" s="129">
        <v>0</v>
      </c>
      <c r="E67" s="129">
        <v>13</v>
      </c>
      <c r="F67" s="155">
        <v>863</v>
      </c>
      <c r="G67" s="134" t="s">
        <v>38</v>
      </c>
      <c r="H67" s="149" t="s">
        <v>49</v>
      </c>
      <c r="I67" s="149"/>
      <c r="J67" s="148"/>
      <c r="K67" s="131"/>
      <c r="L67" s="136">
        <f t="shared" si="13"/>
        <v>207120.83000000002</v>
      </c>
      <c r="M67" s="136">
        <f t="shared" si="13"/>
        <v>36075.08</v>
      </c>
      <c r="N67" s="136">
        <f t="shared" si="2"/>
        <v>243195.91000000003</v>
      </c>
      <c r="O67" s="136">
        <f t="shared" si="13"/>
        <v>0</v>
      </c>
      <c r="P67" s="136">
        <f t="shared" si="13"/>
        <v>0</v>
      </c>
    </row>
    <row r="68" spans="1:16" ht="15" customHeight="1">
      <c r="A68" s="146" t="s">
        <v>106</v>
      </c>
      <c r="B68" s="146" t="s">
        <v>106</v>
      </c>
      <c r="C68" s="52">
        <v>63</v>
      </c>
      <c r="D68" s="52">
        <v>0</v>
      </c>
      <c r="E68" s="52">
        <v>13</v>
      </c>
      <c r="F68" s="139">
        <v>863</v>
      </c>
      <c r="G68" s="131" t="s">
        <v>38</v>
      </c>
      <c r="H68" s="131" t="s">
        <v>49</v>
      </c>
      <c r="I68" s="148" t="s">
        <v>171</v>
      </c>
      <c r="J68" s="141" t="s">
        <v>172</v>
      </c>
      <c r="K68" s="131"/>
      <c r="L68" s="138">
        <f>L71+L69</f>
        <v>207120.83000000002</v>
      </c>
      <c r="M68" s="138">
        <f>M71+M69</f>
        <v>36075.08</v>
      </c>
      <c r="N68" s="138">
        <f t="shared" si="2"/>
        <v>243195.91000000003</v>
      </c>
      <c r="O68" s="138">
        <f>O71+O69</f>
        <v>0</v>
      </c>
      <c r="P68" s="138">
        <f>P71+P69</f>
        <v>0</v>
      </c>
    </row>
    <row r="69" spans="1:16" ht="26.25" customHeight="1" hidden="1">
      <c r="A69" s="146"/>
      <c r="B69" s="45" t="s">
        <v>97</v>
      </c>
      <c r="C69" s="52"/>
      <c r="D69" s="52"/>
      <c r="E69" s="52"/>
      <c r="F69" s="139">
        <v>863</v>
      </c>
      <c r="G69" s="131" t="s">
        <v>38</v>
      </c>
      <c r="H69" s="131" t="s">
        <v>49</v>
      </c>
      <c r="I69" s="148" t="s">
        <v>171</v>
      </c>
      <c r="J69" s="141" t="s">
        <v>172</v>
      </c>
      <c r="K69" s="54" t="s">
        <v>17</v>
      </c>
      <c r="L69" s="138">
        <f>L70</f>
        <v>89173.98</v>
      </c>
      <c r="M69" s="138">
        <f>M70</f>
        <v>0</v>
      </c>
      <c r="N69" s="138">
        <f t="shared" si="2"/>
        <v>89173.98</v>
      </c>
      <c r="O69" s="138">
        <f>O70</f>
        <v>0</v>
      </c>
      <c r="P69" s="138">
        <f>P70</f>
        <v>0</v>
      </c>
    </row>
    <row r="70" spans="1:16" ht="15" customHeight="1" hidden="1">
      <c r="A70" s="146"/>
      <c r="B70" s="45" t="s">
        <v>109</v>
      </c>
      <c r="C70" s="52">
        <v>63</v>
      </c>
      <c r="D70" s="52">
        <v>0</v>
      </c>
      <c r="E70" s="52">
        <v>13</v>
      </c>
      <c r="F70" s="139">
        <v>863</v>
      </c>
      <c r="G70" s="131" t="s">
        <v>38</v>
      </c>
      <c r="H70" s="131" t="s">
        <v>49</v>
      </c>
      <c r="I70" s="148" t="s">
        <v>171</v>
      </c>
      <c r="J70" s="141" t="s">
        <v>172</v>
      </c>
      <c r="K70" s="54" t="s">
        <v>108</v>
      </c>
      <c r="L70" s="138">
        <v>89173.98</v>
      </c>
      <c r="M70" s="138">
        <v>0</v>
      </c>
      <c r="N70" s="138">
        <f t="shared" si="2"/>
        <v>89173.98</v>
      </c>
      <c r="O70" s="138">
        <v>0</v>
      </c>
      <c r="P70" s="138">
        <v>0</v>
      </c>
    </row>
    <row r="71" spans="1:16" ht="26.25" customHeight="1">
      <c r="A71" s="65"/>
      <c r="B71" s="106" t="s">
        <v>144</v>
      </c>
      <c r="C71" s="52">
        <v>63</v>
      </c>
      <c r="D71" s="52">
        <v>0</v>
      </c>
      <c r="E71" s="52">
        <v>13</v>
      </c>
      <c r="F71" s="139">
        <v>863</v>
      </c>
      <c r="G71" s="131" t="s">
        <v>38</v>
      </c>
      <c r="H71" s="148" t="s">
        <v>49</v>
      </c>
      <c r="I71" s="148" t="s">
        <v>171</v>
      </c>
      <c r="J71" s="141" t="s">
        <v>172</v>
      </c>
      <c r="K71" s="131" t="s">
        <v>19</v>
      </c>
      <c r="L71" s="138">
        <f>L72</f>
        <v>117946.85</v>
      </c>
      <c r="M71" s="138">
        <f>M72</f>
        <v>36075.08</v>
      </c>
      <c r="N71" s="138">
        <f>N72</f>
        <v>154021.93</v>
      </c>
      <c r="O71" s="138">
        <f>O72</f>
        <v>0</v>
      </c>
      <c r="P71" s="138">
        <f>P72</f>
        <v>0</v>
      </c>
    </row>
    <row r="72" spans="1:16" ht="26.25" customHeight="1">
      <c r="A72" s="66"/>
      <c r="B72" s="77" t="s">
        <v>102</v>
      </c>
      <c r="C72" s="52">
        <v>63</v>
      </c>
      <c r="D72" s="52">
        <v>0</v>
      </c>
      <c r="E72" s="52">
        <v>13</v>
      </c>
      <c r="F72" s="139">
        <v>863</v>
      </c>
      <c r="G72" s="131" t="s">
        <v>38</v>
      </c>
      <c r="H72" s="148" t="s">
        <v>49</v>
      </c>
      <c r="I72" s="148" t="s">
        <v>171</v>
      </c>
      <c r="J72" s="141" t="s">
        <v>172</v>
      </c>
      <c r="K72" s="131" t="s">
        <v>20</v>
      </c>
      <c r="L72" s="138">
        <v>117946.85</v>
      </c>
      <c r="M72" s="138">
        <v>36075.08</v>
      </c>
      <c r="N72" s="138">
        <f t="shared" si="2"/>
        <v>154021.93</v>
      </c>
      <c r="O72" s="138">
        <v>0</v>
      </c>
      <c r="P72" s="138">
        <v>0</v>
      </c>
    </row>
    <row r="73" spans="1:16" s="32" customFormat="1" ht="15.75" customHeight="1" hidden="1">
      <c r="A73" s="242" t="s">
        <v>128</v>
      </c>
      <c r="B73" s="242"/>
      <c r="C73" s="129">
        <v>63</v>
      </c>
      <c r="D73" s="129">
        <v>0</v>
      </c>
      <c r="E73" s="129">
        <v>14</v>
      </c>
      <c r="F73" s="133">
        <v>863</v>
      </c>
      <c r="G73" s="134" t="s">
        <v>40</v>
      </c>
      <c r="H73" s="135"/>
      <c r="I73" s="135"/>
      <c r="J73" s="135"/>
      <c r="K73" s="135"/>
      <c r="L73" s="136">
        <f>L78+L74</f>
        <v>1658491.16</v>
      </c>
      <c r="M73" s="136">
        <f>M78+M74</f>
        <v>0</v>
      </c>
      <c r="N73" s="136">
        <f>N78+N74</f>
        <v>1658491.16</v>
      </c>
      <c r="O73" s="136">
        <f>O78+O74</f>
        <v>0</v>
      </c>
      <c r="P73" s="136">
        <f>P78+P74</f>
        <v>0</v>
      </c>
    </row>
    <row r="74" spans="1:16" s="32" customFormat="1" ht="15.75" customHeight="1" hidden="1">
      <c r="A74" s="209"/>
      <c r="B74" s="210" t="s">
        <v>254</v>
      </c>
      <c r="C74" s="129">
        <v>63</v>
      </c>
      <c r="D74" s="129">
        <v>0</v>
      </c>
      <c r="E74" s="211">
        <v>19</v>
      </c>
      <c r="F74" s="155">
        <v>863</v>
      </c>
      <c r="G74" s="212" t="s">
        <v>40</v>
      </c>
      <c r="H74" s="212" t="s">
        <v>23</v>
      </c>
      <c r="I74" s="212"/>
      <c r="J74" s="135"/>
      <c r="K74" s="135"/>
      <c r="L74" s="136">
        <f>L75</f>
        <v>0</v>
      </c>
      <c r="M74" s="136">
        <f aca="true" t="shared" si="14" ref="M74:P76">M75</f>
        <v>0</v>
      </c>
      <c r="N74" s="136">
        <f t="shared" si="14"/>
        <v>0</v>
      </c>
      <c r="O74" s="136">
        <f t="shared" si="14"/>
        <v>0</v>
      </c>
      <c r="P74" s="136">
        <f t="shared" si="14"/>
        <v>0</v>
      </c>
    </row>
    <row r="75" spans="1:16" s="32" customFormat="1" ht="15.75" customHeight="1" hidden="1">
      <c r="A75" s="209"/>
      <c r="B75" s="213" t="s">
        <v>255</v>
      </c>
      <c r="C75" s="52">
        <v>63</v>
      </c>
      <c r="D75" s="52">
        <v>0</v>
      </c>
      <c r="E75" s="214">
        <v>19</v>
      </c>
      <c r="F75" s="139">
        <v>863</v>
      </c>
      <c r="G75" s="145" t="s">
        <v>40</v>
      </c>
      <c r="H75" s="145" t="s">
        <v>23</v>
      </c>
      <c r="I75" s="179">
        <v>83300</v>
      </c>
      <c r="J75" s="145" t="s">
        <v>256</v>
      </c>
      <c r="K75" s="135"/>
      <c r="L75" s="138">
        <f>L76</f>
        <v>0</v>
      </c>
      <c r="M75" s="138">
        <f t="shared" si="14"/>
        <v>0</v>
      </c>
      <c r="N75" s="138">
        <f t="shared" si="14"/>
        <v>0</v>
      </c>
      <c r="O75" s="138">
        <f t="shared" si="14"/>
        <v>0</v>
      </c>
      <c r="P75" s="138">
        <f t="shared" si="14"/>
        <v>0</v>
      </c>
    </row>
    <row r="76" spans="1:16" s="32" customFormat="1" ht="15.75" customHeight="1" hidden="1">
      <c r="A76" s="209"/>
      <c r="B76" s="106" t="s">
        <v>144</v>
      </c>
      <c r="C76" s="52">
        <v>63</v>
      </c>
      <c r="D76" s="52">
        <v>0</v>
      </c>
      <c r="E76" s="214">
        <v>19</v>
      </c>
      <c r="F76" s="139">
        <v>863</v>
      </c>
      <c r="G76" s="145" t="s">
        <v>40</v>
      </c>
      <c r="H76" s="145" t="s">
        <v>23</v>
      </c>
      <c r="I76" s="179">
        <v>83300</v>
      </c>
      <c r="J76" s="145" t="s">
        <v>256</v>
      </c>
      <c r="K76" s="131" t="s">
        <v>19</v>
      </c>
      <c r="L76" s="138">
        <f>L77</f>
        <v>0</v>
      </c>
      <c r="M76" s="138">
        <f t="shared" si="14"/>
        <v>0</v>
      </c>
      <c r="N76" s="138">
        <f t="shared" si="14"/>
        <v>0</v>
      </c>
      <c r="O76" s="138">
        <f t="shared" si="14"/>
        <v>0</v>
      </c>
      <c r="P76" s="138">
        <f t="shared" si="14"/>
        <v>0</v>
      </c>
    </row>
    <row r="77" spans="1:16" s="32" customFormat="1" ht="15.75" customHeight="1" hidden="1">
      <c r="A77" s="209"/>
      <c r="B77" s="77" t="s">
        <v>102</v>
      </c>
      <c r="C77" s="52">
        <v>63</v>
      </c>
      <c r="D77" s="52">
        <v>0</v>
      </c>
      <c r="E77" s="214">
        <v>19</v>
      </c>
      <c r="F77" s="139">
        <v>863</v>
      </c>
      <c r="G77" s="145" t="s">
        <v>40</v>
      </c>
      <c r="H77" s="145" t="s">
        <v>23</v>
      </c>
      <c r="I77" s="179">
        <v>83300</v>
      </c>
      <c r="J77" s="145" t="s">
        <v>256</v>
      </c>
      <c r="K77" s="131" t="s">
        <v>20</v>
      </c>
      <c r="L77" s="138">
        <v>0</v>
      </c>
      <c r="M77" s="138">
        <v>0</v>
      </c>
      <c r="N77" s="138">
        <f t="shared" si="2"/>
        <v>0</v>
      </c>
      <c r="O77" s="136"/>
      <c r="P77" s="136"/>
    </row>
    <row r="78" spans="1:16" s="33" customFormat="1" ht="16.5" customHeight="1" hidden="1">
      <c r="A78" s="243" t="s">
        <v>129</v>
      </c>
      <c r="B78" s="244"/>
      <c r="C78" s="129">
        <v>63</v>
      </c>
      <c r="D78" s="129">
        <v>0</v>
      </c>
      <c r="E78" s="129">
        <v>14</v>
      </c>
      <c r="F78" s="150">
        <v>863</v>
      </c>
      <c r="G78" s="134" t="s">
        <v>40</v>
      </c>
      <c r="H78" s="134" t="s">
        <v>130</v>
      </c>
      <c r="I78" s="134"/>
      <c r="J78" s="134"/>
      <c r="K78" s="134"/>
      <c r="L78" s="136">
        <f aca="true" t="shared" si="15" ref="L78:M80">L79</f>
        <v>1658491.16</v>
      </c>
      <c r="M78" s="136">
        <f t="shared" si="15"/>
        <v>0</v>
      </c>
      <c r="N78" s="136">
        <f t="shared" si="2"/>
        <v>1658491.16</v>
      </c>
      <c r="O78" s="136">
        <f aca="true" t="shared" si="16" ref="O78:P80">O79</f>
        <v>0</v>
      </c>
      <c r="P78" s="136">
        <f t="shared" si="16"/>
        <v>0</v>
      </c>
    </row>
    <row r="79" spans="1:16" ht="184.5" customHeight="1" hidden="1">
      <c r="A79" s="240" t="s">
        <v>173</v>
      </c>
      <c r="B79" s="241"/>
      <c r="C79" s="156">
        <v>63</v>
      </c>
      <c r="D79" s="156">
        <v>0</v>
      </c>
      <c r="E79" s="156">
        <v>14</v>
      </c>
      <c r="F79" s="144">
        <v>863</v>
      </c>
      <c r="G79" s="145" t="s">
        <v>40</v>
      </c>
      <c r="H79" s="145" t="s">
        <v>130</v>
      </c>
      <c r="I79" s="145" t="s">
        <v>174</v>
      </c>
      <c r="J79" s="141" t="s">
        <v>175</v>
      </c>
      <c r="K79" s="131"/>
      <c r="L79" s="138">
        <f t="shared" si="15"/>
        <v>1658491.16</v>
      </c>
      <c r="M79" s="138">
        <f t="shared" si="15"/>
        <v>0</v>
      </c>
      <c r="N79" s="138">
        <f t="shared" si="2"/>
        <v>1658491.16</v>
      </c>
      <c r="O79" s="138">
        <f t="shared" si="16"/>
        <v>0</v>
      </c>
      <c r="P79" s="138">
        <f t="shared" si="16"/>
        <v>0</v>
      </c>
    </row>
    <row r="80" spans="1:16" ht="26.25" customHeight="1" hidden="1">
      <c r="A80" s="96"/>
      <c r="B80" s="106" t="s">
        <v>144</v>
      </c>
      <c r="C80" s="156">
        <v>63</v>
      </c>
      <c r="D80" s="156">
        <v>0</v>
      </c>
      <c r="E80" s="156">
        <v>14</v>
      </c>
      <c r="F80" s="144">
        <v>863</v>
      </c>
      <c r="G80" s="145" t="s">
        <v>40</v>
      </c>
      <c r="H80" s="145" t="s">
        <v>130</v>
      </c>
      <c r="I80" s="145" t="s">
        <v>174</v>
      </c>
      <c r="J80" s="141" t="s">
        <v>175</v>
      </c>
      <c r="K80" s="131" t="s">
        <v>19</v>
      </c>
      <c r="L80" s="138">
        <f t="shared" si="15"/>
        <v>1658491.16</v>
      </c>
      <c r="M80" s="138">
        <f t="shared" si="15"/>
        <v>0</v>
      </c>
      <c r="N80" s="138">
        <f t="shared" si="2"/>
        <v>1658491.16</v>
      </c>
      <c r="O80" s="138">
        <f t="shared" si="16"/>
        <v>0</v>
      </c>
      <c r="P80" s="138">
        <f t="shared" si="16"/>
        <v>0</v>
      </c>
    </row>
    <row r="81" spans="1:16" ht="25.5" customHeight="1" hidden="1">
      <c r="A81" s="96"/>
      <c r="B81" s="77" t="s">
        <v>102</v>
      </c>
      <c r="C81" s="156">
        <v>63</v>
      </c>
      <c r="D81" s="156">
        <v>0</v>
      </c>
      <c r="E81" s="156">
        <v>14</v>
      </c>
      <c r="F81" s="144">
        <v>863</v>
      </c>
      <c r="G81" s="145" t="s">
        <v>40</v>
      </c>
      <c r="H81" s="145" t="s">
        <v>130</v>
      </c>
      <c r="I81" s="145" t="s">
        <v>174</v>
      </c>
      <c r="J81" s="141" t="s">
        <v>175</v>
      </c>
      <c r="K81" s="131" t="s">
        <v>20</v>
      </c>
      <c r="L81" s="138">
        <v>1658491.16</v>
      </c>
      <c r="M81" s="138">
        <v>0</v>
      </c>
      <c r="N81" s="138">
        <f t="shared" si="2"/>
        <v>1658491.16</v>
      </c>
      <c r="O81" s="138">
        <v>0</v>
      </c>
      <c r="P81" s="138">
        <v>0</v>
      </c>
    </row>
    <row r="82" spans="1:16" s="47" customFormat="1" ht="15.75" customHeight="1">
      <c r="A82" s="231" t="s">
        <v>45</v>
      </c>
      <c r="B82" s="232"/>
      <c r="C82" s="129">
        <v>63</v>
      </c>
      <c r="D82" s="129">
        <v>0</v>
      </c>
      <c r="E82" s="129">
        <v>15</v>
      </c>
      <c r="F82" s="130">
        <v>863</v>
      </c>
      <c r="G82" s="137" t="s">
        <v>41</v>
      </c>
      <c r="H82" s="137"/>
      <c r="I82" s="137"/>
      <c r="J82" s="137"/>
      <c r="K82" s="137"/>
      <c r="L82" s="157">
        <f>L83+L87</f>
        <v>245758.95</v>
      </c>
      <c r="M82" s="157">
        <f>M83+M87</f>
        <v>-14388.95</v>
      </c>
      <c r="N82" s="138">
        <f t="shared" si="2"/>
        <v>231370</v>
      </c>
      <c r="O82" s="157">
        <f>O83+O87</f>
        <v>0</v>
      </c>
      <c r="P82" s="157">
        <f>P83+P87</f>
        <v>0</v>
      </c>
    </row>
    <row r="83" spans="1:16" s="47" customFormat="1" ht="15" customHeight="1" hidden="1">
      <c r="A83" s="231" t="s">
        <v>60</v>
      </c>
      <c r="B83" s="232"/>
      <c r="C83" s="129">
        <v>63</v>
      </c>
      <c r="D83" s="129">
        <v>0</v>
      </c>
      <c r="E83" s="129">
        <v>15</v>
      </c>
      <c r="F83" s="130">
        <v>863</v>
      </c>
      <c r="G83" s="137" t="s">
        <v>41</v>
      </c>
      <c r="H83" s="137" t="s">
        <v>35</v>
      </c>
      <c r="I83" s="137"/>
      <c r="J83" s="140"/>
      <c r="K83" s="158"/>
      <c r="L83" s="157">
        <f>L84</f>
        <v>75616</v>
      </c>
      <c r="M83" s="157">
        <f>M84</f>
        <v>0</v>
      </c>
      <c r="N83" s="138">
        <f t="shared" si="2"/>
        <v>75616</v>
      </c>
      <c r="O83" s="157">
        <f>O84</f>
        <v>0</v>
      </c>
      <c r="P83" s="157">
        <f>P84</f>
        <v>0</v>
      </c>
    </row>
    <row r="84" spans="1:16" s="48" customFormat="1" ht="72" customHeight="1" hidden="1">
      <c r="A84" s="223" t="s">
        <v>176</v>
      </c>
      <c r="B84" s="224"/>
      <c r="C84" s="52">
        <v>63</v>
      </c>
      <c r="D84" s="52">
        <v>0</v>
      </c>
      <c r="E84" s="52">
        <v>15</v>
      </c>
      <c r="F84" s="139">
        <v>863</v>
      </c>
      <c r="G84" s="140" t="s">
        <v>41</v>
      </c>
      <c r="H84" s="140" t="s">
        <v>35</v>
      </c>
      <c r="I84" s="145" t="s">
        <v>177</v>
      </c>
      <c r="J84" s="141" t="s">
        <v>178</v>
      </c>
      <c r="K84" s="140"/>
      <c r="L84" s="159">
        <f aca="true" t="shared" si="17" ref="L84:P85">L85</f>
        <v>75616</v>
      </c>
      <c r="M84" s="159">
        <f t="shared" si="17"/>
        <v>0</v>
      </c>
      <c r="N84" s="138">
        <f t="shared" si="2"/>
        <v>75616</v>
      </c>
      <c r="O84" s="159">
        <f t="shared" si="17"/>
        <v>0</v>
      </c>
      <c r="P84" s="159">
        <f t="shared" si="17"/>
        <v>0</v>
      </c>
    </row>
    <row r="85" spans="1:16" s="48" customFormat="1" ht="26.25" customHeight="1" hidden="1">
      <c r="A85" s="45"/>
      <c r="B85" s="106" t="s">
        <v>144</v>
      </c>
      <c r="C85" s="52">
        <v>63</v>
      </c>
      <c r="D85" s="52">
        <v>0</v>
      </c>
      <c r="E85" s="52">
        <v>15</v>
      </c>
      <c r="F85" s="151">
        <v>863</v>
      </c>
      <c r="G85" s="140" t="s">
        <v>41</v>
      </c>
      <c r="H85" s="140" t="s">
        <v>35</v>
      </c>
      <c r="I85" s="145" t="s">
        <v>177</v>
      </c>
      <c r="J85" s="141" t="s">
        <v>178</v>
      </c>
      <c r="K85" s="140" t="s">
        <v>19</v>
      </c>
      <c r="L85" s="159">
        <f t="shared" si="17"/>
        <v>75616</v>
      </c>
      <c r="M85" s="159">
        <f t="shared" si="17"/>
        <v>0</v>
      </c>
      <c r="N85" s="138">
        <f t="shared" si="2"/>
        <v>75616</v>
      </c>
      <c r="O85" s="159">
        <f t="shared" si="17"/>
        <v>0</v>
      </c>
      <c r="P85" s="159">
        <f t="shared" si="17"/>
        <v>0</v>
      </c>
    </row>
    <row r="86" spans="1:16" s="206" customFormat="1" ht="26.25" customHeight="1" hidden="1">
      <c r="A86" s="201"/>
      <c r="B86" s="77" t="s">
        <v>102</v>
      </c>
      <c r="C86" s="156">
        <v>63</v>
      </c>
      <c r="D86" s="156">
        <v>0</v>
      </c>
      <c r="E86" s="156">
        <v>15</v>
      </c>
      <c r="F86" s="144">
        <v>863</v>
      </c>
      <c r="G86" s="202" t="s">
        <v>41</v>
      </c>
      <c r="H86" s="202" t="s">
        <v>35</v>
      </c>
      <c r="I86" s="145" t="s">
        <v>177</v>
      </c>
      <c r="J86" s="203" t="s">
        <v>178</v>
      </c>
      <c r="K86" s="202" t="s">
        <v>20</v>
      </c>
      <c r="L86" s="204">
        <v>75616</v>
      </c>
      <c r="M86" s="204">
        <v>0</v>
      </c>
      <c r="N86" s="205">
        <f t="shared" si="2"/>
        <v>75616</v>
      </c>
      <c r="O86" s="204">
        <f>75616-75616</f>
        <v>0</v>
      </c>
      <c r="P86" s="204">
        <f>75616-75616</f>
        <v>0</v>
      </c>
    </row>
    <row r="87" spans="1:16" s="49" customFormat="1" ht="15" customHeight="1">
      <c r="A87" s="221" t="s">
        <v>61</v>
      </c>
      <c r="B87" s="222"/>
      <c r="C87" s="129">
        <v>63</v>
      </c>
      <c r="D87" s="129">
        <v>0</v>
      </c>
      <c r="E87" s="129">
        <v>15</v>
      </c>
      <c r="F87" s="133">
        <v>863</v>
      </c>
      <c r="G87" s="137" t="s">
        <v>41</v>
      </c>
      <c r="H87" s="137" t="s">
        <v>38</v>
      </c>
      <c r="I87" s="137"/>
      <c r="J87" s="137"/>
      <c r="K87" s="137"/>
      <c r="L87" s="157">
        <f>L88+L91+L94</f>
        <v>170142.95</v>
      </c>
      <c r="M87" s="157">
        <f>M88+M91+M94</f>
        <v>-14388.95</v>
      </c>
      <c r="N87" s="157">
        <f>N88+N91+N94</f>
        <v>155754</v>
      </c>
      <c r="O87" s="157">
        <f>O88+O91+O94</f>
        <v>0</v>
      </c>
      <c r="P87" s="157">
        <f>P88+P91+P94</f>
        <v>0</v>
      </c>
    </row>
    <row r="88" spans="1:16" s="48" customFormat="1" ht="15" customHeight="1">
      <c r="A88" s="225" t="s">
        <v>179</v>
      </c>
      <c r="B88" s="226"/>
      <c r="C88" s="52">
        <v>63</v>
      </c>
      <c r="D88" s="52">
        <v>0</v>
      </c>
      <c r="E88" s="52">
        <v>15</v>
      </c>
      <c r="F88" s="139">
        <v>863</v>
      </c>
      <c r="G88" s="140" t="s">
        <v>41</v>
      </c>
      <c r="H88" s="140" t="s">
        <v>38</v>
      </c>
      <c r="I88" s="145" t="s">
        <v>180</v>
      </c>
      <c r="J88" s="141" t="s">
        <v>181</v>
      </c>
      <c r="K88" s="140"/>
      <c r="L88" s="159">
        <f aca="true" t="shared" si="18" ref="L88:P89">L89</f>
        <v>96000</v>
      </c>
      <c r="M88" s="159">
        <f t="shared" si="18"/>
        <v>-9195</v>
      </c>
      <c r="N88" s="159">
        <f t="shared" si="18"/>
        <v>86805</v>
      </c>
      <c r="O88" s="159">
        <f t="shared" si="18"/>
        <v>0</v>
      </c>
      <c r="P88" s="159">
        <f t="shared" si="18"/>
        <v>0</v>
      </c>
    </row>
    <row r="89" spans="1:16" s="48" customFormat="1" ht="26.25" customHeight="1">
      <c r="A89" s="57"/>
      <c r="B89" s="106" t="s">
        <v>144</v>
      </c>
      <c r="C89" s="52">
        <v>63</v>
      </c>
      <c r="D89" s="52">
        <v>0</v>
      </c>
      <c r="E89" s="52">
        <v>15</v>
      </c>
      <c r="F89" s="139">
        <v>863</v>
      </c>
      <c r="G89" s="140" t="s">
        <v>41</v>
      </c>
      <c r="H89" s="140" t="s">
        <v>38</v>
      </c>
      <c r="I89" s="145" t="s">
        <v>180</v>
      </c>
      <c r="J89" s="141" t="s">
        <v>181</v>
      </c>
      <c r="K89" s="140" t="s">
        <v>19</v>
      </c>
      <c r="L89" s="159">
        <f t="shared" si="18"/>
        <v>96000</v>
      </c>
      <c r="M89" s="159">
        <f t="shared" si="18"/>
        <v>-9195</v>
      </c>
      <c r="N89" s="159">
        <f t="shared" si="18"/>
        <v>86805</v>
      </c>
      <c r="O89" s="159">
        <f t="shared" si="18"/>
        <v>0</v>
      </c>
      <c r="P89" s="159">
        <f t="shared" si="18"/>
        <v>0</v>
      </c>
    </row>
    <row r="90" spans="1:16" s="48" customFormat="1" ht="27" customHeight="1">
      <c r="A90" s="57"/>
      <c r="B90" s="46" t="s">
        <v>102</v>
      </c>
      <c r="C90" s="52">
        <v>63</v>
      </c>
      <c r="D90" s="52">
        <v>0</v>
      </c>
      <c r="E90" s="52">
        <v>15</v>
      </c>
      <c r="F90" s="139">
        <v>863</v>
      </c>
      <c r="G90" s="140" t="s">
        <v>41</v>
      </c>
      <c r="H90" s="140" t="s">
        <v>38</v>
      </c>
      <c r="I90" s="145" t="s">
        <v>180</v>
      </c>
      <c r="J90" s="141" t="s">
        <v>181</v>
      </c>
      <c r="K90" s="140" t="s">
        <v>20</v>
      </c>
      <c r="L90" s="159">
        <v>96000</v>
      </c>
      <c r="M90" s="159">
        <v>-9195</v>
      </c>
      <c r="N90" s="138">
        <f t="shared" si="2"/>
        <v>86805</v>
      </c>
      <c r="O90" s="159">
        <v>0</v>
      </c>
      <c r="P90" s="159">
        <v>0</v>
      </c>
    </row>
    <row r="91" spans="1:16" s="48" customFormat="1" ht="15" customHeight="1">
      <c r="A91" s="225" t="s">
        <v>107</v>
      </c>
      <c r="B91" s="226"/>
      <c r="C91" s="52">
        <v>63</v>
      </c>
      <c r="D91" s="52">
        <v>0</v>
      </c>
      <c r="E91" s="52">
        <v>15</v>
      </c>
      <c r="F91" s="139">
        <v>863</v>
      </c>
      <c r="G91" s="140" t="s">
        <v>41</v>
      </c>
      <c r="H91" s="140" t="s">
        <v>38</v>
      </c>
      <c r="I91" s="145" t="s">
        <v>182</v>
      </c>
      <c r="J91" s="141" t="s">
        <v>183</v>
      </c>
      <c r="K91" s="140"/>
      <c r="L91" s="159">
        <f aca="true" t="shared" si="19" ref="L91:P92">L92</f>
        <v>15068</v>
      </c>
      <c r="M91" s="159">
        <f t="shared" si="19"/>
        <v>7932</v>
      </c>
      <c r="N91" s="159">
        <f t="shared" si="19"/>
        <v>23000</v>
      </c>
      <c r="O91" s="159">
        <f t="shared" si="19"/>
        <v>0</v>
      </c>
      <c r="P91" s="159">
        <f t="shared" si="19"/>
        <v>0</v>
      </c>
    </row>
    <row r="92" spans="1:16" s="48" customFormat="1" ht="26.25" customHeight="1">
      <c r="A92" s="57"/>
      <c r="B92" s="106" t="s">
        <v>144</v>
      </c>
      <c r="C92" s="52">
        <v>63</v>
      </c>
      <c r="D92" s="52">
        <v>0</v>
      </c>
      <c r="E92" s="52">
        <v>15</v>
      </c>
      <c r="F92" s="139">
        <v>863</v>
      </c>
      <c r="G92" s="140" t="s">
        <v>41</v>
      </c>
      <c r="H92" s="140" t="s">
        <v>38</v>
      </c>
      <c r="I92" s="145" t="s">
        <v>182</v>
      </c>
      <c r="J92" s="141" t="s">
        <v>183</v>
      </c>
      <c r="K92" s="140" t="s">
        <v>19</v>
      </c>
      <c r="L92" s="159">
        <f t="shared" si="19"/>
        <v>15068</v>
      </c>
      <c r="M92" s="159">
        <f t="shared" si="19"/>
        <v>7932</v>
      </c>
      <c r="N92" s="159">
        <f t="shared" si="19"/>
        <v>23000</v>
      </c>
      <c r="O92" s="159">
        <f t="shared" si="19"/>
        <v>0</v>
      </c>
      <c r="P92" s="159">
        <f t="shared" si="19"/>
        <v>0</v>
      </c>
    </row>
    <row r="93" spans="1:16" ht="26.25" customHeight="1">
      <c r="A93" s="57"/>
      <c r="B93" s="46" t="s">
        <v>102</v>
      </c>
      <c r="C93" s="52">
        <v>63</v>
      </c>
      <c r="D93" s="52">
        <v>0</v>
      </c>
      <c r="E93" s="52">
        <v>15</v>
      </c>
      <c r="F93" s="139">
        <v>863</v>
      </c>
      <c r="G93" s="140" t="s">
        <v>41</v>
      </c>
      <c r="H93" s="140" t="s">
        <v>38</v>
      </c>
      <c r="I93" s="145" t="s">
        <v>182</v>
      </c>
      <c r="J93" s="141" t="s">
        <v>183</v>
      </c>
      <c r="K93" s="140" t="s">
        <v>20</v>
      </c>
      <c r="L93" s="138">
        <v>15068</v>
      </c>
      <c r="M93" s="138">
        <v>7932</v>
      </c>
      <c r="N93" s="138">
        <f aca="true" t="shared" si="20" ref="N93:N110">L93+M93</f>
        <v>23000</v>
      </c>
      <c r="O93" s="138">
        <v>0</v>
      </c>
      <c r="P93" s="138">
        <v>0</v>
      </c>
    </row>
    <row r="94" spans="1:16" ht="16.5" customHeight="1">
      <c r="A94" s="67"/>
      <c r="B94" s="190" t="s">
        <v>252</v>
      </c>
      <c r="C94" s="52">
        <v>63</v>
      </c>
      <c r="D94" s="52">
        <v>0</v>
      </c>
      <c r="E94" s="52">
        <v>15</v>
      </c>
      <c r="F94" s="139">
        <v>863</v>
      </c>
      <c r="G94" s="140" t="s">
        <v>41</v>
      </c>
      <c r="H94" s="140" t="s">
        <v>38</v>
      </c>
      <c r="I94" s="145" t="s">
        <v>258</v>
      </c>
      <c r="J94" s="141" t="s">
        <v>253</v>
      </c>
      <c r="K94" s="140"/>
      <c r="L94" s="159">
        <f aca="true" t="shared" si="21" ref="L94:P95">L95</f>
        <v>59074.95</v>
      </c>
      <c r="M94" s="159">
        <f t="shared" si="21"/>
        <v>-13125.95</v>
      </c>
      <c r="N94" s="159">
        <f t="shared" si="21"/>
        <v>45949</v>
      </c>
      <c r="O94" s="159">
        <f t="shared" si="21"/>
        <v>0</v>
      </c>
      <c r="P94" s="159">
        <f t="shared" si="21"/>
        <v>0</v>
      </c>
    </row>
    <row r="95" spans="1:16" ht="23.25" customHeight="1">
      <c r="A95" s="67"/>
      <c r="B95" s="106" t="s">
        <v>144</v>
      </c>
      <c r="C95" s="52">
        <v>63</v>
      </c>
      <c r="D95" s="52">
        <v>0</v>
      </c>
      <c r="E95" s="52">
        <v>15</v>
      </c>
      <c r="F95" s="139">
        <v>863</v>
      </c>
      <c r="G95" s="140" t="s">
        <v>41</v>
      </c>
      <c r="H95" s="140" t="s">
        <v>38</v>
      </c>
      <c r="I95" s="145" t="s">
        <v>258</v>
      </c>
      <c r="J95" s="141" t="s">
        <v>253</v>
      </c>
      <c r="K95" s="140" t="s">
        <v>19</v>
      </c>
      <c r="L95" s="159">
        <f t="shared" si="21"/>
        <v>59074.95</v>
      </c>
      <c r="M95" s="159">
        <f t="shared" si="21"/>
        <v>-13125.95</v>
      </c>
      <c r="N95" s="159">
        <f t="shared" si="21"/>
        <v>45949</v>
      </c>
      <c r="O95" s="159">
        <f t="shared" si="21"/>
        <v>0</v>
      </c>
      <c r="P95" s="159">
        <f t="shared" si="21"/>
        <v>0</v>
      </c>
    </row>
    <row r="96" spans="1:16" ht="23.25" customHeight="1">
      <c r="A96" s="67"/>
      <c r="B96" s="46" t="s">
        <v>102</v>
      </c>
      <c r="C96" s="52">
        <v>63</v>
      </c>
      <c r="D96" s="52">
        <v>0</v>
      </c>
      <c r="E96" s="52">
        <v>15</v>
      </c>
      <c r="F96" s="139">
        <v>863</v>
      </c>
      <c r="G96" s="140" t="s">
        <v>41</v>
      </c>
      <c r="H96" s="140" t="s">
        <v>38</v>
      </c>
      <c r="I96" s="145" t="s">
        <v>258</v>
      </c>
      <c r="J96" s="141" t="s">
        <v>253</v>
      </c>
      <c r="K96" s="140" t="s">
        <v>20</v>
      </c>
      <c r="L96" s="138">
        <v>59074.95</v>
      </c>
      <c r="M96" s="138">
        <v>-13125.95</v>
      </c>
      <c r="N96" s="138">
        <f>L96+M96</f>
        <v>45949</v>
      </c>
      <c r="O96" s="138">
        <v>0</v>
      </c>
      <c r="P96" s="138">
        <v>0</v>
      </c>
    </row>
    <row r="97" spans="1:16" ht="12.75" customHeight="1" hidden="1">
      <c r="A97" s="95"/>
      <c r="B97" s="99" t="s">
        <v>134</v>
      </c>
      <c r="C97" s="129">
        <v>63</v>
      </c>
      <c r="D97" s="129">
        <v>0</v>
      </c>
      <c r="E97" s="129">
        <v>17</v>
      </c>
      <c r="F97" s="133">
        <v>863</v>
      </c>
      <c r="G97" s="134" t="s">
        <v>49</v>
      </c>
      <c r="H97" s="131"/>
      <c r="I97" s="131"/>
      <c r="J97" s="140"/>
      <c r="K97" s="145"/>
      <c r="L97" s="136">
        <f aca="true" t="shared" si="22" ref="L97:M100">L98</f>
        <v>36045.05</v>
      </c>
      <c r="M97" s="136">
        <f t="shared" si="22"/>
        <v>0</v>
      </c>
      <c r="N97" s="138">
        <f t="shared" si="20"/>
        <v>36045.05</v>
      </c>
      <c r="O97" s="136">
        <f aca="true" t="shared" si="23" ref="O97:P100">O98</f>
        <v>0</v>
      </c>
      <c r="P97" s="136">
        <f t="shared" si="23"/>
        <v>0</v>
      </c>
    </row>
    <row r="98" spans="1:16" ht="12.75" customHeight="1" hidden="1">
      <c r="A98" s="95"/>
      <c r="B98" s="99" t="s">
        <v>131</v>
      </c>
      <c r="C98" s="52">
        <v>63</v>
      </c>
      <c r="D98" s="52">
        <v>0</v>
      </c>
      <c r="E98" s="52">
        <v>17</v>
      </c>
      <c r="F98" s="133">
        <v>863</v>
      </c>
      <c r="G98" s="134" t="s">
        <v>49</v>
      </c>
      <c r="H98" s="134" t="s">
        <v>35</v>
      </c>
      <c r="I98" s="131"/>
      <c r="J98" s="140"/>
      <c r="K98" s="145"/>
      <c r="L98" s="136">
        <f t="shared" si="22"/>
        <v>36045.05</v>
      </c>
      <c r="M98" s="136">
        <f t="shared" si="22"/>
        <v>0</v>
      </c>
      <c r="N98" s="138">
        <f t="shared" si="20"/>
        <v>36045.05</v>
      </c>
      <c r="O98" s="136">
        <f t="shared" si="23"/>
        <v>0</v>
      </c>
      <c r="P98" s="136">
        <f t="shared" si="23"/>
        <v>0</v>
      </c>
    </row>
    <row r="99" spans="1:16" ht="24.75" customHeight="1" hidden="1">
      <c r="A99" s="95"/>
      <c r="B99" s="98" t="s">
        <v>184</v>
      </c>
      <c r="C99" s="52">
        <v>63</v>
      </c>
      <c r="D99" s="52">
        <v>0</v>
      </c>
      <c r="E99" s="52">
        <v>17</v>
      </c>
      <c r="F99" s="139">
        <v>863</v>
      </c>
      <c r="G99" s="131" t="s">
        <v>49</v>
      </c>
      <c r="H99" s="131" t="s">
        <v>35</v>
      </c>
      <c r="I99" s="145" t="s">
        <v>185</v>
      </c>
      <c r="J99" s="141" t="s">
        <v>186</v>
      </c>
      <c r="K99" s="145"/>
      <c r="L99" s="138">
        <f t="shared" si="22"/>
        <v>36045.05</v>
      </c>
      <c r="M99" s="138">
        <f t="shared" si="22"/>
        <v>0</v>
      </c>
      <c r="N99" s="138">
        <f t="shared" si="20"/>
        <v>36045.05</v>
      </c>
      <c r="O99" s="138">
        <f t="shared" si="23"/>
        <v>0</v>
      </c>
      <c r="P99" s="138">
        <f t="shared" si="23"/>
        <v>0</v>
      </c>
    </row>
    <row r="100" spans="1:16" ht="12.75" customHeight="1" hidden="1">
      <c r="A100" s="95"/>
      <c r="B100" s="98" t="s">
        <v>133</v>
      </c>
      <c r="C100" s="52">
        <v>63</v>
      </c>
      <c r="D100" s="52">
        <v>0</v>
      </c>
      <c r="E100" s="52">
        <v>17</v>
      </c>
      <c r="F100" s="139">
        <v>863</v>
      </c>
      <c r="G100" s="131" t="s">
        <v>49</v>
      </c>
      <c r="H100" s="131" t="s">
        <v>35</v>
      </c>
      <c r="I100" s="145" t="s">
        <v>185</v>
      </c>
      <c r="J100" s="141" t="s">
        <v>186</v>
      </c>
      <c r="K100" s="145" t="s">
        <v>132</v>
      </c>
      <c r="L100" s="138">
        <f t="shared" si="22"/>
        <v>36045.05</v>
      </c>
      <c r="M100" s="138">
        <f t="shared" si="22"/>
        <v>0</v>
      </c>
      <c r="N100" s="138">
        <f t="shared" si="20"/>
        <v>36045.05</v>
      </c>
      <c r="O100" s="138">
        <f t="shared" si="23"/>
        <v>0</v>
      </c>
      <c r="P100" s="138">
        <f t="shared" si="23"/>
        <v>0</v>
      </c>
    </row>
    <row r="101" spans="1:16" ht="28.5" customHeight="1" hidden="1">
      <c r="A101" s="95"/>
      <c r="B101" s="104" t="s">
        <v>143</v>
      </c>
      <c r="C101" s="52">
        <v>63</v>
      </c>
      <c r="D101" s="52">
        <v>0</v>
      </c>
      <c r="E101" s="52">
        <v>17</v>
      </c>
      <c r="F101" s="139">
        <v>863</v>
      </c>
      <c r="G101" s="131" t="s">
        <v>49</v>
      </c>
      <c r="H101" s="131" t="s">
        <v>35</v>
      </c>
      <c r="I101" s="145" t="s">
        <v>185</v>
      </c>
      <c r="J101" s="141" t="s">
        <v>186</v>
      </c>
      <c r="K101" s="145" t="s">
        <v>142</v>
      </c>
      <c r="L101" s="138">
        <v>36045.05</v>
      </c>
      <c r="M101" s="138">
        <v>0</v>
      </c>
      <c r="N101" s="138">
        <f t="shared" si="20"/>
        <v>36045.05</v>
      </c>
      <c r="O101" s="138">
        <v>0</v>
      </c>
      <c r="P101" s="138">
        <v>0</v>
      </c>
    </row>
    <row r="102" spans="1:16" ht="13.5" customHeight="1" hidden="1">
      <c r="A102" s="227" t="s">
        <v>48</v>
      </c>
      <c r="B102" s="228"/>
      <c r="C102" s="129">
        <v>63</v>
      </c>
      <c r="D102" s="129">
        <v>0</v>
      </c>
      <c r="E102" s="129">
        <v>18</v>
      </c>
      <c r="F102" s="133">
        <v>863</v>
      </c>
      <c r="G102" s="134" t="s">
        <v>51</v>
      </c>
      <c r="H102" s="134"/>
      <c r="I102" s="134"/>
      <c r="J102" s="134"/>
      <c r="K102" s="134"/>
      <c r="L102" s="136">
        <f aca="true" t="shared" si="24" ref="L102:P105">L103</f>
        <v>4000</v>
      </c>
      <c r="M102" s="136">
        <f t="shared" si="24"/>
        <v>0</v>
      </c>
      <c r="N102" s="138">
        <f t="shared" si="20"/>
        <v>4000</v>
      </c>
      <c r="O102" s="136">
        <f t="shared" si="24"/>
        <v>0</v>
      </c>
      <c r="P102" s="136">
        <f t="shared" si="24"/>
        <v>0</v>
      </c>
    </row>
    <row r="103" spans="1:16" ht="13.5" customHeight="1" hidden="1">
      <c r="A103" s="221" t="s">
        <v>110</v>
      </c>
      <c r="B103" s="222"/>
      <c r="C103" s="129">
        <v>63</v>
      </c>
      <c r="D103" s="129">
        <v>0</v>
      </c>
      <c r="E103" s="129">
        <v>18</v>
      </c>
      <c r="F103" s="133">
        <v>863</v>
      </c>
      <c r="G103" s="134" t="s">
        <v>51</v>
      </c>
      <c r="H103" s="134" t="s">
        <v>36</v>
      </c>
      <c r="I103" s="134"/>
      <c r="J103" s="134"/>
      <c r="K103" s="134"/>
      <c r="L103" s="136">
        <f aca="true" t="shared" si="25" ref="L103:M105">L104</f>
        <v>4000</v>
      </c>
      <c r="M103" s="136">
        <f t="shared" si="25"/>
        <v>0</v>
      </c>
      <c r="N103" s="138">
        <f t="shared" si="20"/>
        <v>4000</v>
      </c>
      <c r="O103" s="136">
        <f t="shared" si="24"/>
        <v>0</v>
      </c>
      <c r="P103" s="136">
        <f t="shared" si="24"/>
        <v>0</v>
      </c>
    </row>
    <row r="104" spans="1:16" ht="101.25" customHeight="1" hidden="1">
      <c r="A104" s="225" t="s">
        <v>187</v>
      </c>
      <c r="B104" s="226"/>
      <c r="C104" s="52">
        <v>63</v>
      </c>
      <c r="D104" s="52">
        <v>0</v>
      </c>
      <c r="E104" s="52">
        <v>18</v>
      </c>
      <c r="F104" s="139">
        <v>863</v>
      </c>
      <c r="G104" s="131" t="s">
        <v>51</v>
      </c>
      <c r="H104" s="131" t="s">
        <v>36</v>
      </c>
      <c r="I104" s="140" t="s">
        <v>188</v>
      </c>
      <c r="J104" s="141" t="s">
        <v>189</v>
      </c>
      <c r="K104" s="131"/>
      <c r="L104" s="138">
        <f t="shared" si="25"/>
        <v>4000</v>
      </c>
      <c r="M104" s="138">
        <f t="shared" si="25"/>
        <v>0</v>
      </c>
      <c r="N104" s="138">
        <f t="shared" si="20"/>
        <v>4000</v>
      </c>
      <c r="O104" s="138">
        <f t="shared" si="24"/>
        <v>0</v>
      </c>
      <c r="P104" s="138">
        <f t="shared" si="24"/>
        <v>0</v>
      </c>
    </row>
    <row r="105" spans="1:16" ht="17.25" customHeight="1" hidden="1">
      <c r="A105" s="57"/>
      <c r="B105" s="59" t="s">
        <v>50</v>
      </c>
      <c r="C105" s="52">
        <v>63</v>
      </c>
      <c r="D105" s="52">
        <v>0</v>
      </c>
      <c r="E105" s="52">
        <v>18</v>
      </c>
      <c r="F105" s="139">
        <v>863</v>
      </c>
      <c r="G105" s="131" t="s">
        <v>51</v>
      </c>
      <c r="H105" s="131" t="s">
        <v>36</v>
      </c>
      <c r="I105" s="140" t="s">
        <v>188</v>
      </c>
      <c r="J105" s="141" t="s">
        <v>189</v>
      </c>
      <c r="K105" s="131" t="s">
        <v>37</v>
      </c>
      <c r="L105" s="138">
        <f t="shared" si="25"/>
        <v>4000</v>
      </c>
      <c r="M105" s="138">
        <f t="shared" si="25"/>
        <v>0</v>
      </c>
      <c r="N105" s="138">
        <f t="shared" si="20"/>
        <v>4000</v>
      </c>
      <c r="O105" s="138">
        <f t="shared" si="24"/>
        <v>0</v>
      </c>
      <c r="P105" s="143">
        <f t="shared" si="24"/>
        <v>0</v>
      </c>
    </row>
    <row r="106" spans="1:16" ht="13.5" customHeight="1" hidden="1">
      <c r="A106" s="57"/>
      <c r="B106" s="79" t="s">
        <v>62</v>
      </c>
      <c r="C106" s="52">
        <v>63</v>
      </c>
      <c r="D106" s="52">
        <v>0</v>
      </c>
      <c r="E106" s="52">
        <v>18</v>
      </c>
      <c r="F106" s="139">
        <v>863</v>
      </c>
      <c r="G106" s="131" t="s">
        <v>51</v>
      </c>
      <c r="H106" s="131" t="s">
        <v>36</v>
      </c>
      <c r="I106" s="140" t="s">
        <v>188</v>
      </c>
      <c r="J106" s="141" t="s">
        <v>189</v>
      </c>
      <c r="K106" s="145" t="s">
        <v>26</v>
      </c>
      <c r="L106" s="138">
        <v>4000</v>
      </c>
      <c r="M106" s="138"/>
      <c r="N106" s="138">
        <f t="shared" si="20"/>
        <v>4000</v>
      </c>
      <c r="O106" s="138">
        <v>0</v>
      </c>
      <c r="P106" s="143">
        <v>0</v>
      </c>
    </row>
    <row r="107" spans="1:16" ht="13.5" customHeight="1" hidden="1">
      <c r="A107" s="57"/>
      <c r="B107" s="196" t="s">
        <v>239</v>
      </c>
      <c r="C107" s="166">
        <v>70</v>
      </c>
      <c r="D107" s="181">
        <v>0</v>
      </c>
      <c r="E107" s="181" t="s">
        <v>159</v>
      </c>
      <c r="F107" s="133">
        <v>863</v>
      </c>
      <c r="G107" s="175" t="s">
        <v>240</v>
      </c>
      <c r="H107" s="175"/>
      <c r="I107" s="175"/>
      <c r="J107" s="175"/>
      <c r="K107" s="145"/>
      <c r="L107" s="136">
        <f aca="true" t="shared" si="26" ref="L107:M109">L108</f>
        <v>0</v>
      </c>
      <c r="M107" s="136">
        <f t="shared" si="26"/>
        <v>0</v>
      </c>
      <c r="N107" s="138">
        <f t="shared" si="20"/>
        <v>0</v>
      </c>
      <c r="O107" s="136">
        <f aca="true" t="shared" si="27" ref="O107:P109">O108</f>
        <v>0</v>
      </c>
      <c r="P107" s="136">
        <f t="shared" si="27"/>
        <v>0</v>
      </c>
    </row>
    <row r="108" spans="1:16" ht="13.5" customHeight="1" hidden="1">
      <c r="A108" s="57"/>
      <c r="B108" s="197" t="s">
        <v>239</v>
      </c>
      <c r="C108" s="55">
        <v>70</v>
      </c>
      <c r="D108" s="55">
        <v>0</v>
      </c>
      <c r="E108" s="148" t="s">
        <v>159</v>
      </c>
      <c r="F108" s="139">
        <v>863</v>
      </c>
      <c r="G108" s="180" t="s">
        <v>240</v>
      </c>
      <c r="H108" s="180" t="s">
        <v>240</v>
      </c>
      <c r="I108" s="180"/>
      <c r="J108" s="180"/>
      <c r="K108" s="145"/>
      <c r="L108" s="138">
        <f t="shared" si="26"/>
        <v>0</v>
      </c>
      <c r="M108" s="138">
        <f t="shared" si="26"/>
        <v>0</v>
      </c>
      <c r="N108" s="138">
        <f t="shared" si="20"/>
        <v>0</v>
      </c>
      <c r="O108" s="138">
        <f t="shared" si="27"/>
        <v>0</v>
      </c>
      <c r="P108" s="138">
        <f t="shared" si="27"/>
        <v>0</v>
      </c>
    </row>
    <row r="109" spans="1:16" ht="13.5" customHeight="1" hidden="1">
      <c r="A109" s="57"/>
      <c r="B109" s="197" t="s">
        <v>239</v>
      </c>
      <c r="C109" s="55">
        <v>70</v>
      </c>
      <c r="D109" s="55">
        <v>0</v>
      </c>
      <c r="E109" s="148" t="s">
        <v>159</v>
      </c>
      <c r="F109" s="139">
        <v>863</v>
      </c>
      <c r="G109" s="180" t="s">
        <v>240</v>
      </c>
      <c r="H109" s="180" t="s">
        <v>240</v>
      </c>
      <c r="I109" s="180" t="s">
        <v>241</v>
      </c>
      <c r="J109" s="180" t="s">
        <v>242</v>
      </c>
      <c r="K109" s="145"/>
      <c r="L109" s="138">
        <f t="shared" si="26"/>
        <v>0</v>
      </c>
      <c r="M109" s="138">
        <f t="shared" si="26"/>
        <v>0</v>
      </c>
      <c r="N109" s="138">
        <f t="shared" si="20"/>
        <v>0</v>
      </c>
      <c r="O109" s="138">
        <f t="shared" si="27"/>
        <v>0</v>
      </c>
      <c r="P109" s="138">
        <f t="shared" si="27"/>
        <v>0</v>
      </c>
    </row>
    <row r="110" spans="1:16" ht="13.5" customHeight="1" hidden="1">
      <c r="A110" s="57"/>
      <c r="B110" s="197" t="s">
        <v>239</v>
      </c>
      <c r="C110" s="55">
        <v>70</v>
      </c>
      <c r="D110" s="55">
        <v>0</v>
      </c>
      <c r="E110" s="148" t="s">
        <v>159</v>
      </c>
      <c r="F110" s="139">
        <v>863</v>
      </c>
      <c r="G110" s="180" t="s">
        <v>240</v>
      </c>
      <c r="H110" s="180" t="s">
        <v>240</v>
      </c>
      <c r="I110" s="180" t="s">
        <v>241</v>
      </c>
      <c r="J110" s="180" t="s">
        <v>242</v>
      </c>
      <c r="K110" s="180" t="s">
        <v>243</v>
      </c>
      <c r="L110" s="138">
        <v>0</v>
      </c>
      <c r="M110" s="138">
        <v>0</v>
      </c>
      <c r="N110" s="138">
        <f t="shared" si="20"/>
        <v>0</v>
      </c>
      <c r="O110" s="138">
        <v>0</v>
      </c>
      <c r="P110" s="138">
        <v>0</v>
      </c>
    </row>
    <row r="111" spans="1:16" ht="14.25" customHeight="1">
      <c r="A111" s="68"/>
      <c r="B111" s="69" t="s">
        <v>27</v>
      </c>
      <c r="C111" s="69"/>
      <c r="D111" s="69"/>
      <c r="E111" s="69"/>
      <c r="F111" s="139"/>
      <c r="G111" s="134"/>
      <c r="H111" s="134"/>
      <c r="I111" s="134"/>
      <c r="J111" s="141"/>
      <c r="K111" s="134"/>
      <c r="L111" s="136">
        <f>L11+L59+L66+L102+L82+L73+L97</f>
        <v>3908005.71</v>
      </c>
      <c r="M111" s="136">
        <f>M11+M59+M66+M102+M82+M73+M97</f>
        <v>20788.960000000003</v>
      </c>
      <c r="N111" s="136">
        <f>N11+N59+N66+N102+N82+N73+N97+N107</f>
        <v>3928794.67</v>
      </c>
      <c r="O111" s="136">
        <f>O11+O59+O66+O102+O82+O73+O97+O107</f>
        <v>0</v>
      </c>
      <c r="P111" s="136">
        <f>P11+P59+P66+P102+P82+P73+P97+P107</f>
        <v>0</v>
      </c>
    </row>
    <row r="112" ht="14.25"/>
    <row r="113" ht="14.25" hidden="1">
      <c r="M113" s="36" t="s">
        <v>211</v>
      </c>
    </row>
    <row r="114" spans="12:16" ht="14.25" hidden="1">
      <c r="L114" s="161" t="e">
        <f>'[1]1. Дох.'!C39-'Вед.19'!#REF!</f>
        <v>#REF!</v>
      </c>
      <c r="M114" s="161" t="e">
        <f>M113-#REF!</f>
        <v>#REF!</v>
      </c>
      <c r="N114" s="161"/>
      <c r="O114" s="161" t="e">
        <f>'[1]1. Дох.'!D39-'Вед.19'!#REF!</f>
        <v>#REF!</v>
      </c>
      <c r="P114" s="161" t="e">
        <f>'[1]1. Дох.'!E39-'Вед.19'!#REF!</f>
        <v>#REF!</v>
      </c>
    </row>
    <row r="115" ht="14.25" hidden="1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</sheetData>
  <sheetProtection/>
  <mergeCells count="27">
    <mergeCell ref="A91:B91"/>
    <mergeCell ref="A104:B104"/>
    <mergeCell ref="A45:B45"/>
    <mergeCell ref="A82:B82"/>
    <mergeCell ref="A48:B48"/>
    <mergeCell ref="A52:B52"/>
    <mergeCell ref="A56:B56"/>
    <mergeCell ref="A73:B73"/>
    <mergeCell ref="A78:B78"/>
    <mergeCell ref="A79:B79"/>
    <mergeCell ref="A83:B83"/>
    <mergeCell ref="F2:P2"/>
    <mergeCell ref="F3:L3"/>
    <mergeCell ref="F4:P4"/>
    <mergeCell ref="A6:P6"/>
    <mergeCell ref="A8:B8"/>
    <mergeCell ref="B17:C17"/>
    <mergeCell ref="A103:B103"/>
    <mergeCell ref="A84:B84"/>
    <mergeCell ref="A88:B88"/>
    <mergeCell ref="A102:B102"/>
    <mergeCell ref="A87:B87"/>
    <mergeCell ref="A11:B11"/>
    <mergeCell ref="A12:B12"/>
    <mergeCell ref="A16:B16"/>
    <mergeCell ref="A20:B20"/>
    <mergeCell ref="A44:B44"/>
  </mergeCells>
  <printOptions/>
  <pageMargins left="0.5511811023622047" right="0.2362204724409449" top="0.9055118110236221" bottom="0.7874015748031497" header="0.6692913385826772" footer="0.5511811023622047"/>
  <pageSetup horizontalDpi="600" verticalDpi="600" orientation="portrait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4"/>
  <sheetViews>
    <sheetView zoomScalePageLayoutView="0" workbookViewId="0" topLeftCell="B3">
      <selection activeCell="U20" sqref="U20"/>
    </sheetView>
  </sheetViews>
  <sheetFormatPr defaultColWidth="9.140625" defaultRowHeight="12.75"/>
  <cols>
    <col min="1" max="1" width="2.421875" style="29" hidden="1" customWidth="1"/>
    <col min="2" max="2" width="46.57421875" style="30" customWidth="1"/>
    <col min="3" max="3" width="4.8515625" style="30" hidden="1" customWidth="1"/>
    <col min="4" max="5" width="6.28125" style="30" hidden="1" customWidth="1"/>
    <col min="6" max="6" width="4.7109375" style="121" hidden="1" customWidth="1"/>
    <col min="7" max="7" width="3.57421875" style="160" customWidth="1"/>
    <col min="8" max="8" width="3.7109375" style="160" customWidth="1"/>
    <col min="9" max="9" width="6.57421875" style="160" hidden="1" customWidth="1"/>
    <col min="10" max="10" width="12.7109375" style="160" customWidth="1"/>
    <col min="11" max="11" width="4.421875" style="36" customWidth="1"/>
    <col min="12" max="12" width="12.140625" style="36" hidden="1" customWidth="1"/>
    <col min="13" max="13" width="12.140625" style="29" customWidth="1"/>
    <col min="14" max="14" width="12.140625" style="29" hidden="1" customWidth="1"/>
    <col min="15" max="16" width="12.57421875" style="29" customWidth="1"/>
    <col min="17" max="19" width="14.57421875" style="29" customWidth="1"/>
    <col min="20" max="16384" width="9.140625" style="29" customWidth="1"/>
  </cols>
  <sheetData>
    <row r="1" spans="6:12" ht="12.75" hidden="1">
      <c r="F1" s="192" t="s">
        <v>146</v>
      </c>
      <c r="G1" s="48"/>
      <c r="H1" s="48"/>
      <c r="I1" s="48"/>
      <c r="J1" s="48"/>
      <c r="K1" s="48"/>
      <c r="L1" s="48"/>
    </row>
    <row r="2" spans="6:14" ht="55.5" customHeight="1" hidden="1">
      <c r="F2" s="245" t="s">
        <v>231</v>
      </c>
      <c r="G2" s="245"/>
      <c r="H2" s="245"/>
      <c r="I2" s="245"/>
      <c r="J2" s="245"/>
      <c r="K2" s="245"/>
      <c r="L2" s="245"/>
      <c r="M2" s="245"/>
      <c r="N2" s="245"/>
    </row>
    <row r="3" spans="6:14" ht="13.5" customHeight="1">
      <c r="F3" s="234" t="s">
        <v>268</v>
      </c>
      <c r="G3" s="234"/>
      <c r="H3" s="234"/>
      <c r="I3" s="234"/>
      <c r="J3" s="234"/>
      <c r="K3" s="234"/>
      <c r="L3" s="234"/>
      <c r="M3" s="39"/>
      <c r="N3" s="39"/>
    </row>
    <row r="4" spans="6:16" ht="45.75" customHeight="1">
      <c r="F4" s="246" t="s">
        <v>230</v>
      </c>
      <c r="G4" s="246"/>
      <c r="H4" s="246"/>
      <c r="I4" s="246"/>
      <c r="J4" s="246"/>
      <c r="K4" s="246"/>
      <c r="L4" s="246"/>
      <c r="M4" s="246"/>
      <c r="N4" s="246"/>
      <c r="O4" s="246"/>
      <c r="P4" s="246"/>
    </row>
    <row r="5" spans="6:14" ht="10.5" customHeight="1">
      <c r="F5" s="191"/>
      <c r="G5" s="191"/>
      <c r="H5" s="191"/>
      <c r="I5" s="191"/>
      <c r="J5" s="191"/>
      <c r="K5" s="191"/>
      <c r="L5" s="191"/>
      <c r="M5" s="191"/>
      <c r="N5" s="191"/>
    </row>
    <row r="6" spans="6:14" ht="13.5" customHeight="1">
      <c r="F6" s="234" t="s">
        <v>269</v>
      </c>
      <c r="G6" s="234"/>
      <c r="H6" s="234"/>
      <c r="I6" s="234"/>
      <c r="J6" s="234"/>
      <c r="K6" s="234"/>
      <c r="L6" s="234"/>
      <c r="M6" s="39"/>
      <c r="N6" s="39"/>
    </row>
    <row r="7" spans="6:16" ht="34.5" customHeight="1">
      <c r="F7" s="235" t="s">
        <v>229</v>
      </c>
      <c r="G7" s="235"/>
      <c r="H7" s="235"/>
      <c r="I7" s="235"/>
      <c r="J7" s="235"/>
      <c r="K7" s="235"/>
      <c r="L7" s="235"/>
      <c r="M7" s="235"/>
      <c r="N7" s="235"/>
      <c r="O7" s="235"/>
      <c r="P7" s="235"/>
    </row>
    <row r="8" spans="6:14" ht="9" customHeight="1">
      <c r="F8" s="120"/>
      <c r="G8" s="40"/>
      <c r="H8" s="40"/>
      <c r="I8" s="40"/>
      <c r="J8" s="40"/>
      <c r="K8" s="40"/>
      <c r="L8" s="40"/>
      <c r="M8" s="40"/>
      <c r="N8" s="40"/>
    </row>
    <row r="9" spans="1:16" ht="40.5" customHeight="1">
      <c r="A9" s="236" t="s">
        <v>247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</row>
    <row r="10" spans="1:16" ht="15" customHeight="1">
      <c r="A10" s="31"/>
      <c r="B10" s="31"/>
      <c r="C10" s="34"/>
      <c r="D10" s="34"/>
      <c r="E10" s="34"/>
      <c r="G10" s="31"/>
      <c r="H10" s="31"/>
      <c r="I10" s="31"/>
      <c r="J10" s="31"/>
      <c r="K10" s="31"/>
      <c r="M10" s="31"/>
      <c r="N10" s="193" t="s">
        <v>147</v>
      </c>
      <c r="P10" s="109" t="s">
        <v>147</v>
      </c>
    </row>
    <row r="11" spans="1:16" s="42" customFormat="1" ht="24" customHeight="1">
      <c r="A11" s="237" t="s">
        <v>29</v>
      </c>
      <c r="B11" s="238"/>
      <c r="C11" s="41" t="s">
        <v>91</v>
      </c>
      <c r="D11" s="41" t="s">
        <v>92</v>
      </c>
      <c r="E11" s="41" t="s">
        <v>149</v>
      </c>
      <c r="F11" s="216" t="s">
        <v>93</v>
      </c>
      <c r="G11" s="124" t="s">
        <v>30</v>
      </c>
      <c r="H11" s="124" t="s">
        <v>31</v>
      </c>
      <c r="I11" s="124" t="s">
        <v>94</v>
      </c>
      <c r="J11" s="124" t="s">
        <v>32</v>
      </c>
      <c r="K11" s="124" t="s">
        <v>33</v>
      </c>
      <c r="L11" s="110" t="s">
        <v>135</v>
      </c>
      <c r="M11" s="110" t="s">
        <v>227</v>
      </c>
      <c r="N11" s="52" t="s">
        <v>228</v>
      </c>
      <c r="O11" s="110" t="s">
        <v>148</v>
      </c>
      <c r="P11" s="110" t="s">
        <v>215</v>
      </c>
    </row>
    <row r="12" spans="1:16" s="42" customFormat="1" ht="19.5" customHeight="1" hidden="1">
      <c r="A12" s="41"/>
      <c r="B12" s="126" t="s">
        <v>95</v>
      </c>
      <c r="C12" s="127">
        <v>63</v>
      </c>
      <c r="D12" s="41"/>
      <c r="E12" s="41"/>
      <c r="F12" s="128"/>
      <c r="G12" s="125"/>
      <c r="H12" s="125"/>
      <c r="I12" s="125"/>
      <c r="J12" s="125"/>
      <c r="K12" s="125"/>
      <c r="L12" s="44">
        <f>L13</f>
        <v>3908005.71</v>
      </c>
      <c r="M12" s="44">
        <f>M13</f>
        <v>20788.960000000003</v>
      </c>
      <c r="N12" s="44">
        <f>N13</f>
        <v>3928794.67</v>
      </c>
      <c r="O12" s="44">
        <f>O13</f>
        <v>0</v>
      </c>
      <c r="P12" s="44">
        <f>P13</f>
        <v>0</v>
      </c>
    </row>
    <row r="13" spans="1:16" s="42" customFormat="1" ht="17.25" customHeight="1" hidden="1">
      <c r="A13" s="52"/>
      <c r="B13" s="53" t="s">
        <v>96</v>
      </c>
      <c r="C13" s="129">
        <v>63</v>
      </c>
      <c r="D13" s="129">
        <v>0</v>
      </c>
      <c r="E13" s="129">
        <v>11</v>
      </c>
      <c r="F13" s="130">
        <v>863</v>
      </c>
      <c r="G13" s="131"/>
      <c r="H13" s="131"/>
      <c r="I13" s="131"/>
      <c r="J13" s="131"/>
      <c r="K13" s="131"/>
      <c r="L13" s="132">
        <f>L114</f>
        <v>3908005.71</v>
      </c>
      <c r="M13" s="132">
        <f>M114</f>
        <v>20788.960000000003</v>
      </c>
      <c r="N13" s="132">
        <f>N114</f>
        <v>3928794.67</v>
      </c>
      <c r="O13" s="132">
        <f>O114</f>
        <v>0</v>
      </c>
      <c r="P13" s="132">
        <f>P114</f>
        <v>0</v>
      </c>
    </row>
    <row r="14" spans="1:16" s="32" customFormat="1" ht="15.75" customHeight="1">
      <c r="A14" s="227" t="s">
        <v>34</v>
      </c>
      <c r="B14" s="228"/>
      <c r="C14" s="129">
        <v>63</v>
      </c>
      <c r="D14" s="129">
        <v>0</v>
      </c>
      <c r="E14" s="129">
        <v>11</v>
      </c>
      <c r="F14" s="133">
        <v>863</v>
      </c>
      <c r="G14" s="134" t="s">
        <v>35</v>
      </c>
      <c r="H14" s="135"/>
      <c r="I14" s="135"/>
      <c r="J14" s="135"/>
      <c r="K14" s="135"/>
      <c r="L14" s="136">
        <f>L19+L47+L51+L15+L36+L43</f>
        <v>1677284.72</v>
      </c>
      <c r="M14" s="136">
        <f>M19+M47+M51+M15+M36+M43</f>
        <v>-897.1699999999983</v>
      </c>
      <c r="N14" s="136">
        <f>N19+N47+N51+N15+N36+N43</f>
        <v>1676387.55</v>
      </c>
      <c r="O14" s="136">
        <f>O19+O47+O51+O15+O36+O43</f>
        <v>0</v>
      </c>
      <c r="P14" s="136">
        <f>P19+P47+P51+P15+P36+P43</f>
        <v>0</v>
      </c>
    </row>
    <row r="15" spans="1:16" ht="40.5" customHeight="1" hidden="1">
      <c r="A15" s="221" t="s">
        <v>55</v>
      </c>
      <c r="B15" s="222"/>
      <c r="C15" s="129">
        <v>63</v>
      </c>
      <c r="D15" s="129">
        <v>0</v>
      </c>
      <c r="E15" s="129">
        <v>11</v>
      </c>
      <c r="F15" s="133">
        <v>863</v>
      </c>
      <c r="G15" s="137" t="s">
        <v>35</v>
      </c>
      <c r="H15" s="137" t="s">
        <v>36</v>
      </c>
      <c r="I15" s="137"/>
      <c r="J15" s="137"/>
      <c r="K15" s="131"/>
      <c r="L15" s="138">
        <f>L16</f>
        <v>288466.49</v>
      </c>
      <c r="M15" s="138">
        <f>M16</f>
        <v>0</v>
      </c>
      <c r="N15" s="138">
        <f>N16</f>
        <v>288466.49</v>
      </c>
      <c r="O15" s="138">
        <f>O16</f>
        <v>0</v>
      </c>
      <c r="P15" s="138">
        <f>P16</f>
        <v>0</v>
      </c>
    </row>
    <row r="16" spans="1:16" ht="25.5" customHeight="1" hidden="1">
      <c r="A16" s="70" t="s">
        <v>98</v>
      </c>
      <c r="B16" s="61" t="s">
        <v>150</v>
      </c>
      <c r="C16" s="52">
        <v>63</v>
      </c>
      <c r="D16" s="52">
        <v>0</v>
      </c>
      <c r="E16" s="52">
        <v>11</v>
      </c>
      <c r="F16" s="139">
        <v>863</v>
      </c>
      <c r="G16" s="140" t="s">
        <v>35</v>
      </c>
      <c r="H16" s="140" t="s">
        <v>36</v>
      </c>
      <c r="I16" s="140" t="s">
        <v>196</v>
      </c>
      <c r="J16" s="141" t="s">
        <v>151</v>
      </c>
      <c r="K16" s="142" t="s">
        <v>99</v>
      </c>
      <c r="L16" s="138">
        <f aca="true" t="shared" si="0" ref="L16:P17">L17</f>
        <v>288466.49</v>
      </c>
      <c r="M16" s="138">
        <f t="shared" si="0"/>
        <v>0</v>
      </c>
      <c r="N16" s="138">
        <f t="shared" si="0"/>
        <v>288466.49</v>
      </c>
      <c r="O16" s="138">
        <f t="shared" si="0"/>
        <v>0</v>
      </c>
      <c r="P16" s="138">
        <f t="shared" si="0"/>
        <v>0</v>
      </c>
    </row>
    <row r="17" spans="1:16" ht="63" customHeight="1" hidden="1">
      <c r="A17" s="45" t="s">
        <v>97</v>
      </c>
      <c r="B17" s="45" t="s">
        <v>97</v>
      </c>
      <c r="C17" s="52">
        <v>63</v>
      </c>
      <c r="D17" s="52">
        <v>0</v>
      </c>
      <c r="E17" s="52">
        <v>11</v>
      </c>
      <c r="F17" s="139">
        <v>863</v>
      </c>
      <c r="G17" s="140" t="s">
        <v>35</v>
      </c>
      <c r="H17" s="140" t="s">
        <v>36</v>
      </c>
      <c r="I17" s="140" t="s">
        <v>196</v>
      </c>
      <c r="J17" s="141" t="s">
        <v>151</v>
      </c>
      <c r="K17" s="141" t="s">
        <v>17</v>
      </c>
      <c r="L17" s="138">
        <f t="shared" si="0"/>
        <v>288466.49</v>
      </c>
      <c r="M17" s="138">
        <f t="shared" si="0"/>
        <v>0</v>
      </c>
      <c r="N17" s="138">
        <f t="shared" si="0"/>
        <v>288466.49</v>
      </c>
      <c r="O17" s="138">
        <f t="shared" si="0"/>
        <v>0</v>
      </c>
      <c r="P17" s="138">
        <f t="shared" si="0"/>
        <v>0</v>
      </c>
    </row>
    <row r="18" spans="1:16" ht="24.75" customHeight="1" hidden="1">
      <c r="A18" s="45" t="s">
        <v>100</v>
      </c>
      <c r="B18" s="45" t="s">
        <v>100</v>
      </c>
      <c r="C18" s="52">
        <v>63</v>
      </c>
      <c r="D18" s="52">
        <v>0</v>
      </c>
      <c r="E18" s="52">
        <v>11</v>
      </c>
      <c r="F18" s="139">
        <v>863</v>
      </c>
      <c r="G18" s="131" t="s">
        <v>35</v>
      </c>
      <c r="H18" s="131" t="s">
        <v>36</v>
      </c>
      <c r="I18" s="140" t="s">
        <v>196</v>
      </c>
      <c r="J18" s="141" t="s">
        <v>151</v>
      </c>
      <c r="K18" s="141" t="s">
        <v>18</v>
      </c>
      <c r="L18" s="138">
        <v>288466.49</v>
      </c>
      <c r="M18" s="138">
        <v>0</v>
      </c>
      <c r="N18" s="138">
        <f>L18+M18</f>
        <v>288466.49</v>
      </c>
      <c r="O18" s="138">
        <v>0</v>
      </c>
      <c r="P18" s="138">
        <v>0</v>
      </c>
    </row>
    <row r="19" spans="1:16" s="33" customFormat="1" ht="37.5" customHeight="1">
      <c r="A19" s="227" t="s">
        <v>39</v>
      </c>
      <c r="B19" s="228"/>
      <c r="C19" s="129">
        <v>63</v>
      </c>
      <c r="D19" s="129">
        <v>0</v>
      </c>
      <c r="E19" s="129">
        <v>11</v>
      </c>
      <c r="F19" s="133">
        <v>863</v>
      </c>
      <c r="G19" s="134" t="s">
        <v>35</v>
      </c>
      <c r="H19" s="134" t="s">
        <v>40</v>
      </c>
      <c r="I19" s="134"/>
      <c r="J19" s="134"/>
      <c r="K19" s="134"/>
      <c r="L19" s="136">
        <f>L23+L30+L33+L20</f>
        <v>1343078.91</v>
      </c>
      <c r="M19" s="136">
        <f>M23+M30+M33+M20</f>
        <v>32788.15</v>
      </c>
      <c r="N19" s="136">
        <f>N23+N30+N33+N20</f>
        <v>1375867.06</v>
      </c>
      <c r="O19" s="136">
        <f>O23+O30+O33+O20</f>
        <v>0</v>
      </c>
      <c r="P19" s="136">
        <f>P23+P30+P33+P20</f>
        <v>0</v>
      </c>
    </row>
    <row r="20" spans="1:16" s="33" customFormat="1" ht="41.25" customHeight="1">
      <c r="A20" s="108"/>
      <c r="B20" s="239" t="s">
        <v>264</v>
      </c>
      <c r="C20" s="239"/>
      <c r="D20" s="129"/>
      <c r="E20" s="129"/>
      <c r="F20" s="139">
        <v>863</v>
      </c>
      <c r="G20" s="131" t="s">
        <v>35</v>
      </c>
      <c r="H20" s="131" t="s">
        <v>40</v>
      </c>
      <c r="I20" s="140" t="s">
        <v>152</v>
      </c>
      <c r="J20" s="141" t="s">
        <v>265</v>
      </c>
      <c r="K20" s="131"/>
      <c r="L20" s="138">
        <f>L21</f>
        <v>149181.51</v>
      </c>
      <c r="M20" s="138">
        <f aca="true" t="shared" si="1" ref="M20:P21">M21</f>
        <v>-6498.15</v>
      </c>
      <c r="N20" s="138">
        <f t="shared" si="1"/>
        <v>142683.36000000002</v>
      </c>
      <c r="O20" s="138">
        <f t="shared" si="1"/>
        <v>0</v>
      </c>
      <c r="P20" s="138">
        <f t="shared" si="1"/>
        <v>0</v>
      </c>
    </row>
    <row r="21" spans="1:16" s="33" customFormat="1" ht="50.25" customHeight="1">
      <c r="A21" s="108"/>
      <c r="B21" s="104" t="s">
        <v>97</v>
      </c>
      <c r="C21" s="129"/>
      <c r="D21" s="129"/>
      <c r="E21" s="129"/>
      <c r="F21" s="139">
        <v>863</v>
      </c>
      <c r="G21" s="140" t="s">
        <v>35</v>
      </c>
      <c r="H21" s="140" t="s">
        <v>40</v>
      </c>
      <c r="I21" s="140" t="s">
        <v>152</v>
      </c>
      <c r="J21" s="141" t="s">
        <v>265</v>
      </c>
      <c r="K21" s="131" t="s">
        <v>17</v>
      </c>
      <c r="L21" s="138">
        <f>L22</f>
        <v>149181.51</v>
      </c>
      <c r="M21" s="138">
        <f t="shared" si="1"/>
        <v>-6498.15</v>
      </c>
      <c r="N21" s="138">
        <f t="shared" si="1"/>
        <v>142683.36000000002</v>
      </c>
      <c r="O21" s="138">
        <f t="shared" si="1"/>
        <v>0</v>
      </c>
      <c r="P21" s="138">
        <f t="shared" si="1"/>
        <v>0</v>
      </c>
    </row>
    <row r="22" spans="1:16" s="33" customFormat="1" ht="26.25" customHeight="1">
      <c r="A22" s="108"/>
      <c r="B22" s="104" t="s">
        <v>100</v>
      </c>
      <c r="C22" s="129"/>
      <c r="D22" s="129"/>
      <c r="E22" s="129"/>
      <c r="F22" s="139">
        <v>863</v>
      </c>
      <c r="G22" s="131" t="s">
        <v>35</v>
      </c>
      <c r="H22" s="131" t="s">
        <v>40</v>
      </c>
      <c r="I22" s="140" t="s">
        <v>152</v>
      </c>
      <c r="J22" s="141" t="s">
        <v>265</v>
      </c>
      <c r="K22" s="131" t="s">
        <v>18</v>
      </c>
      <c r="L22" s="138">
        <v>149181.51</v>
      </c>
      <c r="M22" s="138">
        <v>-6498.15</v>
      </c>
      <c r="N22" s="138">
        <f>L22+M22</f>
        <v>142683.36000000002</v>
      </c>
      <c r="O22" s="138">
        <v>0</v>
      </c>
      <c r="P22" s="138">
        <v>0</v>
      </c>
    </row>
    <row r="23" spans="1:16" ht="24.75" customHeight="1">
      <c r="A23" s="229" t="s">
        <v>101</v>
      </c>
      <c r="B23" s="230"/>
      <c r="C23" s="52">
        <v>63</v>
      </c>
      <c r="D23" s="52">
        <v>0</v>
      </c>
      <c r="E23" s="52">
        <v>11</v>
      </c>
      <c r="F23" s="139">
        <v>863</v>
      </c>
      <c r="G23" s="131" t="s">
        <v>35</v>
      </c>
      <c r="H23" s="131" t="s">
        <v>40</v>
      </c>
      <c r="I23" s="140" t="s">
        <v>152</v>
      </c>
      <c r="J23" s="141" t="s">
        <v>153</v>
      </c>
      <c r="K23" s="131"/>
      <c r="L23" s="138">
        <f>L24+L26+L28</f>
        <v>1167637.7</v>
      </c>
      <c r="M23" s="138">
        <f>M24+M26+M28</f>
        <v>30350.12</v>
      </c>
      <c r="N23" s="138">
        <f aca="true" t="shared" si="2" ref="N23:N93">L23+M23</f>
        <v>1197987.82</v>
      </c>
      <c r="O23" s="138">
        <f>O24+O26+O28</f>
        <v>0</v>
      </c>
      <c r="P23" s="138">
        <f>P24+P26+P28</f>
        <v>0</v>
      </c>
    </row>
    <row r="24" spans="1:16" ht="48.75" customHeight="1">
      <c r="A24" s="61"/>
      <c r="B24" s="45" t="s">
        <v>97</v>
      </c>
      <c r="C24" s="52">
        <v>63</v>
      </c>
      <c r="D24" s="52">
        <v>0</v>
      </c>
      <c r="E24" s="52">
        <v>11</v>
      </c>
      <c r="F24" s="139">
        <v>863</v>
      </c>
      <c r="G24" s="140" t="s">
        <v>35</v>
      </c>
      <c r="H24" s="140" t="s">
        <v>40</v>
      </c>
      <c r="I24" s="140" t="s">
        <v>152</v>
      </c>
      <c r="J24" s="141" t="s">
        <v>153</v>
      </c>
      <c r="K24" s="131" t="s">
        <v>17</v>
      </c>
      <c r="L24" s="138">
        <f>L25</f>
        <v>852637</v>
      </c>
      <c r="M24" s="138">
        <f>M25</f>
        <v>-581.99</v>
      </c>
      <c r="N24" s="138">
        <f t="shared" si="2"/>
        <v>852055.01</v>
      </c>
      <c r="O24" s="138">
        <f>O25</f>
        <v>0</v>
      </c>
      <c r="P24" s="138">
        <f>P25</f>
        <v>0</v>
      </c>
    </row>
    <row r="25" spans="1:16" ht="24.75" customHeight="1">
      <c r="A25" s="57"/>
      <c r="B25" s="45" t="s">
        <v>100</v>
      </c>
      <c r="C25" s="52">
        <v>63</v>
      </c>
      <c r="D25" s="52">
        <v>0</v>
      </c>
      <c r="E25" s="52">
        <v>11</v>
      </c>
      <c r="F25" s="139">
        <v>863</v>
      </c>
      <c r="G25" s="131" t="s">
        <v>35</v>
      </c>
      <c r="H25" s="131" t="s">
        <v>40</v>
      </c>
      <c r="I25" s="140" t="s">
        <v>152</v>
      </c>
      <c r="J25" s="141" t="s">
        <v>153</v>
      </c>
      <c r="K25" s="131" t="s">
        <v>18</v>
      </c>
      <c r="L25" s="138">
        <v>852637</v>
      </c>
      <c r="M25" s="138">
        <v>-581.99</v>
      </c>
      <c r="N25" s="138">
        <f t="shared" si="2"/>
        <v>852055.01</v>
      </c>
      <c r="O25" s="138">
        <v>0</v>
      </c>
      <c r="P25" s="138">
        <v>0</v>
      </c>
    </row>
    <row r="26" spans="1:16" ht="24.75" customHeight="1">
      <c r="A26" s="57"/>
      <c r="B26" s="106" t="s">
        <v>144</v>
      </c>
      <c r="C26" s="52">
        <v>63</v>
      </c>
      <c r="D26" s="52">
        <v>0</v>
      </c>
      <c r="E26" s="52">
        <v>11</v>
      </c>
      <c r="F26" s="144">
        <v>863</v>
      </c>
      <c r="G26" s="145" t="s">
        <v>35</v>
      </c>
      <c r="H26" s="145" t="s">
        <v>40</v>
      </c>
      <c r="I26" s="140" t="s">
        <v>152</v>
      </c>
      <c r="J26" s="141" t="s">
        <v>153</v>
      </c>
      <c r="K26" s="145" t="s">
        <v>19</v>
      </c>
      <c r="L26" s="138">
        <f>L27</f>
        <v>307929.7</v>
      </c>
      <c r="M26" s="138">
        <f>M27</f>
        <v>30940.43</v>
      </c>
      <c r="N26" s="138">
        <f t="shared" si="2"/>
        <v>338870.13</v>
      </c>
      <c r="O26" s="138">
        <f>O27</f>
        <v>0</v>
      </c>
      <c r="P26" s="138">
        <f>P27</f>
        <v>0</v>
      </c>
    </row>
    <row r="27" spans="1:16" ht="28.5" customHeight="1">
      <c r="A27" s="57"/>
      <c r="B27" s="46" t="s">
        <v>102</v>
      </c>
      <c r="C27" s="52">
        <v>63</v>
      </c>
      <c r="D27" s="52">
        <v>0</v>
      </c>
      <c r="E27" s="52">
        <v>11</v>
      </c>
      <c r="F27" s="144">
        <v>863</v>
      </c>
      <c r="G27" s="145" t="s">
        <v>35</v>
      </c>
      <c r="H27" s="145" t="s">
        <v>40</v>
      </c>
      <c r="I27" s="140" t="s">
        <v>152</v>
      </c>
      <c r="J27" s="141" t="s">
        <v>153</v>
      </c>
      <c r="K27" s="145" t="s">
        <v>20</v>
      </c>
      <c r="L27" s="138">
        <v>307929.7</v>
      </c>
      <c r="M27" s="138">
        <v>30940.43</v>
      </c>
      <c r="N27" s="138">
        <f t="shared" si="2"/>
        <v>338870.13</v>
      </c>
      <c r="O27" s="138">
        <v>0</v>
      </c>
      <c r="P27" s="138">
        <v>0</v>
      </c>
    </row>
    <row r="28" spans="1:16" ht="15.75" customHeight="1">
      <c r="A28" s="57"/>
      <c r="B28" s="146" t="s">
        <v>21</v>
      </c>
      <c r="C28" s="52">
        <v>63</v>
      </c>
      <c r="D28" s="52">
        <v>0</v>
      </c>
      <c r="E28" s="52">
        <v>11</v>
      </c>
      <c r="F28" s="139">
        <v>863</v>
      </c>
      <c r="G28" s="131" t="s">
        <v>35</v>
      </c>
      <c r="H28" s="131" t="s">
        <v>40</v>
      </c>
      <c r="I28" s="140" t="s">
        <v>152</v>
      </c>
      <c r="J28" s="141" t="s">
        <v>153</v>
      </c>
      <c r="K28" s="131" t="s">
        <v>22</v>
      </c>
      <c r="L28" s="138">
        <f>L29</f>
        <v>7071</v>
      </c>
      <c r="M28" s="138">
        <f>M29</f>
        <v>-8.32</v>
      </c>
      <c r="N28" s="138">
        <f t="shared" si="2"/>
        <v>7062.68</v>
      </c>
      <c r="O28" s="138">
        <f>O29</f>
        <v>0</v>
      </c>
      <c r="P28" s="138">
        <f>P29</f>
        <v>0</v>
      </c>
    </row>
    <row r="29" spans="1:16" ht="15.75" customHeight="1">
      <c r="A29" s="57"/>
      <c r="B29" s="105" t="s">
        <v>140</v>
      </c>
      <c r="C29" s="52">
        <v>63</v>
      </c>
      <c r="D29" s="52">
        <v>0</v>
      </c>
      <c r="E29" s="52">
        <v>11</v>
      </c>
      <c r="F29" s="139">
        <v>863</v>
      </c>
      <c r="G29" s="131" t="s">
        <v>35</v>
      </c>
      <c r="H29" s="131" t="s">
        <v>40</v>
      </c>
      <c r="I29" s="140" t="s">
        <v>152</v>
      </c>
      <c r="J29" s="141" t="s">
        <v>153</v>
      </c>
      <c r="K29" s="131" t="s">
        <v>141</v>
      </c>
      <c r="L29" s="138">
        <f>7071</f>
        <v>7071</v>
      </c>
      <c r="M29" s="138">
        <v>-8.32</v>
      </c>
      <c r="N29" s="138">
        <f t="shared" si="2"/>
        <v>7062.68</v>
      </c>
      <c r="O29" s="138">
        <v>0</v>
      </c>
      <c r="P29" s="138">
        <v>0</v>
      </c>
    </row>
    <row r="30" spans="1:16" ht="25.5" customHeight="1">
      <c r="A30" s="57"/>
      <c r="B30" s="79" t="s">
        <v>209</v>
      </c>
      <c r="C30" s="52">
        <v>63</v>
      </c>
      <c r="D30" s="52">
        <v>0</v>
      </c>
      <c r="E30" s="52">
        <v>11</v>
      </c>
      <c r="F30" s="144">
        <v>863</v>
      </c>
      <c r="G30" s="145" t="s">
        <v>35</v>
      </c>
      <c r="H30" s="145" t="s">
        <v>40</v>
      </c>
      <c r="I30" s="140" t="s">
        <v>210</v>
      </c>
      <c r="J30" s="141" t="s">
        <v>208</v>
      </c>
      <c r="K30" s="131"/>
      <c r="L30" s="138">
        <f aca="true" t="shared" si="3" ref="L30:P31">L31</f>
        <v>21259.7</v>
      </c>
      <c r="M30" s="138">
        <f t="shared" si="3"/>
        <v>8936.18</v>
      </c>
      <c r="N30" s="138">
        <f t="shared" si="3"/>
        <v>30195.88</v>
      </c>
      <c r="O30" s="138">
        <f t="shared" si="3"/>
        <v>0</v>
      </c>
      <c r="P30" s="138">
        <f t="shared" si="3"/>
        <v>0</v>
      </c>
    </row>
    <row r="31" spans="1:16" ht="24.75" customHeight="1">
      <c r="A31" s="57"/>
      <c r="B31" s="106" t="s">
        <v>144</v>
      </c>
      <c r="C31" s="52">
        <v>63</v>
      </c>
      <c r="D31" s="52">
        <v>0</v>
      </c>
      <c r="E31" s="52">
        <v>11</v>
      </c>
      <c r="F31" s="144">
        <v>863</v>
      </c>
      <c r="G31" s="145" t="s">
        <v>35</v>
      </c>
      <c r="H31" s="145" t="s">
        <v>40</v>
      </c>
      <c r="I31" s="140" t="s">
        <v>210</v>
      </c>
      <c r="J31" s="141" t="s">
        <v>208</v>
      </c>
      <c r="K31" s="145" t="s">
        <v>19</v>
      </c>
      <c r="L31" s="138">
        <f t="shared" si="3"/>
        <v>21259.7</v>
      </c>
      <c r="M31" s="138">
        <f t="shared" si="3"/>
        <v>8936.18</v>
      </c>
      <c r="N31" s="138">
        <f t="shared" si="3"/>
        <v>30195.88</v>
      </c>
      <c r="O31" s="138">
        <f t="shared" si="3"/>
        <v>0</v>
      </c>
      <c r="P31" s="138">
        <f t="shared" si="3"/>
        <v>0</v>
      </c>
    </row>
    <row r="32" spans="1:16" s="208" customFormat="1" ht="24.75" customHeight="1">
      <c r="A32" s="207"/>
      <c r="B32" s="77" t="s">
        <v>102</v>
      </c>
      <c r="C32" s="156">
        <v>63</v>
      </c>
      <c r="D32" s="156">
        <v>0</v>
      </c>
      <c r="E32" s="156">
        <v>11</v>
      </c>
      <c r="F32" s="144">
        <v>863</v>
      </c>
      <c r="G32" s="145" t="s">
        <v>35</v>
      </c>
      <c r="H32" s="145" t="s">
        <v>40</v>
      </c>
      <c r="I32" s="202" t="s">
        <v>210</v>
      </c>
      <c r="J32" s="203" t="s">
        <v>208</v>
      </c>
      <c r="K32" s="145" t="s">
        <v>20</v>
      </c>
      <c r="L32" s="205">
        <v>21259.7</v>
      </c>
      <c r="M32" s="205">
        <v>8936.18</v>
      </c>
      <c r="N32" s="205">
        <f t="shared" si="2"/>
        <v>30195.88</v>
      </c>
      <c r="O32" s="205">
        <f>10000-10000</f>
        <v>0</v>
      </c>
      <c r="P32" s="205">
        <f>10000-10000</f>
        <v>0</v>
      </c>
    </row>
    <row r="33" spans="1:16" ht="15.75" customHeight="1" hidden="1">
      <c r="A33" s="57"/>
      <c r="B33" s="146" t="s">
        <v>154</v>
      </c>
      <c r="C33" s="52">
        <v>63</v>
      </c>
      <c r="D33" s="52">
        <v>0</v>
      </c>
      <c r="E33" s="52">
        <v>11</v>
      </c>
      <c r="F33" s="139">
        <v>863</v>
      </c>
      <c r="G33" s="131" t="s">
        <v>35</v>
      </c>
      <c r="H33" s="131" t="s">
        <v>40</v>
      </c>
      <c r="I33" s="140" t="s">
        <v>197</v>
      </c>
      <c r="J33" s="141" t="s">
        <v>155</v>
      </c>
      <c r="K33" s="131"/>
      <c r="L33" s="138">
        <f aca="true" t="shared" si="4" ref="L33:P34">L34</f>
        <v>5000</v>
      </c>
      <c r="M33" s="138">
        <f t="shared" si="4"/>
        <v>0</v>
      </c>
      <c r="N33" s="138">
        <f t="shared" si="2"/>
        <v>5000</v>
      </c>
      <c r="O33" s="138">
        <f t="shared" si="4"/>
        <v>0</v>
      </c>
      <c r="P33" s="138">
        <f t="shared" si="4"/>
        <v>0</v>
      </c>
    </row>
    <row r="34" spans="1:16" ht="15.75" customHeight="1" hidden="1">
      <c r="A34" s="57"/>
      <c r="B34" s="146" t="s">
        <v>21</v>
      </c>
      <c r="C34" s="52">
        <v>63</v>
      </c>
      <c r="D34" s="52">
        <v>0</v>
      </c>
      <c r="E34" s="52">
        <v>11</v>
      </c>
      <c r="F34" s="139">
        <v>863</v>
      </c>
      <c r="G34" s="131" t="s">
        <v>35</v>
      </c>
      <c r="H34" s="131" t="s">
        <v>40</v>
      </c>
      <c r="I34" s="140" t="s">
        <v>197</v>
      </c>
      <c r="J34" s="141" t="s">
        <v>155</v>
      </c>
      <c r="K34" s="131" t="s">
        <v>22</v>
      </c>
      <c r="L34" s="138">
        <f t="shared" si="4"/>
        <v>5000</v>
      </c>
      <c r="M34" s="138">
        <f t="shared" si="4"/>
        <v>0</v>
      </c>
      <c r="N34" s="138">
        <f t="shared" si="2"/>
        <v>5000</v>
      </c>
      <c r="O34" s="138">
        <f t="shared" si="4"/>
        <v>0</v>
      </c>
      <c r="P34" s="138">
        <f t="shared" si="4"/>
        <v>0</v>
      </c>
    </row>
    <row r="35" spans="1:16" ht="15.75" customHeight="1" hidden="1">
      <c r="A35" s="57"/>
      <c r="B35" s="105" t="s">
        <v>140</v>
      </c>
      <c r="C35" s="52">
        <v>63</v>
      </c>
      <c r="D35" s="52">
        <v>0</v>
      </c>
      <c r="E35" s="52">
        <v>11</v>
      </c>
      <c r="F35" s="139">
        <v>863</v>
      </c>
      <c r="G35" s="131" t="s">
        <v>35</v>
      </c>
      <c r="H35" s="131" t="s">
        <v>40</v>
      </c>
      <c r="I35" s="140" t="s">
        <v>197</v>
      </c>
      <c r="J35" s="141" t="s">
        <v>155</v>
      </c>
      <c r="K35" s="131" t="s">
        <v>141</v>
      </c>
      <c r="L35" s="138">
        <v>5000</v>
      </c>
      <c r="M35" s="138"/>
      <c r="N35" s="138">
        <f t="shared" si="2"/>
        <v>5000</v>
      </c>
      <c r="O35" s="138">
        <v>0</v>
      </c>
      <c r="P35" s="138">
        <v>0</v>
      </c>
    </row>
    <row r="36" spans="1:16" s="33" customFormat="1" ht="39" customHeight="1" hidden="1">
      <c r="A36" s="147" t="s">
        <v>103</v>
      </c>
      <c r="B36" s="147" t="s">
        <v>103</v>
      </c>
      <c r="C36" s="129">
        <v>63</v>
      </c>
      <c r="D36" s="129">
        <v>0</v>
      </c>
      <c r="E36" s="129">
        <v>11</v>
      </c>
      <c r="F36" s="133">
        <v>863</v>
      </c>
      <c r="G36" s="134" t="s">
        <v>35</v>
      </c>
      <c r="H36" s="134" t="s">
        <v>23</v>
      </c>
      <c r="I36" s="134"/>
      <c r="J36" s="134"/>
      <c r="K36" s="134"/>
      <c r="L36" s="136">
        <f>L37+L40</f>
        <v>3300</v>
      </c>
      <c r="M36" s="136">
        <f>M37+M40</f>
        <v>0</v>
      </c>
      <c r="N36" s="138">
        <f t="shared" si="2"/>
        <v>3300</v>
      </c>
      <c r="O36" s="136">
        <f>O37+O40</f>
        <v>0</v>
      </c>
      <c r="P36" s="136">
        <f>P37+P40</f>
        <v>0</v>
      </c>
    </row>
    <row r="37" spans="1:16" s="33" customFormat="1" ht="60" customHeight="1" hidden="1">
      <c r="A37" s="70" t="s">
        <v>104</v>
      </c>
      <c r="B37" s="78" t="s">
        <v>156</v>
      </c>
      <c r="C37" s="52">
        <v>63</v>
      </c>
      <c r="D37" s="52">
        <v>0</v>
      </c>
      <c r="E37" s="52">
        <v>11</v>
      </c>
      <c r="F37" s="139">
        <v>863</v>
      </c>
      <c r="G37" s="131" t="s">
        <v>35</v>
      </c>
      <c r="H37" s="131" t="s">
        <v>23</v>
      </c>
      <c r="I37" s="140" t="s">
        <v>157</v>
      </c>
      <c r="J37" s="141" t="s">
        <v>158</v>
      </c>
      <c r="K37" s="131"/>
      <c r="L37" s="138">
        <f aca="true" t="shared" si="5" ref="L37:P41">L38</f>
        <v>3000</v>
      </c>
      <c r="M37" s="138">
        <f t="shared" si="5"/>
        <v>0</v>
      </c>
      <c r="N37" s="138">
        <f t="shared" si="2"/>
        <v>3000</v>
      </c>
      <c r="O37" s="138">
        <f t="shared" si="5"/>
        <v>0</v>
      </c>
      <c r="P37" s="138">
        <f t="shared" si="5"/>
        <v>0</v>
      </c>
    </row>
    <row r="38" spans="1:16" ht="14.25" customHeight="1" hidden="1">
      <c r="A38" s="57"/>
      <c r="B38" s="59" t="s">
        <v>50</v>
      </c>
      <c r="C38" s="52">
        <v>63</v>
      </c>
      <c r="D38" s="52">
        <v>0</v>
      </c>
      <c r="E38" s="52">
        <v>11</v>
      </c>
      <c r="F38" s="139">
        <v>863</v>
      </c>
      <c r="G38" s="131" t="s">
        <v>35</v>
      </c>
      <c r="H38" s="148" t="s">
        <v>23</v>
      </c>
      <c r="I38" s="140" t="s">
        <v>157</v>
      </c>
      <c r="J38" s="141" t="s">
        <v>158</v>
      </c>
      <c r="K38" s="131" t="s">
        <v>37</v>
      </c>
      <c r="L38" s="138">
        <f t="shared" si="5"/>
        <v>3000</v>
      </c>
      <c r="M38" s="138">
        <f t="shared" si="5"/>
        <v>0</v>
      </c>
      <c r="N38" s="138">
        <f t="shared" si="2"/>
        <v>3000</v>
      </c>
      <c r="O38" s="138">
        <v>0</v>
      </c>
      <c r="P38" s="138">
        <v>0</v>
      </c>
    </row>
    <row r="39" spans="1:16" ht="16.5" customHeight="1" hidden="1">
      <c r="A39" s="57"/>
      <c r="B39" s="79" t="s">
        <v>62</v>
      </c>
      <c r="C39" s="52">
        <v>63</v>
      </c>
      <c r="D39" s="52">
        <v>0</v>
      </c>
      <c r="E39" s="52">
        <v>11</v>
      </c>
      <c r="F39" s="139">
        <v>863</v>
      </c>
      <c r="G39" s="131" t="s">
        <v>35</v>
      </c>
      <c r="H39" s="148" t="s">
        <v>23</v>
      </c>
      <c r="I39" s="140" t="s">
        <v>157</v>
      </c>
      <c r="J39" s="141" t="s">
        <v>158</v>
      </c>
      <c r="K39" s="145" t="s">
        <v>26</v>
      </c>
      <c r="L39" s="138">
        <v>3000</v>
      </c>
      <c r="M39" s="138"/>
      <c r="N39" s="138">
        <f t="shared" si="2"/>
        <v>3000</v>
      </c>
      <c r="O39" s="138">
        <v>0</v>
      </c>
      <c r="P39" s="138">
        <v>0</v>
      </c>
    </row>
    <row r="40" spans="1:16" s="33" customFormat="1" ht="63" customHeight="1" hidden="1">
      <c r="A40" s="70" t="s">
        <v>104</v>
      </c>
      <c r="B40" s="78" t="s">
        <v>212</v>
      </c>
      <c r="C40" s="52">
        <v>63</v>
      </c>
      <c r="D40" s="52">
        <v>0</v>
      </c>
      <c r="E40" s="52">
        <v>11</v>
      </c>
      <c r="F40" s="139">
        <v>863</v>
      </c>
      <c r="G40" s="131" t="s">
        <v>35</v>
      </c>
      <c r="H40" s="131" t="s">
        <v>23</v>
      </c>
      <c r="I40" s="140" t="s">
        <v>213</v>
      </c>
      <c r="J40" s="141" t="s">
        <v>214</v>
      </c>
      <c r="K40" s="131"/>
      <c r="L40" s="138">
        <f t="shared" si="5"/>
        <v>300</v>
      </c>
      <c r="M40" s="138">
        <f t="shared" si="5"/>
        <v>0</v>
      </c>
      <c r="N40" s="138">
        <f t="shared" si="2"/>
        <v>300</v>
      </c>
      <c r="O40" s="138">
        <f t="shared" si="5"/>
        <v>0</v>
      </c>
      <c r="P40" s="138">
        <f t="shared" si="5"/>
        <v>0</v>
      </c>
    </row>
    <row r="41" spans="1:16" ht="14.25" customHeight="1" hidden="1">
      <c r="A41" s="57"/>
      <c r="B41" s="59" t="s">
        <v>50</v>
      </c>
      <c r="C41" s="52">
        <v>63</v>
      </c>
      <c r="D41" s="52">
        <v>0</v>
      </c>
      <c r="E41" s="52">
        <v>11</v>
      </c>
      <c r="F41" s="139">
        <v>863</v>
      </c>
      <c r="G41" s="131" t="s">
        <v>35</v>
      </c>
      <c r="H41" s="148" t="s">
        <v>23</v>
      </c>
      <c r="I41" s="140" t="s">
        <v>213</v>
      </c>
      <c r="J41" s="141" t="s">
        <v>214</v>
      </c>
      <c r="K41" s="131" t="s">
        <v>37</v>
      </c>
      <c r="L41" s="138">
        <f t="shared" si="5"/>
        <v>300</v>
      </c>
      <c r="M41" s="138">
        <f t="shared" si="5"/>
        <v>0</v>
      </c>
      <c r="N41" s="138">
        <f t="shared" si="2"/>
        <v>300</v>
      </c>
      <c r="O41" s="138">
        <f t="shared" si="5"/>
        <v>0</v>
      </c>
      <c r="P41" s="138">
        <f t="shared" si="5"/>
        <v>0</v>
      </c>
    </row>
    <row r="42" spans="1:16" ht="16.5" customHeight="1" hidden="1">
      <c r="A42" s="57"/>
      <c r="B42" s="79" t="s">
        <v>62</v>
      </c>
      <c r="C42" s="52">
        <v>63</v>
      </c>
      <c r="D42" s="52">
        <v>0</v>
      </c>
      <c r="E42" s="52">
        <v>11</v>
      </c>
      <c r="F42" s="139">
        <v>863</v>
      </c>
      <c r="G42" s="131" t="s">
        <v>35</v>
      </c>
      <c r="H42" s="148" t="s">
        <v>23</v>
      </c>
      <c r="I42" s="140" t="s">
        <v>213</v>
      </c>
      <c r="J42" s="141" t="s">
        <v>214</v>
      </c>
      <c r="K42" s="145" t="s">
        <v>26</v>
      </c>
      <c r="L42" s="138">
        <v>300</v>
      </c>
      <c r="M42" s="138"/>
      <c r="N42" s="138">
        <f t="shared" si="2"/>
        <v>300</v>
      </c>
      <c r="O42" s="138">
        <v>0</v>
      </c>
      <c r="P42" s="138">
        <v>0</v>
      </c>
    </row>
    <row r="43" spans="1:16" ht="15.75" customHeight="1" hidden="1">
      <c r="A43" s="67"/>
      <c r="B43" s="194" t="s">
        <v>232</v>
      </c>
      <c r="C43" s="166">
        <v>70</v>
      </c>
      <c r="D43" s="181">
        <v>0</v>
      </c>
      <c r="E43" s="181" t="s">
        <v>159</v>
      </c>
      <c r="F43" s="150">
        <v>863</v>
      </c>
      <c r="G43" s="175" t="s">
        <v>35</v>
      </c>
      <c r="H43" s="175" t="s">
        <v>233</v>
      </c>
      <c r="I43" s="175"/>
      <c r="J43" s="175"/>
      <c r="K43" s="145"/>
      <c r="L43" s="136">
        <f aca="true" t="shared" si="6" ref="L43:M45">L44</f>
        <v>8254</v>
      </c>
      <c r="M43" s="136">
        <f t="shared" si="6"/>
        <v>0</v>
      </c>
      <c r="N43" s="138">
        <f t="shared" si="2"/>
        <v>8254</v>
      </c>
      <c r="O43" s="136">
        <f aca="true" t="shared" si="7" ref="O43:P45">O44</f>
        <v>0</v>
      </c>
      <c r="P43" s="136">
        <f t="shared" si="7"/>
        <v>0</v>
      </c>
    </row>
    <row r="44" spans="1:16" ht="16.5" customHeight="1" hidden="1">
      <c r="A44" s="67"/>
      <c r="B44" s="195" t="s">
        <v>234</v>
      </c>
      <c r="C44" s="55">
        <v>70</v>
      </c>
      <c r="D44" s="55">
        <v>0</v>
      </c>
      <c r="E44" s="148" t="s">
        <v>159</v>
      </c>
      <c r="F44" s="151">
        <v>863</v>
      </c>
      <c r="G44" s="180" t="s">
        <v>35</v>
      </c>
      <c r="H44" s="180" t="s">
        <v>233</v>
      </c>
      <c r="I44" s="180" t="s">
        <v>235</v>
      </c>
      <c r="J44" s="180" t="s">
        <v>236</v>
      </c>
      <c r="K44" s="145"/>
      <c r="L44" s="138">
        <f t="shared" si="6"/>
        <v>8254</v>
      </c>
      <c r="M44" s="138">
        <f t="shared" si="6"/>
        <v>0</v>
      </c>
      <c r="N44" s="138">
        <f t="shared" si="2"/>
        <v>8254</v>
      </c>
      <c r="O44" s="138">
        <f t="shared" si="7"/>
        <v>0</v>
      </c>
      <c r="P44" s="138">
        <f t="shared" si="7"/>
        <v>0</v>
      </c>
    </row>
    <row r="45" spans="1:16" ht="16.5" customHeight="1" hidden="1">
      <c r="A45" s="67"/>
      <c r="B45" s="195" t="s">
        <v>21</v>
      </c>
      <c r="C45" s="55">
        <v>70</v>
      </c>
      <c r="D45" s="55">
        <v>0</v>
      </c>
      <c r="E45" s="148" t="s">
        <v>159</v>
      </c>
      <c r="F45" s="151">
        <v>863</v>
      </c>
      <c r="G45" s="180" t="s">
        <v>35</v>
      </c>
      <c r="H45" s="180" t="s">
        <v>233</v>
      </c>
      <c r="I45" s="180" t="s">
        <v>235</v>
      </c>
      <c r="J45" s="180" t="s">
        <v>236</v>
      </c>
      <c r="K45" s="180" t="s">
        <v>22</v>
      </c>
      <c r="L45" s="138">
        <f t="shared" si="6"/>
        <v>8254</v>
      </c>
      <c r="M45" s="138">
        <f t="shared" si="6"/>
        <v>0</v>
      </c>
      <c r="N45" s="138">
        <f t="shared" si="2"/>
        <v>8254</v>
      </c>
      <c r="O45" s="138">
        <f t="shared" si="7"/>
        <v>0</v>
      </c>
      <c r="P45" s="138">
        <f t="shared" si="7"/>
        <v>0</v>
      </c>
    </row>
    <row r="46" spans="1:16" ht="16.5" customHeight="1" hidden="1">
      <c r="A46" s="67"/>
      <c r="B46" s="195" t="s">
        <v>237</v>
      </c>
      <c r="C46" s="55">
        <v>70</v>
      </c>
      <c r="D46" s="55">
        <v>0</v>
      </c>
      <c r="E46" s="148" t="s">
        <v>159</v>
      </c>
      <c r="F46" s="151">
        <v>863</v>
      </c>
      <c r="G46" s="180" t="s">
        <v>35</v>
      </c>
      <c r="H46" s="180" t="s">
        <v>233</v>
      </c>
      <c r="I46" s="180" t="s">
        <v>235</v>
      </c>
      <c r="J46" s="180" t="s">
        <v>236</v>
      </c>
      <c r="K46" s="180" t="s">
        <v>238</v>
      </c>
      <c r="L46" s="138">
        <v>8254</v>
      </c>
      <c r="M46" s="138">
        <v>0</v>
      </c>
      <c r="N46" s="138">
        <f t="shared" si="2"/>
        <v>8254</v>
      </c>
      <c r="O46" s="138">
        <v>0</v>
      </c>
      <c r="P46" s="138">
        <v>0</v>
      </c>
    </row>
    <row r="47" spans="1:16" s="33" customFormat="1" ht="15.75" customHeight="1" hidden="1">
      <c r="A47" s="227" t="s">
        <v>42</v>
      </c>
      <c r="B47" s="228"/>
      <c r="C47" s="129">
        <v>70</v>
      </c>
      <c r="D47" s="129">
        <v>0</v>
      </c>
      <c r="E47" s="149" t="s">
        <v>159</v>
      </c>
      <c r="F47" s="150">
        <v>863</v>
      </c>
      <c r="G47" s="134" t="s">
        <v>35</v>
      </c>
      <c r="H47" s="134" t="s">
        <v>51</v>
      </c>
      <c r="I47" s="134"/>
      <c r="J47" s="134"/>
      <c r="K47" s="134"/>
      <c r="L47" s="136">
        <f aca="true" t="shared" si="8" ref="L47:P49">L48</f>
        <v>0</v>
      </c>
      <c r="M47" s="136"/>
      <c r="N47" s="138">
        <f t="shared" si="2"/>
        <v>0</v>
      </c>
      <c r="O47" s="136">
        <f t="shared" si="8"/>
        <v>0</v>
      </c>
      <c r="P47" s="136">
        <f t="shared" si="8"/>
        <v>0</v>
      </c>
    </row>
    <row r="48" spans="1:16" ht="15.75" customHeight="1" hidden="1">
      <c r="A48" s="225" t="s">
        <v>160</v>
      </c>
      <c r="B48" s="226"/>
      <c r="C48" s="52">
        <v>70</v>
      </c>
      <c r="D48" s="52">
        <v>0</v>
      </c>
      <c r="E48" s="148" t="s">
        <v>159</v>
      </c>
      <c r="F48" s="151">
        <v>863</v>
      </c>
      <c r="G48" s="131" t="s">
        <v>35</v>
      </c>
      <c r="H48" s="131" t="s">
        <v>51</v>
      </c>
      <c r="I48" s="140" t="s">
        <v>161</v>
      </c>
      <c r="J48" s="141" t="s">
        <v>162</v>
      </c>
      <c r="K48" s="131"/>
      <c r="L48" s="138">
        <f t="shared" si="8"/>
        <v>0</v>
      </c>
      <c r="M48" s="138"/>
      <c r="N48" s="138">
        <f t="shared" si="2"/>
        <v>0</v>
      </c>
      <c r="O48" s="138">
        <f t="shared" si="8"/>
        <v>0</v>
      </c>
      <c r="P48" s="138">
        <f t="shared" si="8"/>
        <v>0</v>
      </c>
    </row>
    <row r="49" spans="1:16" ht="12.75" customHeight="1" hidden="1">
      <c r="A49" s="57"/>
      <c r="B49" s="56" t="s">
        <v>21</v>
      </c>
      <c r="C49" s="52">
        <v>70</v>
      </c>
      <c r="D49" s="52">
        <v>0</v>
      </c>
      <c r="E49" s="148" t="s">
        <v>159</v>
      </c>
      <c r="F49" s="151">
        <v>863</v>
      </c>
      <c r="G49" s="131" t="s">
        <v>35</v>
      </c>
      <c r="H49" s="131" t="s">
        <v>51</v>
      </c>
      <c r="I49" s="140" t="s">
        <v>161</v>
      </c>
      <c r="J49" s="141" t="s">
        <v>162</v>
      </c>
      <c r="K49" s="131" t="s">
        <v>22</v>
      </c>
      <c r="L49" s="138">
        <f t="shared" si="8"/>
        <v>0</v>
      </c>
      <c r="M49" s="138"/>
      <c r="N49" s="138">
        <f t="shared" si="2"/>
        <v>0</v>
      </c>
      <c r="O49" s="138">
        <f t="shared" si="8"/>
        <v>0</v>
      </c>
      <c r="P49" s="138">
        <f t="shared" si="8"/>
        <v>0</v>
      </c>
    </row>
    <row r="50" spans="1:16" ht="15.75" customHeight="1" hidden="1">
      <c r="A50" s="57"/>
      <c r="B50" s="59" t="s">
        <v>24</v>
      </c>
      <c r="C50" s="52">
        <v>70</v>
      </c>
      <c r="D50" s="52">
        <v>0</v>
      </c>
      <c r="E50" s="148" t="s">
        <v>159</v>
      </c>
      <c r="F50" s="151">
        <v>863</v>
      </c>
      <c r="G50" s="131" t="s">
        <v>35</v>
      </c>
      <c r="H50" s="131" t="s">
        <v>51</v>
      </c>
      <c r="I50" s="140" t="s">
        <v>161</v>
      </c>
      <c r="J50" s="141" t="s">
        <v>162</v>
      </c>
      <c r="K50" s="131" t="s">
        <v>25</v>
      </c>
      <c r="L50" s="138">
        <v>0</v>
      </c>
      <c r="M50" s="138"/>
      <c r="N50" s="138">
        <f t="shared" si="2"/>
        <v>0</v>
      </c>
      <c r="O50" s="138">
        <v>0</v>
      </c>
      <c r="P50" s="138">
        <v>0</v>
      </c>
    </row>
    <row r="51" spans="1:16" s="33" customFormat="1" ht="15.75" customHeight="1">
      <c r="A51" s="227" t="s">
        <v>43</v>
      </c>
      <c r="B51" s="228"/>
      <c r="C51" s="129">
        <v>63</v>
      </c>
      <c r="D51" s="129">
        <v>0</v>
      </c>
      <c r="E51" s="129">
        <v>11</v>
      </c>
      <c r="F51" s="150">
        <v>863</v>
      </c>
      <c r="G51" s="134" t="s">
        <v>35</v>
      </c>
      <c r="H51" s="134" t="s">
        <v>52</v>
      </c>
      <c r="I51" s="134"/>
      <c r="J51" s="134"/>
      <c r="K51" s="134"/>
      <c r="L51" s="136">
        <f>L55+L59+L52</f>
        <v>34185.32</v>
      </c>
      <c r="M51" s="136">
        <f>M55+M59+M52</f>
        <v>-33685.32</v>
      </c>
      <c r="N51" s="136">
        <f>N55+N59+N52</f>
        <v>500</v>
      </c>
      <c r="O51" s="136">
        <f>O55+O59+O52</f>
        <v>0</v>
      </c>
      <c r="P51" s="136">
        <f>P55+P59+P52</f>
        <v>0</v>
      </c>
    </row>
    <row r="52" spans="1:16" ht="25.5" customHeight="1">
      <c r="A52" s="67"/>
      <c r="B52" s="98" t="s">
        <v>263</v>
      </c>
      <c r="C52" s="52">
        <v>63</v>
      </c>
      <c r="D52" s="52">
        <v>0</v>
      </c>
      <c r="E52" s="52">
        <v>11</v>
      </c>
      <c r="F52" s="144">
        <v>863</v>
      </c>
      <c r="G52" s="145" t="s">
        <v>35</v>
      </c>
      <c r="H52" s="145" t="s">
        <v>52</v>
      </c>
      <c r="I52" s="140" t="s">
        <v>260</v>
      </c>
      <c r="J52" s="141" t="s">
        <v>261</v>
      </c>
      <c r="K52" s="145"/>
      <c r="L52" s="138">
        <f>L53</f>
        <v>33685.32</v>
      </c>
      <c r="M52" s="138">
        <f aca="true" t="shared" si="9" ref="M52:P53">M53</f>
        <v>-33685.32</v>
      </c>
      <c r="N52" s="138">
        <f t="shared" si="9"/>
        <v>0</v>
      </c>
      <c r="O52" s="138">
        <f t="shared" si="9"/>
        <v>0</v>
      </c>
      <c r="P52" s="138">
        <f t="shared" si="9"/>
        <v>0</v>
      </c>
    </row>
    <row r="53" spans="1:16" ht="26.25" customHeight="1">
      <c r="A53" s="67"/>
      <c r="B53" s="106" t="s">
        <v>144</v>
      </c>
      <c r="C53" s="52">
        <v>63</v>
      </c>
      <c r="D53" s="52">
        <v>0</v>
      </c>
      <c r="E53" s="52">
        <v>11</v>
      </c>
      <c r="F53" s="144">
        <v>863</v>
      </c>
      <c r="G53" s="145" t="s">
        <v>35</v>
      </c>
      <c r="H53" s="145" t="s">
        <v>52</v>
      </c>
      <c r="I53" s="140" t="s">
        <v>260</v>
      </c>
      <c r="J53" s="141" t="s">
        <v>261</v>
      </c>
      <c r="K53" s="145" t="s">
        <v>19</v>
      </c>
      <c r="L53" s="138">
        <f>L54</f>
        <v>33685.32</v>
      </c>
      <c r="M53" s="138">
        <f t="shared" si="9"/>
        <v>-33685.32</v>
      </c>
      <c r="N53" s="138">
        <f t="shared" si="9"/>
        <v>0</v>
      </c>
      <c r="O53" s="138">
        <f t="shared" si="9"/>
        <v>0</v>
      </c>
      <c r="P53" s="138">
        <f t="shared" si="9"/>
        <v>0</v>
      </c>
    </row>
    <row r="54" spans="1:16" ht="26.25" customHeight="1">
      <c r="A54" s="67"/>
      <c r="B54" s="46" t="s">
        <v>102</v>
      </c>
      <c r="C54" s="52">
        <v>63</v>
      </c>
      <c r="D54" s="52">
        <v>0</v>
      </c>
      <c r="E54" s="52">
        <v>11</v>
      </c>
      <c r="F54" s="144">
        <v>863</v>
      </c>
      <c r="G54" s="145" t="s">
        <v>35</v>
      </c>
      <c r="H54" s="145" t="s">
        <v>52</v>
      </c>
      <c r="I54" s="140" t="s">
        <v>260</v>
      </c>
      <c r="J54" s="141" t="s">
        <v>261</v>
      </c>
      <c r="K54" s="145" t="s">
        <v>20</v>
      </c>
      <c r="L54" s="138">
        <v>33685.32</v>
      </c>
      <c r="M54" s="138">
        <v>-33685.32</v>
      </c>
      <c r="N54" s="138">
        <f>L54+M54</f>
        <v>0</v>
      </c>
      <c r="O54" s="138"/>
      <c r="P54" s="138"/>
    </row>
    <row r="55" spans="1:16" ht="49.5" customHeight="1" hidden="1">
      <c r="A55" s="225" t="s">
        <v>163</v>
      </c>
      <c r="B55" s="226"/>
      <c r="C55" s="52">
        <v>63</v>
      </c>
      <c r="D55" s="52">
        <v>0</v>
      </c>
      <c r="E55" s="52">
        <v>11</v>
      </c>
      <c r="F55" s="151">
        <v>863</v>
      </c>
      <c r="G55" s="148" t="s">
        <v>35</v>
      </c>
      <c r="H55" s="148" t="s">
        <v>52</v>
      </c>
      <c r="I55" s="140" t="s">
        <v>164</v>
      </c>
      <c r="J55" s="141" t="s">
        <v>165</v>
      </c>
      <c r="K55" s="148"/>
      <c r="L55" s="138">
        <f aca="true" t="shared" si="10" ref="L55:P56">L56</f>
        <v>500</v>
      </c>
      <c r="M55" s="138">
        <f t="shared" si="10"/>
        <v>0</v>
      </c>
      <c r="N55" s="138">
        <f t="shared" si="2"/>
        <v>500</v>
      </c>
      <c r="O55" s="138">
        <f t="shared" si="10"/>
        <v>0</v>
      </c>
      <c r="P55" s="138">
        <f t="shared" si="10"/>
        <v>0</v>
      </c>
    </row>
    <row r="56" spans="1:16" ht="16.5" customHeight="1" hidden="1">
      <c r="A56" s="57"/>
      <c r="B56" s="59" t="s">
        <v>50</v>
      </c>
      <c r="C56" s="52">
        <v>63</v>
      </c>
      <c r="D56" s="52">
        <v>0</v>
      </c>
      <c r="E56" s="52">
        <v>11</v>
      </c>
      <c r="F56" s="151">
        <v>863</v>
      </c>
      <c r="G56" s="131" t="s">
        <v>35</v>
      </c>
      <c r="H56" s="148" t="s">
        <v>52</v>
      </c>
      <c r="I56" s="140" t="s">
        <v>164</v>
      </c>
      <c r="J56" s="141" t="s">
        <v>165</v>
      </c>
      <c r="K56" s="131" t="s">
        <v>37</v>
      </c>
      <c r="L56" s="138">
        <f t="shared" si="10"/>
        <v>500</v>
      </c>
      <c r="M56" s="138">
        <f t="shared" si="10"/>
        <v>0</v>
      </c>
      <c r="N56" s="138">
        <f t="shared" si="2"/>
        <v>500</v>
      </c>
      <c r="O56" s="138">
        <f t="shared" si="10"/>
        <v>0</v>
      </c>
      <c r="P56" s="138">
        <f t="shared" si="10"/>
        <v>0</v>
      </c>
    </row>
    <row r="57" spans="1:16" ht="15.75" customHeight="1" hidden="1">
      <c r="A57" s="57"/>
      <c r="B57" s="79" t="s">
        <v>62</v>
      </c>
      <c r="C57" s="52">
        <v>63</v>
      </c>
      <c r="D57" s="52">
        <v>0</v>
      </c>
      <c r="E57" s="52">
        <v>11</v>
      </c>
      <c r="F57" s="151">
        <v>863</v>
      </c>
      <c r="G57" s="131" t="s">
        <v>35</v>
      </c>
      <c r="H57" s="148" t="s">
        <v>52</v>
      </c>
      <c r="I57" s="140" t="s">
        <v>164</v>
      </c>
      <c r="J57" s="141" t="s">
        <v>165</v>
      </c>
      <c r="K57" s="145" t="s">
        <v>26</v>
      </c>
      <c r="L57" s="138">
        <v>500</v>
      </c>
      <c r="M57" s="138"/>
      <c r="N57" s="138">
        <f t="shared" si="2"/>
        <v>500</v>
      </c>
      <c r="O57" s="138">
        <v>0</v>
      </c>
      <c r="P57" s="138">
        <v>0</v>
      </c>
    </row>
    <row r="58" spans="1:16" ht="15.75" customHeight="1" hidden="1">
      <c r="A58" s="67"/>
      <c r="B58" s="98"/>
      <c r="C58" s="52"/>
      <c r="D58" s="52"/>
      <c r="E58" s="52"/>
      <c r="F58" s="151"/>
      <c r="G58" s="131"/>
      <c r="H58" s="148"/>
      <c r="I58" s="140"/>
      <c r="J58" s="141"/>
      <c r="K58" s="145"/>
      <c r="L58" s="138"/>
      <c r="M58" s="138"/>
      <c r="N58" s="138"/>
      <c r="O58" s="138"/>
      <c r="P58" s="138"/>
    </row>
    <row r="59" spans="1:16" ht="42.75" customHeight="1" hidden="1">
      <c r="A59" s="240" t="s">
        <v>166</v>
      </c>
      <c r="B59" s="241"/>
      <c r="C59" s="52">
        <v>63</v>
      </c>
      <c r="D59" s="52">
        <v>0</v>
      </c>
      <c r="E59" s="52">
        <v>16</v>
      </c>
      <c r="F59" s="139">
        <v>863</v>
      </c>
      <c r="G59" s="131" t="s">
        <v>35</v>
      </c>
      <c r="H59" s="148" t="s">
        <v>52</v>
      </c>
      <c r="I59" s="145" t="s">
        <v>167</v>
      </c>
      <c r="J59" s="141" t="s">
        <v>168</v>
      </c>
      <c r="K59" s="131"/>
      <c r="L59" s="138">
        <f aca="true" t="shared" si="11" ref="L59:P60">L60</f>
        <v>0</v>
      </c>
      <c r="M59" s="138"/>
      <c r="N59" s="138">
        <f t="shared" si="2"/>
        <v>0</v>
      </c>
      <c r="O59" s="138">
        <f t="shared" si="11"/>
        <v>0</v>
      </c>
      <c r="P59" s="138">
        <f t="shared" si="11"/>
        <v>0</v>
      </c>
    </row>
    <row r="60" spans="1:16" ht="15" customHeight="1" hidden="1">
      <c r="A60" s="95"/>
      <c r="B60" s="146" t="s">
        <v>21</v>
      </c>
      <c r="C60" s="52">
        <v>63</v>
      </c>
      <c r="D60" s="52">
        <v>0</v>
      </c>
      <c r="E60" s="52">
        <v>16</v>
      </c>
      <c r="F60" s="139">
        <v>863</v>
      </c>
      <c r="G60" s="131" t="s">
        <v>35</v>
      </c>
      <c r="H60" s="148" t="s">
        <v>52</v>
      </c>
      <c r="I60" s="145" t="s">
        <v>167</v>
      </c>
      <c r="J60" s="141" t="s">
        <v>168</v>
      </c>
      <c r="K60" s="131" t="s">
        <v>22</v>
      </c>
      <c r="L60" s="138">
        <f t="shared" si="11"/>
        <v>0</v>
      </c>
      <c r="M60" s="138"/>
      <c r="N60" s="138">
        <f t="shared" si="2"/>
        <v>0</v>
      </c>
      <c r="O60" s="138">
        <f t="shared" si="11"/>
        <v>0</v>
      </c>
      <c r="P60" s="138">
        <f t="shared" si="11"/>
        <v>0</v>
      </c>
    </row>
    <row r="61" spans="1:16" ht="15" customHeight="1" hidden="1">
      <c r="A61" s="95"/>
      <c r="B61" s="105" t="s">
        <v>140</v>
      </c>
      <c r="C61" s="52">
        <v>63</v>
      </c>
      <c r="D61" s="52">
        <v>0</v>
      </c>
      <c r="E61" s="52">
        <v>16</v>
      </c>
      <c r="F61" s="139">
        <v>863</v>
      </c>
      <c r="G61" s="131" t="s">
        <v>35</v>
      </c>
      <c r="H61" s="148" t="s">
        <v>52</v>
      </c>
      <c r="I61" s="145" t="s">
        <v>167</v>
      </c>
      <c r="J61" s="141" t="s">
        <v>168</v>
      </c>
      <c r="K61" s="131" t="s">
        <v>141</v>
      </c>
      <c r="L61" s="138">
        <v>0</v>
      </c>
      <c r="M61" s="138"/>
      <c r="N61" s="138">
        <f t="shared" si="2"/>
        <v>0</v>
      </c>
      <c r="O61" s="138">
        <v>0</v>
      </c>
      <c r="P61" s="138">
        <v>0</v>
      </c>
    </row>
    <row r="62" spans="1:16" s="32" customFormat="1" ht="14.25" customHeight="1" hidden="1">
      <c r="A62" s="152" t="s">
        <v>53</v>
      </c>
      <c r="B62" s="152" t="s">
        <v>53</v>
      </c>
      <c r="C62" s="129">
        <v>63</v>
      </c>
      <c r="D62" s="129">
        <v>0</v>
      </c>
      <c r="E62" s="129">
        <v>12</v>
      </c>
      <c r="F62" s="130">
        <v>863</v>
      </c>
      <c r="G62" s="134" t="s">
        <v>36</v>
      </c>
      <c r="H62" s="134"/>
      <c r="I62" s="134"/>
      <c r="J62" s="134"/>
      <c r="K62" s="134"/>
      <c r="L62" s="136">
        <f aca="true" t="shared" si="12" ref="L62:P63">L63</f>
        <v>79305</v>
      </c>
      <c r="M62" s="136">
        <f t="shared" si="12"/>
        <v>0</v>
      </c>
      <c r="N62" s="136">
        <f t="shared" si="2"/>
        <v>79305</v>
      </c>
      <c r="O62" s="136">
        <f t="shared" si="12"/>
        <v>0</v>
      </c>
      <c r="P62" s="136">
        <f t="shared" si="12"/>
        <v>0</v>
      </c>
    </row>
    <row r="63" spans="1:16" s="35" customFormat="1" ht="14.25" customHeight="1" hidden="1">
      <c r="A63" s="152" t="s">
        <v>54</v>
      </c>
      <c r="B63" s="152" t="s">
        <v>54</v>
      </c>
      <c r="C63" s="129">
        <v>63</v>
      </c>
      <c r="D63" s="129">
        <v>0</v>
      </c>
      <c r="E63" s="129">
        <v>12</v>
      </c>
      <c r="F63" s="130">
        <v>863</v>
      </c>
      <c r="G63" s="134" t="s">
        <v>36</v>
      </c>
      <c r="H63" s="134" t="s">
        <v>38</v>
      </c>
      <c r="I63" s="134"/>
      <c r="J63" s="134"/>
      <c r="K63" s="134"/>
      <c r="L63" s="136">
        <f t="shared" si="12"/>
        <v>79305</v>
      </c>
      <c r="M63" s="136">
        <f t="shared" si="12"/>
        <v>0</v>
      </c>
      <c r="N63" s="136">
        <f t="shared" si="2"/>
        <v>79305</v>
      </c>
      <c r="O63" s="136">
        <f t="shared" si="12"/>
        <v>0</v>
      </c>
      <c r="P63" s="136">
        <f t="shared" si="12"/>
        <v>0</v>
      </c>
    </row>
    <row r="64" spans="1:16" s="34" customFormat="1" ht="29.25" customHeight="1" hidden="1">
      <c r="A64" s="146" t="s">
        <v>105</v>
      </c>
      <c r="B64" s="146" t="s">
        <v>145</v>
      </c>
      <c r="C64" s="52">
        <v>63</v>
      </c>
      <c r="D64" s="52">
        <v>0</v>
      </c>
      <c r="E64" s="52">
        <v>12</v>
      </c>
      <c r="F64" s="153">
        <v>863</v>
      </c>
      <c r="G64" s="131" t="s">
        <v>36</v>
      </c>
      <c r="H64" s="131" t="s">
        <v>38</v>
      </c>
      <c r="I64" s="131" t="s">
        <v>169</v>
      </c>
      <c r="J64" s="141" t="s">
        <v>170</v>
      </c>
      <c r="K64" s="131"/>
      <c r="L64" s="138">
        <f>L65+L67</f>
        <v>79305</v>
      </c>
      <c r="M64" s="138">
        <f>M65+M67</f>
        <v>0</v>
      </c>
      <c r="N64" s="138">
        <f t="shared" si="2"/>
        <v>79305</v>
      </c>
      <c r="O64" s="138">
        <f>O65+O67</f>
        <v>0</v>
      </c>
      <c r="P64" s="138">
        <f>P65+P67</f>
        <v>0</v>
      </c>
    </row>
    <row r="65" spans="1:16" ht="64.5" customHeight="1" hidden="1">
      <c r="A65" s="61"/>
      <c r="B65" s="45" t="s">
        <v>97</v>
      </c>
      <c r="C65" s="52">
        <v>63</v>
      </c>
      <c r="D65" s="52">
        <v>0</v>
      </c>
      <c r="E65" s="52">
        <v>12</v>
      </c>
      <c r="F65" s="153">
        <v>863</v>
      </c>
      <c r="G65" s="131" t="s">
        <v>36</v>
      </c>
      <c r="H65" s="131" t="s">
        <v>38</v>
      </c>
      <c r="I65" s="131" t="s">
        <v>169</v>
      </c>
      <c r="J65" s="141" t="s">
        <v>170</v>
      </c>
      <c r="K65" s="131" t="s">
        <v>17</v>
      </c>
      <c r="L65" s="138">
        <f>L66</f>
        <v>76969.87</v>
      </c>
      <c r="M65" s="138">
        <f>M66</f>
        <v>0</v>
      </c>
      <c r="N65" s="138">
        <f t="shared" si="2"/>
        <v>76969.87</v>
      </c>
      <c r="O65" s="138">
        <f>O66</f>
        <v>0</v>
      </c>
      <c r="P65" s="138">
        <f>P66</f>
        <v>0</v>
      </c>
    </row>
    <row r="66" spans="1:16" ht="27" customHeight="1" hidden="1">
      <c r="A66" s="57"/>
      <c r="B66" s="45" t="s">
        <v>100</v>
      </c>
      <c r="C66" s="52">
        <v>63</v>
      </c>
      <c r="D66" s="52">
        <v>0</v>
      </c>
      <c r="E66" s="52">
        <v>12</v>
      </c>
      <c r="F66" s="153">
        <v>863</v>
      </c>
      <c r="G66" s="131" t="s">
        <v>36</v>
      </c>
      <c r="H66" s="131" t="s">
        <v>38</v>
      </c>
      <c r="I66" s="131" t="s">
        <v>169</v>
      </c>
      <c r="J66" s="141" t="s">
        <v>170</v>
      </c>
      <c r="K66" s="131" t="s">
        <v>18</v>
      </c>
      <c r="L66" s="138">
        <v>76969.87</v>
      </c>
      <c r="M66" s="138">
        <v>0</v>
      </c>
      <c r="N66" s="138">
        <f t="shared" si="2"/>
        <v>76969.87</v>
      </c>
      <c r="O66" s="138">
        <v>0</v>
      </c>
      <c r="P66" s="138">
        <v>0</v>
      </c>
    </row>
    <row r="67" spans="1:16" ht="27" customHeight="1" hidden="1">
      <c r="A67" s="57"/>
      <c r="B67" s="106" t="s">
        <v>144</v>
      </c>
      <c r="C67" s="52">
        <v>63</v>
      </c>
      <c r="D67" s="52">
        <v>0</v>
      </c>
      <c r="E67" s="52">
        <v>12</v>
      </c>
      <c r="F67" s="151">
        <v>863</v>
      </c>
      <c r="G67" s="131" t="s">
        <v>36</v>
      </c>
      <c r="H67" s="131" t="s">
        <v>38</v>
      </c>
      <c r="I67" s="131" t="s">
        <v>169</v>
      </c>
      <c r="J67" s="141" t="s">
        <v>170</v>
      </c>
      <c r="K67" s="131" t="s">
        <v>19</v>
      </c>
      <c r="L67" s="138">
        <f>L68</f>
        <v>2335.13</v>
      </c>
      <c r="M67" s="138">
        <f>M68</f>
        <v>0</v>
      </c>
      <c r="N67" s="138">
        <f t="shared" si="2"/>
        <v>2335.13</v>
      </c>
      <c r="O67" s="138">
        <f>O68</f>
        <v>0</v>
      </c>
      <c r="P67" s="138">
        <f>P68</f>
        <v>0</v>
      </c>
    </row>
    <row r="68" spans="1:16" ht="27" customHeight="1" hidden="1">
      <c r="A68" s="57"/>
      <c r="B68" s="46" t="s">
        <v>102</v>
      </c>
      <c r="C68" s="52">
        <v>63</v>
      </c>
      <c r="D68" s="52">
        <v>0</v>
      </c>
      <c r="E68" s="52">
        <v>12</v>
      </c>
      <c r="F68" s="151">
        <v>863</v>
      </c>
      <c r="G68" s="131" t="s">
        <v>36</v>
      </c>
      <c r="H68" s="131" t="s">
        <v>38</v>
      </c>
      <c r="I68" s="131" t="s">
        <v>169</v>
      </c>
      <c r="J68" s="141" t="s">
        <v>170</v>
      </c>
      <c r="K68" s="131" t="s">
        <v>20</v>
      </c>
      <c r="L68" s="138">
        <v>2335.13</v>
      </c>
      <c r="M68" s="138">
        <v>0</v>
      </c>
      <c r="N68" s="138">
        <f t="shared" si="2"/>
        <v>2335.13</v>
      </c>
      <c r="O68" s="138">
        <v>0</v>
      </c>
      <c r="P68" s="138">
        <v>0</v>
      </c>
    </row>
    <row r="69" spans="1:16" s="32" customFormat="1" ht="26.25" customHeight="1">
      <c r="A69" s="152" t="s">
        <v>44</v>
      </c>
      <c r="B69" s="154" t="s">
        <v>44</v>
      </c>
      <c r="C69" s="129">
        <v>63</v>
      </c>
      <c r="D69" s="129">
        <v>0</v>
      </c>
      <c r="E69" s="129">
        <v>13</v>
      </c>
      <c r="F69" s="130">
        <v>863</v>
      </c>
      <c r="G69" s="134" t="s">
        <v>38</v>
      </c>
      <c r="H69" s="134"/>
      <c r="I69" s="134"/>
      <c r="J69" s="134"/>
      <c r="K69" s="134"/>
      <c r="L69" s="136">
        <f aca="true" t="shared" si="13" ref="L69:P70">L70</f>
        <v>207120.83000000002</v>
      </c>
      <c r="M69" s="136">
        <f t="shared" si="13"/>
        <v>36075.08</v>
      </c>
      <c r="N69" s="136">
        <f t="shared" si="2"/>
        <v>243195.91000000003</v>
      </c>
      <c r="O69" s="136">
        <f t="shared" si="13"/>
        <v>0</v>
      </c>
      <c r="P69" s="136">
        <f t="shared" si="13"/>
        <v>0</v>
      </c>
    </row>
    <row r="70" spans="1:16" s="33" customFormat="1" ht="14.25" customHeight="1">
      <c r="A70" s="152" t="s">
        <v>59</v>
      </c>
      <c r="B70" s="154" t="s">
        <v>59</v>
      </c>
      <c r="C70" s="129">
        <v>63</v>
      </c>
      <c r="D70" s="129">
        <v>0</v>
      </c>
      <c r="E70" s="129">
        <v>13</v>
      </c>
      <c r="F70" s="155">
        <v>863</v>
      </c>
      <c r="G70" s="134" t="s">
        <v>38</v>
      </c>
      <c r="H70" s="149" t="s">
        <v>49</v>
      </c>
      <c r="I70" s="149"/>
      <c r="J70" s="148"/>
      <c r="K70" s="131"/>
      <c r="L70" s="136">
        <f t="shared" si="13"/>
        <v>207120.83000000002</v>
      </c>
      <c r="M70" s="136">
        <f t="shared" si="13"/>
        <v>36075.08</v>
      </c>
      <c r="N70" s="136">
        <f t="shared" si="2"/>
        <v>243195.91000000003</v>
      </c>
      <c r="O70" s="136">
        <f t="shared" si="13"/>
        <v>0</v>
      </c>
      <c r="P70" s="136">
        <f t="shared" si="13"/>
        <v>0</v>
      </c>
    </row>
    <row r="71" spans="1:16" ht="15" customHeight="1">
      <c r="A71" s="146" t="s">
        <v>106</v>
      </c>
      <c r="B71" s="146" t="s">
        <v>106</v>
      </c>
      <c r="C71" s="52">
        <v>63</v>
      </c>
      <c r="D71" s="52">
        <v>0</v>
      </c>
      <c r="E71" s="52">
        <v>13</v>
      </c>
      <c r="F71" s="139">
        <v>863</v>
      </c>
      <c r="G71" s="131" t="s">
        <v>38</v>
      </c>
      <c r="H71" s="131" t="s">
        <v>49</v>
      </c>
      <c r="I71" s="148" t="s">
        <v>171</v>
      </c>
      <c r="J71" s="141" t="s">
        <v>172</v>
      </c>
      <c r="K71" s="131"/>
      <c r="L71" s="138">
        <f>L74+L72</f>
        <v>207120.83000000002</v>
      </c>
      <c r="M71" s="138">
        <f>M74+M72</f>
        <v>36075.08</v>
      </c>
      <c r="N71" s="138">
        <f t="shared" si="2"/>
        <v>243195.91000000003</v>
      </c>
      <c r="O71" s="138">
        <f>O74+O72</f>
        <v>0</v>
      </c>
      <c r="P71" s="138">
        <f>P74+P72</f>
        <v>0</v>
      </c>
    </row>
    <row r="72" spans="1:16" ht="26.25" customHeight="1" hidden="1">
      <c r="A72" s="146"/>
      <c r="B72" s="45" t="s">
        <v>97</v>
      </c>
      <c r="C72" s="52"/>
      <c r="D72" s="52"/>
      <c r="E72" s="52"/>
      <c r="F72" s="139">
        <v>863</v>
      </c>
      <c r="G72" s="131" t="s">
        <v>38</v>
      </c>
      <c r="H72" s="131" t="s">
        <v>49</v>
      </c>
      <c r="I72" s="148" t="s">
        <v>171</v>
      </c>
      <c r="J72" s="141" t="s">
        <v>172</v>
      </c>
      <c r="K72" s="54" t="s">
        <v>17</v>
      </c>
      <c r="L72" s="138">
        <f>L73</f>
        <v>89173.98</v>
      </c>
      <c r="M72" s="138">
        <f>M73</f>
        <v>0</v>
      </c>
      <c r="N72" s="138">
        <f t="shared" si="2"/>
        <v>89173.98</v>
      </c>
      <c r="O72" s="138">
        <f>O73</f>
        <v>0</v>
      </c>
      <c r="P72" s="138">
        <f>P73</f>
        <v>0</v>
      </c>
    </row>
    <row r="73" spans="1:16" ht="15" customHeight="1" hidden="1">
      <c r="A73" s="146"/>
      <c r="B73" s="45" t="s">
        <v>109</v>
      </c>
      <c r="C73" s="52">
        <v>63</v>
      </c>
      <c r="D73" s="52">
        <v>0</v>
      </c>
      <c r="E73" s="52">
        <v>13</v>
      </c>
      <c r="F73" s="139">
        <v>863</v>
      </c>
      <c r="G73" s="131" t="s">
        <v>38</v>
      </c>
      <c r="H73" s="131" t="s">
        <v>49</v>
      </c>
      <c r="I73" s="148" t="s">
        <v>171</v>
      </c>
      <c r="J73" s="141" t="s">
        <v>172</v>
      </c>
      <c r="K73" s="54" t="s">
        <v>108</v>
      </c>
      <c r="L73" s="138">
        <v>89173.98</v>
      </c>
      <c r="M73" s="138">
        <v>0</v>
      </c>
      <c r="N73" s="138">
        <f t="shared" si="2"/>
        <v>89173.98</v>
      </c>
      <c r="O73" s="138">
        <v>0</v>
      </c>
      <c r="P73" s="138">
        <v>0</v>
      </c>
    </row>
    <row r="74" spans="1:16" ht="26.25" customHeight="1">
      <c r="A74" s="65"/>
      <c r="B74" s="106" t="s">
        <v>144</v>
      </c>
      <c r="C74" s="52">
        <v>63</v>
      </c>
      <c r="D74" s="52">
        <v>0</v>
      </c>
      <c r="E74" s="52">
        <v>13</v>
      </c>
      <c r="F74" s="139">
        <v>863</v>
      </c>
      <c r="G74" s="131" t="s">
        <v>38</v>
      </c>
      <c r="H74" s="148" t="s">
        <v>49</v>
      </c>
      <c r="I74" s="148" t="s">
        <v>171</v>
      </c>
      <c r="J74" s="141" t="s">
        <v>172</v>
      </c>
      <c r="K74" s="131" t="s">
        <v>19</v>
      </c>
      <c r="L74" s="138">
        <f>L75</f>
        <v>117946.85</v>
      </c>
      <c r="M74" s="138">
        <f>M75</f>
        <v>36075.08</v>
      </c>
      <c r="N74" s="138">
        <f>N75</f>
        <v>154021.93</v>
      </c>
      <c r="O74" s="138">
        <f>O75</f>
        <v>0</v>
      </c>
      <c r="P74" s="138">
        <f>P75</f>
        <v>0</v>
      </c>
    </row>
    <row r="75" spans="1:16" ht="26.25" customHeight="1">
      <c r="A75" s="66"/>
      <c r="B75" s="77" t="s">
        <v>102</v>
      </c>
      <c r="C75" s="52">
        <v>63</v>
      </c>
      <c r="D75" s="52">
        <v>0</v>
      </c>
      <c r="E75" s="52">
        <v>13</v>
      </c>
      <c r="F75" s="139">
        <v>863</v>
      </c>
      <c r="G75" s="131" t="s">
        <v>38</v>
      </c>
      <c r="H75" s="148" t="s">
        <v>49</v>
      </c>
      <c r="I75" s="148" t="s">
        <v>171</v>
      </c>
      <c r="J75" s="141" t="s">
        <v>172</v>
      </c>
      <c r="K75" s="131" t="s">
        <v>20</v>
      </c>
      <c r="L75" s="138">
        <v>117946.85</v>
      </c>
      <c r="M75" s="138">
        <v>36075.08</v>
      </c>
      <c r="N75" s="138">
        <f t="shared" si="2"/>
        <v>154021.93</v>
      </c>
      <c r="O75" s="138">
        <v>0</v>
      </c>
      <c r="P75" s="138">
        <v>0</v>
      </c>
    </row>
    <row r="76" spans="1:16" s="32" customFormat="1" ht="15.75" customHeight="1" hidden="1">
      <c r="A76" s="242" t="s">
        <v>128</v>
      </c>
      <c r="B76" s="242"/>
      <c r="C76" s="129">
        <v>63</v>
      </c>
      <c r="D76" s="129">
        <v>0</v>
      </c>
      <c r="E76" s="129">
        <v>14</v>
      </c>
      <c r="F76" s="133">
        <v>863</v>
      </c>
      <c r="G76" s="134" t="s">
        <v>40</v>
      </c>
      <c r="H76" s="135"/>
      <c r="I76" s="135"/>
      <c r="J76" s="135"/>
      <c r="K76" s="135"/>
      <c r="L76" s="136">
        <f>L81+L77</f>
        <v>1658491.16</v>
      </c>
      <c r="M76" s="136">
        <f>M81+M77</f>
        <v>0</v>
      </c>
      <c r="N76" s="136">
        <f>N81+N77</f>
        <v>1658491.16</v>
      </c>
      <c r="O76" s="136">
        <f>O81+O77</f>
        <v>0</v>
      </c>
      <c r="P76" s="136">
        <f>P81+P77</f>
        <v>0</v>
      </c>
    </row>
    <row r="77" spans="1:16" s="32" customFormat="1" ht="15.75" customHeight="1" hidden="1">
      <c r="A77" s="209"/>
      <c r="B77" s="210" t="s">
        <v>254</v>
      </c>
      <c r="C77" s="129">
        <v>63</v>
      </c>
      <c r="D77" s="129">
        <v>0</v>
      </c>
      <c r="E77" s="211">
        <v>19</v>
      </c>
      <c r="F77" s="155">
        <v>863</v>
      </c>
      <c r="G77" s="212" t="s">
        <v>40</v>
      </c>
      <c r="H77" s="212" t="s">
        <v>23</v>
      </c>
      <c r="I77" s="212"/>
      <c r="J77" s="135"/>
      <c r="K77" s="135"/>
      <c r="L77" s="136">
        <f>L78</f>
        <v>0</v>
      </c>
      <c r="M77" s="136">
        <f aca="true" t="shared" si="14" ref="M77:P79">M78</f>
        <v>0</v>
      </c>
      <c r="N77" s="136">
        <f t="shared" si="14"/>
        <v>0</v>
      </c>
      <c r="O77" s="136">
        <f t="shared" si="14"/>
        <v>0</v>
      </c>
      <c r="P77" s="136">
        <f t="shared" si="14"/>
        <v>0</v>
      </c>
    </row>
    <row r="78" spans="1:16" s="32" customFormat="1" ht="15.75" customHeight="1" hidden="1">
      <c r="A78" s="209"/>
      <c r="B78" s="213" t="s">
        <v>255</v>
      </c>
      <c r="C78" s="52">
        <v>63</v>
      </c>
      <c r="D78" s="52">
        <v>0</v>
      </c>
      <c r="E78" s="214">
        <v>19</v>
      </c>
      <c r="F78" s="139">
        <v>863</v>
      </c>
      <c r="G78" s="145" t="s">
        <v>40</v>
      </c>
      <c r="H78" s="145" t="s">
        <v>23</v>
      </c>
      <c r="I78" s="179">
        <v>83300</v>
      </c>
      <c r="J78" s="145" t="s">
        <v>256</v>
      </c>
      <c r="K78" s="135"/>
      <c r="L78" s="138">
        <f>L79</f>
        <v>0</v>
      </c>
      <c r="M78" s="138">
        <f t="shared" si="14"/>
        <v>0</v>
      </c>
      <c r="N78" s="138">
        <f t="shared" si="14"/>
        <v>0</v>
      </c>
      <c r="O78" s="138">
        <f t="shared" si="14"/>
        <v>0</v>
      </c>
      <c r="P78" s="138">
        <f t="shared" si="14"/>
        <v>0</v>
      </c>
    </row>
    <row r="79" spans="1:16" s="32" customFormat="1" ht="15.75" customHeight="1" hidden="1">
      <c r="A79" s="209"/>
      <c r="B79" s="106" t="s">
        <v>144</v>
      </c>
      <c r="C79" s="52">
        <v>63</v>
      </c>
      <c r="D79" s="52">
        <v>0</v>
      </c>
      <c r="E79" s="214">
        <v>19</v>
      </c>
      <c r="F79" s="139">
        <v>863</v>
      </c>
      <c r="G79" s="145" t="s">
        <v>40</v>
      </c>
      <c r="H79" s="145" t="s">
        <v>23</v>
      </c>
      <c r="I79" s="179">
        <v>83300</v>
      </c>
      <c r="J79" s="145" t="s">
        <v>256</v>
      </c>
      <c r="K79" s="131" t="s">
        <v>19</v>
      </c>
      <c r="L79" s="138">
        <f>L80</f>
        <v>0</v>
      </c>
      <c r="M79" s="138">
        <f t="shared" si="14"/>
        <v>0</v>
      </c>
      <c r="N79" s="138">
        <f t="shared" si="14"/>
        <v>0</v>
      </c>
      <c r="O79" s="138">
        <f t="shared" si="14"/>
        <v>0</v>
      </c>
      <c r="P79" s="138">
        <f t="shared" si="14"/>
        <v>0</v>
      </c>
    </row>
    <row r="80" spans="1:16" s="32" customFormat="1" ht="15.75" customHeight="1" hidden="1">
      <c r="A80" s="209"/>
      <c r="B80" s="77" t="s">
        <v>102</v>
      </c>
      <c r="C80" s="52">
        <v>63</v>
      </c>
      <c r="D80" s="52">
        <v>0</v>
      </c>
      <c r="E80" s="214">
        <v>19</v>
      </c>
      <c r="F80" s="139">
        <v>863</v>
      </c>
      <c r="G80" s="145" t="s">
        <v>40</v>
      </c>
      <c r="H80" s="145" t="s">
        <v>23</v>
      </c>
      <c r="I80" s="179">
        <v>83300</v>
      </c>
      <c r="J80" s="145" t="s">
        <v>256</v>
      </c>
      <c r="K80" s="131" t="s">
        <v>20</v>
      </c>
      <c r="L80" s="138">
        <v>0</v>
      </c>
      <c r="M80" s="138">
        <v>0</v>
      </c>
      <c r="N80" s="138">
        <f t="shared" si="2"/>
        <v>0</v>
      </c>
      <c r="O80" s="136"/>
      <c r="P80" s="136"/>
    </row>
    <row r="81" spans="1:16" s="33" customFormat="1" ht="16.5" customHeight="1" hidden="1">
      <c r="A81" s="243" t="s">
        <v>129</v>
      </c>
      <c r="B81" s="244"/>
      <c r="C81" s="129">
        <v>63</v>
      </c>
      <c r="D81" s="129">
        <v>0</v>
      </c>
      <c r="E81" s="129">
        <v>14</v>
      </c>
      <c r="F81" s="150">
        <v>863</v>
      </c>
      <c r="G81" s="134" t="s">
        <v>40</v>
      </c>
      <c r="H81" s="134" t="s">
        <v>130</v>
      </c>
      <c r="I81" s="134"/>
      <c r="J81" s="134"/>
      <c r="K81" s="134"/>
      <c r="L81" s="136">
        <f aca="true" t="shared" si="15" ref="L81:M83">L82</f>
        <v>1658491.16</v>
      </c>
      <c r="M81" s="136">
        <f t="shared" si="15"/>
        <v>0</v>
      </c>
      <c r="N81" s="136">
        <f t="shared" si="2"/>
        <v>1658491.16</v>
      </c>
      <c r="O81" s="136">
        <f aca="true" t="shared" si="16" ref="O81:P83">O82</f>
        <v>0</v>
      </c>
      <c r="P81" s="136">
        <f t="shared" si="16"/>
        <v>0</v>
      </c>
    </row>
    <row r="82" spans="1:16" ht="184.5" customHeight="1" hidden="1">
      <c r="A82" s="240" t="s">
        <v>173</v>
      </c>
      <c r="B82" s="241"/>
      <c r="C82" s="156">
        <v>63</v>
      </c>
      <c r="D82" s="156">
        <v>0</v>
      </c>
      <c r="E82" s="156">
        <v>14</v>
      </c>
      <c r="F82" s="144">
        <v>863</v>
      </c>
      <c r="G82" s="145" t="s">
        <v>40</v>
      </c>
      <c r="H82" s="145" t="s">
        <v>130</v>
      </c>
      <c r="I82" s="145" t="s">
        <v>174</v>
      </c>
      <c r="J82" s="141" t="s">
        <v>175</v>
      </c>
      <c r="K82" s="131"/>
      <c r="L82" s="138">
        <f t="shared" si="15"/>
        <v>1658491.16</v>
      </c>
      <c r="M82" s="138">
        <f t="shared" si="15"/>
        <v>0</v>
      </c>
      <c r="N82" s="138">
        <f t="shared" si="2"/>
        <v>1658491.16</v>
      </c>
      <c r="O82" s="138">
        <f t="shared" si="16"/>
        <v>0</v>
      </c>
      <c r="P82" s="138">
        <f t="shared" si="16"/>
        <v>0</v>
      </c>
    </row>
    <row r="83" spans="1:16" ht="26.25" customHeight="1" hidden="1">
      <c r="A83" s="96"/>
      <c r="B83" s="106" t="s">
        <v>144</v>
      </c>
      <c r="C83" s="156">
        <v>63</v>
      </c>
      <c r="D83" s="156">
        <v>0</v>
      </c>
      <c r="E83" s="156">
        <v>14</v>
      </c>
      <c r="F83" s="144">
        <v>863</v>
      </c>
      <c r="G83" s="145" t="s">
        <v>40</v>
      </c>
      <c r="H83" s="145" t="s">
        <v>130</v>
      </c>
      <c r="I83" s="145" t="s">
        <v>174</v>
      </c>
      <c r="J83" s="141" t="s">
        <v>175</v>
      </c>
      <c r="K83" s="131" t="s">
        <v>19</v>
      </c>
      <c r="L83" s="138">
        <f t="shared" si="15"/>
        <v>1658491.16</v>
      </c>
      <c r="M83" s="138">
        <f t="shared" si="15"/>
        <v>0</v>
      </c>
      <c r="N83" s="138">
        <f t="shared" si="2"/>
        <v>1658491.16</v>
      </c>
      <c r="O83" s="138">
        <f t="shared" si="16"/>
        <v>0</v>
      </c>
      <c r="P83" s="138">
        <f t="shared" si="16"/>
        <v>0</v>
      </c>
    </row>
    <row r="84" spans="1:16" ht="25.5" customHeight="1" hidden="1">
      <c r="A84" s="96"/>
      <c r="B84" s="77" t="s">
        <v>102</v>
      </c>
      <c r="C84" s="156">
        <v>63</v>
      </c>
      <c r="D84" s="156">
        <v>0</v>
      </c>
      <c r="E84" s="156">
        <v>14</v>
      </c>
      <c r="F84" s="144">
        <v>863</v>
      </c>
      <c r="G84" s="145" t="s">
        <v>40</v>
      </c>
      <c r="H84" s="145" t="s">
        <v>130</v>
      </c>
      <c r="I84" s="145" t="s">
        <v>174</v>
      </c>
      <c r="J84" s="141" t="s">
        <v>175</v>
      </c>
      <c r="K84" s="131" t="s">
        <v>20</v>
      </c>
      <c r="L84" s="138">
        <v>1658491.16</v>
      </c>
      <c r="M84" s="138">
        <v>0</v>
      </c>
      <c r="N84" s="138">
        <f t="shared" si="2"/>
        <v>1658491.16</v>
      </c>
      <c r="O84" s="138">
        <v>0</v>
      </c>
      <c r="P84" s="138">
        <v>0</v>
      </c>
    </row>
    <row r="85" spans="1:16" s="47" customFormat="1" ht="15.75" customHeight="1">
      <c r="A85" s="231" t="s">
        <v>45</v>
      </c>
      <c r="B85" s="232"/>
      <c r="C85" s="129">
        <v>63</v>
      </c>
      <c r="D85" s="129">
        <v>0</v>
      </c>
      <c r="E85" s="129">
        <v>15</v>
      </c>
      <c r="F85" s="130">
        <v>863</v>
      </c>
      <c r="G85" s="137" t="s">
        <v>41</v>
      </c>
      <c r="H85" s="137"/>
      <c r="I85" s="137"/>
      <c r="J85" s="137"/>
      <c r="K85" s="137"/>
      <c r="L85" s="157">
        <f>L86+L90</f>
        <v>245758.95</v>
      </c>
      <c r="M85" s="157">
        <f>M86+M90</f>
        <v>-14388.95</v>
      </c>
      <c r="N85" s="138">
        <f t="shared" si="2"/>
        <v>231370</v>
      </c>
      <c r="O85" s="157">
        <f>O86+O90</f>
        <v>0</v>
      </c>
      <c r="P85" s="157">
        <f>P86+P90</f>
        <v>0</v>
      </c>
    </row>
    <row r="86" spans="1:16" s="47" customFormat="1" ht="15" customHeight="1" hidden="1">
      <c r="A86" s="231" t="s">
        <v>60</v>
      </c>
      <c r="B86" s="232"/>
      <c r="C86" s="129">
        <v>63</v>
      </c>
      <c r="D86" s="129">
        <v>0</v>
      </c>
      <c r="E86" s="129">
        <v>15</v>
      </c>
      <c r="F86" s="130">
        <v>863</v>
      </c>
      <c r="G86" s="137" t="s">
        <v>41</v>
      </c>
      <c r="H86" s="137" t="s">
        <v>35</v>
      </c>
      <c r="I86" s="137"/>
      <c r="J86" s="140"/>
      <c r="K86" s="158"/>
      <c r="L86" s="157">
        <f>L87</f>
        <v>75616</v>
      </c>
      <c r="M86" s="157">
        <f>M87</f>
        <v>0</v>
      </c>
      <c r="N86" s="138">
        <f t="shared" si="2"/>
        <v>75616</v>
      </c>
      <c r="O86" s="157">
        <f>O87</f>
        <v>0</v>
      </c>
      <c r="P86" s="157">
        <f>P87</f>
        <v>0</v>
      </c>
    </row>
    <row r="87" spans="1:16" s="48" customFormat="1" ht="72" customHeight="1" hidden="1">
      <c r="A87" s="223" t="s">
        <v>176</v>
      </c>
      <c r="B87" s="224"/>
      <c r="C87" s="52">
        <v>63</v>
      </c>
      <c r="D87" s="52">
        <v>0</v>
      </c>
      <c r="E87" s="52">
        <v>15</v>
      </c>
      <c r="F87" s="139">
        <v>863</v>
      </c>
      <c r="G87" s="140" t="s">
        <v>41</v>
      </c>
      <c r="H87" s="140" t="s">
        <v>35</v>
      </c>
      <c r="I87" s="145" t="s">
        <v>177</v>
      </c>
      <c r="J87" s="141" t="s">
        <v>178</v>
      </c>
      <c r="K87" s="140"/>
      <c r="L87" s="159">
        <f aca="true" t="shared" si="17" ref="L87:P88">L88</f>
        <v>75616</v>
      </c>
      <c r="M87" s="159">
        <f t="shared" si="17"/>
        <v>0</v>
      </c>
      <c r="N87" s="138">
        <f t="shared" si="2"/>
        <v>75616</v>
      </c>
      <c r="O87" s="159">
        <f t="shared" si="17"/>
        <v>0</v>
      </c>
      <c r="P87" s="159">
        <f t="shared" si="17"/>
        <v>0</v>
      </c>
    </row>
    <row r="88" spans="1:16" s="48" customFormat="1" ht="26.25" customHeight="1" hidden="1">
      <c r="A88" s="45"/>
      <c r="B88" s="106" t="s">
        <v>144</v>
      </c>
      <c r="C88" s="52">
        <v>63</v>
      </c>
      <c r="D88" s="52">
        <v>0</v>
      </c>
      <c r="E88" s="52">
        <v>15</v>
      </c>
      <c r="F88" s="151">
        <v>863</v>
      </c>
      <c r="G88" s="140" t="s">
        <v>41</v>
      </c>
      <c r="H88" s="140" t="s">
        <v>35</v>
      </c>
      <c r="I88" s="145" t="s">
        <v>177</v>
      </c>
      <c r="J88" s="141" t="s">
        <v>178</v>
      </c>
      <c r="K88" s="140" t="s">
        <v>19</v>
      </c>
      <c r="L88" s="159">
        <f t="shared" si="17"/>
        <v>75616</v>
      </c>
      <c r="M88" s="159">
        <f t="shared" si="17"/>
        <v>0</v>
      </c>
      <c r="N88" s="138">
        <f t="shared" si="2"/>
        <v>75616</v>
      </c>
      <c r="O88" s="159">
        <f t="shared" si="17"/>
        <v>0</v>
      </c>
      <c r="P88" s="159">
        <f t="shared" si="17"/>
        <v>0</v>
      </c>
    </row>
    <row r="89" spans="1:16" s="206" customFormat="1" ht="26.25" customHeight="1" hidden="1">
      <c r="A89" s="201"/>
      <c r="B89" s="77" t="s">
        <v>102</v>
      </c>
      <c r="C89" s="156">
        <v>63</v>
      </c>
      <c r="D89" s="156">
        <v>0</v>
      </c>
      <c r="E89" s="156">
        <v>15</v>
      </c>
      <c r="F89" s="144">
        <v>863</v>
      </c>
      <c r="G89" s="202" t="s">
        <v>41</v>
      </c>
      <c r="H89" s="202" t="s">
        <v>35</v>
      </c>
      <c r="I89" s="145" t="s">
        <v>177</v>
      </c>
      <c r="J89" s="203" t="s">
        <v>178</v>
      </c>
      <c r="K89" s="202" t="s">
        <v>20</v>
      </c>
      <c r="L89" s="204">
        <v>75616</v>
      </c>
      <c r="M89" s="204">
        <v>0</v>
      </c>
      <c r="N89" s="205">
        <f t="shared" si="2"/>
        <v>75616</v>
      </c>
      <c r="O89" s="204">
        <f>75616-75616</f>
        <v>0</v>
      </c>
      <c r="P89" s="204">
        <f>75616-75616</f>
        <v>0</v>
      </c>
    </row>
    <row r="90" spans="1:16" s="49" customFormat="1" ht="15" customHeight="1">
      <c r="A90" s="221" t="s">
        <v>61</v>
      </c>
      <c r="B90" s="222"/>
      <c r="C90" s="129">
        <v>63</v>
      </c>
      <c r="D90" s="129">
        <v>0</v>
      </c>
      <c r="E90" s="129">
        <v>15</v>
      </c>
      <c r="F90" s="133">
        <v>863</v>
      </c>
      <c r="G90" s="137" t="s">
        <v>41</v>
      </c>
      <c r="H90" s="137" t="s">
        <v>38</v>
      </c>
      <c r="I90" s="137"/>
      <c r="J90" s="137"/>
      <c r="K90" s="137"/>
      <c r="L90" s="157">
        <f>L91+L94+L97</f>
        <v>170142.95</v>
      </c>
      <c r="M90" s="157">
        <f>M91+M94+M97</f>
        <v>-14388.95</v>
      </c>
      <c r="N90" s="157">
        <f>N91+N94+N97</f>
        <v>155754</v>
      </c>
      <c r="O90" s="157">
        <f>O91+O94+O97</f>
        <v>0</v>
      </c>
      <c r="P90" s="157">
        <f>P91+P94+P97</f>
        <v>0</v>
      </c>
    </row>
    <row r="91" spans="1:16" s="48" customFormat="1" ht="15" customHeight="1">
      <c r="A91" s="225" t="s">
        <v>179</v>
      </c>
      <c r="B91" s="226"/>
      <c r="C91" s="52">
        <v>63</v>
      </c>
      <c r="D91" s="52">
        <v>0</v>
      </c>
      <c r="E91" s="52">
        <v>15</v>
      </c>
      <c r="F91" s="139">
        <v>863</v>
      </c>
      <c r="G91" s="140" t="s">
        <v>41</v>
      </c>
      <c r="H91" s="140" t="s">
        <v>38</v>
      </c>
      <c r="I91" s="145" t="s">
        <v>180</v>
      </c>
      <c r="J91" s="141" t="s">
        <v>181</v>
      </c>
      <c r="K91" s="140"/>
      <c r="L91" s="159">
        <f aca="true" t="shared" si="18" ref="L91:P92">L92</f>
        <v>96000</v>
      </c>
      <c r="M91" s="159">
        <f t="shared" si="18"/>
        <v>-9195</v>
      </c>
      <c r="N91" s="159">
        <f t="shared" si="18"/>
        <v>86805</v>
      </c>
      <c r="O91" s="159">
        <f t="shared" si="18"/>
        <v>0</v>
      </c>
      <c r="P91" s="159">
        <f t="shared" si="18"/>
        <v>0</v>
      </c>
    </row>
    <row r="92" spans="1:16" s="48" customFormat="1" ht="26.25" customHeight="1">
      <c r="A92" s="57"/>
      <c r="B92" s="106" t="s">
        <v>144</v>
      </c>
      <c r="C92" s="52">
        <v>63</v>
      </c>
      <c r="D92" s="52">
        <v>0</v>
      </c>
      <c r="E92" s="52">
        <v>15</v>
      </c>
      <c r="F92" s="139">
        <v>863</v>
      </c>
      <c r="G92" s="140" t="s">
        <v>41</v>
      </c>
      <c r="H92" s="140" t="s">
        <v>38</v>
      </c>
      <c r="I92" s="145" t="s">
        <v>180</v>
      </c>
      <c r="J92" s="141" t="s">
        <v>181</v>
      </c>
      <c r="K92" s="140" t="s">
        <v>19</v>
      </c>
      <c r="L92" s="159">
        <f t="shared" si="18"/>
        <v>96000</v>
      </c>
      <c r="M92" s="159">
        <f t="shared" si="18"/>
        <v>-9195</v>
      </c>
      <c r="N92" s="159">
        <f t="shared" si="18"/>
        <v>86805</v>
      </c>
      <c r="O92" s="159">
        <f t="shared" si="18"/>
        <v>0</v>
      </c>
      <c r="P92" s="159">
        <f t="shared" si="18"/>
        <v>0</v>
      </c>
    </row>
    <row r="93" spans="1:16" s="48" customFormat="1" ht="27" customHeight="1">
      <c r="A93" s="57"/>
      <c r="B93" s="46" t="s">
        <v>102</v>
      </c>
      <c r="C93" s="52">
        <v>63</v>
      </c>
      <c r="D93" s="52">
        <v>0</v>
      </c>
      <c r="E93" s="52">
        <v>15</v>
      </c>
      <c r="F93" s="139">
        <v>863</v>
      </c>
      <c r="G93" s="140" t="s">
        <v>41</v>
      </c>
      <c r="H93" s="140" t="s">
        <v>38</v>
      </c>
      <c r="I93" s="145" t="s">
        <v>180</v>
      </c>
      <c r="J93" s="141" t="s">
        <v>181</v>
      </c>
      <c r="K93" s="140" t="s">
        <v>20</v>
      </c>
      <c r="L93" s="159">
        <v>96000</v>
      </c>
      <c r="M93" s="159">
        <v>-9195</v>
      </c>
      <c r="N93" s="138">
        <f t="shared" si="2"/>
        <v>86805</v>
      </c>
      <c r="O93" s="159">
        <v>0</v>
      </c>
      <c r="P93" s="159">
        <v>0</v>
      </c>
    </row>
    <row r="94" spans="1:16" s="48" customFormat="1" ht="15" customHeight="1">
      <c r="A94" s="225" t="s">
        <v>107</v>
      </c>
      <c r="B94" s="226"/>
      <c r="C94" s="52">
        <v>63</v>
      </c>
      <c r="D94" s="52">
        <v>0</v>
      </c>
      <c r="E94" s="52">
        <v>15</v>
      </c>
      <c r="F94" s="139">
        <v>863</v>
      </c>
      <c r="G94" s="140" t="s">
        <v>41</v>
      </c>
      <c r="H94" s="140" t="s">
        <v>38</v>
      </c>
      <c r="I94" s="145" t="s">
        <v>182</v>
      </c>
      <c r="J94" s="141" t="s">
        <v>183</v>
      </c>
      <c r="K94" s="140"/>
      <c r="L94" s="159">
        <f aca="true" t="shared" si="19" ref="L94:P95">L95</f>
        <v>15068</v>
      </c>
      <c r="M94" s="159">
        <f t="shared" si="19"/>
        <v>7932</v>
      </c>
      <c r="N94" s="159">
        <f t="shared" si="19"/>
        <v>23000</v>
      </c>
      <c r="O94" s="159">
        <f t="shared" si="19"/>
        <v>0</v>
      </c>
      <c r="P94" s="159">
        <f t="shared" si="19"/>
        <v>0</v>
      </c>
    </row>
    <row r="95" spans="1:16" s="48" customFormat="1" ht="26.25" customHeight="1">
      <c r="A95" s="57"/>
      <c r="B95" s="106" t="s">
        <v>144</v>
      </c>
      <c r="C95" s="52">
        <v>63</v>
      </c>
      <c r="D95" s="52">
        <v>0</v>
      </c>
      <c r="E95" s="52">
        <v>15</v>
      </c>
      <c r="F95" s="139">
        <v>863</v>
      </c>
      <c r="G95" s="140" t="s">
        <v>41</v>
      </c>
      <c r="H95" s="140" t="s">
        <v>38</v>
      </c>
      <c r="I95" s="145" t="s">
        <v>182</v>
      </c>
      <c r="J95" s="141" t="s">
        <v>183</v>
      </c>
      <c r="K95" s="140" t="s">
        <v>19</v>
      </c>
      <c r="L95" s="159">
        <f t="shared" si="19"/>
        <v>15068</v>
      </c>
      <c r="M95" s="159">
        <f t="shared" si="19"/>
        <v>7932</v>
      </c>
      <c r="N95" s="159">
        <f t="shared" si="19"/>
        <v>23000</v>
      </c>
      <c r="O95" s="159">
        <f t="shared" si="19"/>
        <v>0</v>
      </c>
      <c r="P95" s="159">
        <f t="shared" si="19"/>
        <v>0</v>
      </c>
    </row>
    <row r="96" spans="1:16" ht="26.25" customHeight="1">
      <c r="A96" s="57"/>
      <c r="B96" s="46" t="s">
        <v>102</v>
      </c>
      <c r="C96" s="52">
        <v>63</v>
      </c>
      <c r="D96" s="52">
        <v>0</v>
      </c>
      <c r="E96" s="52">
        <v>15</v>
      </c>
      <c r="F96" s="139">
        <v>863</v>
      </c>
      <c r="G96" s="140" t="s">
        <v>41</v>
      </c>
      <c r="H96" s="140" t="s">
        <v>38</v>
      </c>
      <c r="I96" s="145" t="s">
        <v>182</v>
      </c>
      <c r="J96" s="141" t="s">
        <v>183</v>
      </c>
      <c r="K96" s="140" t="s">
        <v>20</v>
      </c>
      <c r="L96" s="138">
        <v>15068</v>
      </c>
      <c r="M96" s="138">
        <v>7932</v>
      </c>
      <c r="N96" s="138">
        <f aca="true" t="shared" si="20" ref="N96:N113">L96+M96</f>
        <v>23000</v>
      </c>
      <c r="O96" s="138">
        <v>0</v>
      </c>
      <c r="P96" s="138">
        <v>0</v>
      </c>
    </row>
    <row r="97" spans="1:16" ht="16.5" customHeight="1">
      <c r="A97" s="67"/>
      <c r="B97" s="190" t="s">
        <v>252</v>
      </c>
      <c r="C97" s="52">
        <v>63</v>
      </c>
      <c r="D97" s="52">
        <v>0</v>
      </c>
      <c r="E97" s="52">
        <v>15</v>
      </c>
      <c r="F97" s="139">
        <v>863</v>
      </c>
      <c r="G97" s="140" t="s">
        <v>41</v>
      </c>
      <c r="H97" s="140" t="s">
        <v>38</v>
      </c>
      <c r="I97" s="145" t="s">
        <v>258</v>
      </c>
      <c r="J97" s="141" t="s">
        <v>253</v>
      </c>
      <c r="K97" s="140"/>
      <c r="L97" s="159">
        <f aca="true" t="shared" si="21" ref="L97:P98">L98</f>
        <v>59074.95</v>
      </c>
      <c r="M97" s="159">
        <f t="shared" si="21"/>
        <v>-13125.95</v>
      </c>
      <c r="N97" s="159">
        <f t="shared" si="21"/>
        <v>45949</v>
      </c>
      <c r="O97" s="159">
        <f t="shared" si="21"/>
        <v>0</v>
      </c>
      <c r="P97" s="159">
        <f t="shared" si="21"/>
        <v>0</v>
      </c>
    </row>
    <row r="98" spans="1:16" ht="23.25" customHeight="1">
      <c r="A98" s="67"/>
      <c r="B98" s="106" t="s">
        <v>144</v>
      </c>
      <c r="C98" s="52">
        <v>63</v>
      </c>
      <c r="D98" s="52">
        <v>0</v>
      </c>
      <c r="E98" s="52">
        <v>15</v>
      </c>
      <c r="F98" s="139">
        <v>863</v>
      </c>
      <c r="G98" s="140" t="s">
        <v>41</v>
      </c>
      <c r="H98" s="140" t="s">
        <v>38</v>
      </c>
      <c r="I98" s="145" t="s">
        <v>258</v>
      </c>
      <c r="J98" s="141" t="s">
        <v>253</v>
      </c>
      <c r="K98" s="140" t="s">
        <v>19</v>
      </c>
      <c r="L98" s="159">
        <f t="shared" si="21"/>
        <v>59074.95</v>
      </c>
      <c r="M98" s="159">
        <f t="shared" si="21"/>
        <v>-13125.95</v>
      </c>
      <c r="N98" s="159">
        <f t="shared" si="21"/>
        <v>45949</v>
      </c>
      <c r="O98" s="159">
        <f t="shared" si="21"/>
        <v>0</v>
      </c>
      <c r="P98" s="159">
        <f t="shared" si="21"/>
        <v>0</v>
      </c>
    </row>
    <row r="99" spans="1:16" ht="23.25" customHeight="1">
      <c r="A99" s="67"/>
      <c r="B99" s="46" t="s">
        <v>102</v>
      </c>
      <c r="C99" s="52">
        <v>63</v>
      </c>
      <c r="D99" s="52">
        <v>0</v>
      </c>
      <c r="E99" s="52">
        <v>15</v>
      </c>
      <c r="F99" s="139">
        <v>863</v>
      </c>
      <c r="G99" s="140" t="s">
        <v>41</v>
      </c>
      <c r="H99" s="140" t="s">
        <v>38</v>
      </c>
      <c r="I99" s="145" t="s">
        <v>258</v>
      </c>
      <c r="J99" s="141" t="s">
        <v>253</v>
      </c>
      <c r="K99" s="140" t="s">
        <v>20</v>
      </c>
      <c r="L99" s="138">
        <v>59074.95</v>
      </c>
      <c r="M99" s="138">
        <v>-13125.95</v>
      </c>
      <c r="N99" s="138">
        <f>L99+M99</f>
        <v>45949</v>
      </c>
      <c r="O99" s="138">
        <v>0</v>
      </c>
      <c r="P99" s="138">
        <v>0</v>
      </c>
    </row>
    <row r="100" spans="1:16" ht="12.75" customHeight="1" hidden="1">
      <c r="A100" s="95"/>
      <c r="B100" s="99" t="s">
        <v>134</v>
      </c>
      <c r="C100" s="129">
        <v>63</v>
      </c>
      <c r="D100" s="129">
        <v>0</v>
      </c>
      <c r="E100" s="129">
        <v>17</v>
      </c>
      <c r="F100" s="133">
        <v>863</v>
      </c>
      <c r="G100" s="134" t="s">
        <v>49</v>
      </c>
      <c r="H100" s="131"/>
      <c r="I100" s="131"/>
      <c r="J100" s="140"/>
      <c r="K100" s="145"/>
      <c r="L100" s="136">
        <f aca="true" t="shared" si="22" ref="L100:M103">L101</f>
        <v>36045.05</v>
      </c>
      <c r="M100" s="136">
        <f t="shared" si="22"/>
        <v>0</v>
      </c>
      <c r="N100" s="138">
        <f t="shared" si="20"/>
        <v>36045.05</v>
      </c>
      <c r="O100" s="136">
        <f aca="true" t="shared" si="23" ref="O100:P103">O101</f>
        <v>0</v>
      </c>
      <c r="P100" s="136">
        <f t="shared" si="23"/>
        <v>0</v>
      </c>
    </row>
    <row r="101" spans="1:16" ht="12.75" customHeight="1" hidden="1">
      <c r="A101" s="95"/>
      <c r="B101" s="99" t="s">
        <v>131</v>
      </c>
      <c r="C101" s="52">
        <v>63</v>
      </c>
      <c r="D101" s="52">
        <v>0</v>
      </c>
      <c r="E101" s="52">
        <v>17</v>
      </c>
      <c r="F101" s="133">
        <v>863</v>
      </c>
      <c r="G101" s="134" t="s">
        <v>49</v>
      </c>
      <c r="H101" s="134" t="s">
        <v>35</v>
      </c>
      <c r="I101" s="131"/>
      <c r="J101" s="140"/>
      <c r="K101" s="145"/>
      <c r="L101" s="136">
        <f t="shared" si="22"/>
        <v>36045.05</v>
      </c>
      <c r="M101" s="136">
        <f t="shared" si="22"/>
        <v>0</v>
      </c>
      <c r="N101" s="138">
        <f t="shared" si="20"/>
        <v>36045.05</v>
      </c>
      <c r="O101" s="136">
        <f t="shared" si="23"/>
        <v>0</v>
      </c>
      <c r="P101" s="136">
        <f t="shared" si="23"/>
        <v>0</v>
      </c>
    </row>
    <row r="102" spans="1:16" ht="24.75" customHeight="1" hidden="1">
      <c r="A102" s="95"/>
      <c r="B102" s="98" t="s">
        <v>184</v>
      </c>
      <c r="C102" s="52">
        <v>63</v>
      </c>
      <c r="D102" s="52">
        <v>0</v>
      </c>
      <c r="E102" s="52">
        <v>17</v>
      </c>
      <c r="F102" s="139">
        <v>863</v>
      </c>
      <c r="G102" s="131" t="s">
        <v>49</v>
      </c>
      <c r="H102" s="131" t="s">
        <v>35</v>
      </c>
      <c r="I102" s="145" t="s">
        <v>185</v>
      </c>
      <c r="J102" s="141" t="s">
        <v>186</v>
      </c>
      <c r="K102" s="145"/>
      <c r="L102" s="138">
        <f t="shared" si="22"/>
        <v>36045.05</v>
      </c>
      <c r="M102" s="138">
        <f t="shared" si="22"/>
        <v>0</v>
      </c>
      <c r="N102" s="138">
        <f t="shared" si="20"/>
        <v>36045.05</v>
      </c>
      <c r="O102" s="138">
        <f t="shared" si="23"/>
        <v>0</v>
      </c>
      <c r="P102" s="138">
        <f t="shared" si="23"/>
        <v>0</v>
      </c>
    </row>
    <row r="103" spans="1:16" ht="12.75" customHeight="1" hidden="1">
      <c r="A103" s="95"/>
      <c r="B103" s="98" t="s">
        <v>133</v>
      </c>
      <c r="C103" s="52">
        <v>63</v>
      </c>
      <c r="D103" s="52">
        <v>0</v>
      </c>
      <c r="E103" s="52">
        <v>17</v>
      </c>
      <c r="F103" s="139">
        <v>863</v>
      </c>
      <c r="G103" s="131" t="s">
        <v>49</v>
      </c>
      <c r="H103" s="131" t="s">
        <v>35</v>
      </c>
      <c r="I103" s="145" t="s">
        <v>185</v>
      </c>
      <c r="J103" s="141" t="s">
        <v>186</v>
      </c>
      <c r="K103" s="145" t="s">
        <v>132</v>
      </c>
      <c r="L103" s="138">
        <f t="shared" si="22"/>
        <v>36045.05</v>
      </c>
      <c r="M103" s="138">
        <f t="shared" si="22"/>
        <v>0</v>
      </c>
      <c r="N103" s="138">
        <f t="shared" si="20"/>
        <v>36045.05</v>
      </c>
      <c r="O103" s="138">
        <f t="shared" si="23"/>
        <v>0</v>
      </c>
      <c r="P103" s="138">
        <f t="shared" si="23"/>
        <v>0</v>
      </c>
    </row>
    <row r="104" spans="1:16" ht="28.5" customHeight="1" hidden="1">
      <c r="A104" s="95"/>
      <c r="B104" s="104" t="s">
        <v>143</v>
      </c>
      <c r="C104" s="52">
        <v>63</v>
      </c>
      <c r="D104" s="52">
        <v>0</v>
      </c>
      <c r="E104" s="52">
        <v>17</v>
      </c>
      <c r="F104" s="139">
        <v>863</v>
      </c>
      <c r="G104" s="131" t="s">
        <v>49</v>
      </c>
      <c r="H104" s="131" t="s">
        <v>35</v>
      </c>
      <c r="I104" s="145" t="s">
        <v>185</v>
      </c>
      <c r="J104" s="141" t="s">
        <v>186</v>
      </c>
      <c r="K104" s="145" t="s">
        <v>142</v>
      </c>
      <c r="L104" s="138">
        <v>36045.05</v>
      </c>
      <c r="M104" s="138">
        <v>0</v>
      </c>
      <c r="N104" s="138">
        <f t="shared" si="20"/>
        <v>36045.05</v>
      </c>
      <c r="O104" s="138">
        <v>0</v>
      </c>
      <c r="P104" s="138">
        <v>0</v>
      </c>
    </row>
    <row r="105" spans="1:16" ht="13.5" customHeight="1" hidden="1">
      <c r="A105" s="227" t="s">
        <v>48</v>
      </c>
      <c r="B105" s="228"/>
      <c r="C105" s="129">
        <v>63</v>
      </c>
      <c r="D105" s="129">
        <v>0</v>
      </c>
      <c r="E105" s="129">
        <v>18</v>
      </c>
      <c r="F105" s="133">
        <v>863</v>
      </c>
      <c r="G105" s="134" t="s">
        <v>51</v>
      </c>
      <c r="H105" s="134"/>
      <c r="I105" s="134"/>
      <c r="J105" s="134"/>
      <c r="K105" s="134"/>
      <c r="L105" s="136">
        <f aca="true" t="shared" si="24" ref="L105:P108">L106</f>
        <v>4000</v>
      </c>
      <c r="M105" s="136">
        <f t="shared" si="24"/>
        <v>0</v>
      </c>
      <c r="N105" s="138">
        <f t="shared" si="20"/>
        <v>4000</v>
      </c>
      <c r="O105" s="136">
        <f t="shared" si="24"/>
        <v>0</v>
      </c>
      <c r="P105" s="136">
        <f t="shared" si="24"/>
        <v>0</v>
      </c>
    </row>
    <row r="106" spans="1:16" ht="13.5" customHeight="1" hidden="1">
      <c r="A106" s="221" t="s">
        <v>110</v>
      </c>
      <c r="B106" s="222"/>
      <c r="C106" s="129">
        <v>63</v>
      </c>
      <c r="D106" s="129">
        <v>0</v>
      </c>
      <c r="E106" s="129">
        <v>18</v>
      </c>
      <c r="F106" s="133">
        <v>863</v>
      </c>
      <c r="G106" s="134" t="s">
        <v>51</v>
      </c>
      <c r="H106" s="134" t="s">
        <v>36</v>
      </c>
      <c r="I106" s="134"/>
      <c r="J106" s="134"/>
      <c r="K106" s="134"/>
      <c r="L106" s="136">
        <f t="shared" si="24"/>
        <v>4000</v>
      </c>
      <c r="M106" s="136">
        <f t="shared" si="24"/>
        <v>0</v>
      </c>
      <c r="N106" s="138">
        <f t="shared" si="20"/>
        <v>4000</v>
      </c>
      <c r="O106" s="136">
        <f t="shared" si="24"/>
        <v>0</v>
      </c>
      <c r="P106" s="136">
        <f t="shared" si="24"/>
        <v>0</v>
      </c>
    </row>
    <row r="107" spans="1:16" ht="101.25" customHeight="1" hidden="1">
      <c r="A107" s="225" t="s">
        <v>187</v>
      </c>
      <c r="B107" s="226"/>
      <c r="C107" s="52">
        <v>63</v>
      </c>
      <c r="D107" s="52">
        <v>0</v>
      </c>
      <c r="E107" s="52">
        <v>18</v>
      </c>
      <c r="F107" s="139">
        <v>863</v>
      </c>
      <c r="G107" s="131" t="s">
        <v>51</v>
      </c>
      <c r="H107" s="131" t="s">
        <v>36</v>
      </c>
      <c r="I107" s="140" t="s">
        <v>188</v>
      </c>
      <c r="J107" s="141" t="s">
        <v>189</v>
      </c>
      <c r="K107" s="131"/>
      <c r="L107" s="138">
        <f t="shared" si="24"/>
        <v>4000</v>
      </c>
      <c r="M107" s="138">
        <f t="shared" si="24"/>
        <v>0</v>
      </c>
      <c r="N107" s="138">
        <f t="shared" si="20"/>
        <v>4000</v>
      </c>
      <c r="O107" s="138">
        <f t="shared" si="24"/>
        <v>0</v>
      </c>
      <c r="P107" s="138">
        <f t="shared" si="24"/>
        <v>0</v>
      </c>
    </row>
    <row r="108" spans="1:16" ht="17.25" customHeight="1" hidden="1">
      <c r="A108" s="57"/>
      <c r="B108" s="59" t="s">
        <v>50</v>
      </c>
      <c r="C108" s="52">
        <v>63</v>
      </c>
      <c r="D108" s="52">
        <v>0</v>
      </c>
      <c r="E108" s="52">
        <v>18</v>
      </c>
      <c r="F108" s="139">
        <v>863</v>
      </c>
      <c r="G108" s="131" t="s">
        <v>51</v>
      </c>
      <c r="H108" s="131" t="s">
        <v>36</v>
      </c>
      <c r="I108" s="140" t="s">
        <v>188</v>
      </c>
      <c r="J108" s="141" t="s">
        <v>189</v>
      </c>
      <c r="K108" s="131" t="s">
        <v>37</v>
      </c>
      <c r="L108" s="138">
        <f t="shared" si="24"/>
        <v>4000</v>
      </c>
      <c r="M108" s="138">
        <f t="shared" si="24"/>
        <v>0</v>
      </c>
      <c r="N108" s="138">
        <f t="shared" si="20"/>
        <v>4000</v>
      </c>
      <c r="O108" s="138">
        <f t="shared" si="24"/>
        <v>0</v>
      </c>
      <c r="P108" s="143">
        <f t="shared" si="24"/>
        <v>0</v>
      </c>
    </row>
    <row r="109" spans="1:16" ht="13.5" customHeight="1" hidden="1">
      <c r="A109" s="57"/>
      <c r="B109" s="79" t="s">
        <v>62</v>
      </c>
      <c r="C109" s="52">
        <v>63</v>
      </c>
      <c r="D109" s="52">
        <v>0</v>
      </c>
      <c r="E109" s="52">
        <v>18</v>
      </c>
      <c r="F109" s="139">
        <v>863</v>
      </c>
      <c r="G109" s="131" t="s">
        <v>51</v>
      </c>
      <c r="H109" s="131" t="s">
        <v>36</v>
      </c>
      <c r="I109" s="140" t="s">
        <v>188</v>
      </c>
      <c r="J109" s="141" t="s">
        <v>189</v>
      </c>
      <c r="K109" s="145" t="s">
        <v>26</v>
      </c>
      <c r="L109" s="138">
        <v>4000</v>
      </c>
      <c r="M109" s="138"/>
      <c r="N109" s="138">
        <f t="shared" si="20"/>
        <v>4000</v>
      </c>
      <c r="O109" s="138">
        <v>0</v>
      </c>
      <c r="P109" s="143">
        <v>0</v>
      </c>
    </row>
    <row r="110" spans="1:16" ht="13.5" customHeight="1" hidden="1">
      <c r="A110" s="57"/>
      <c r="B110" s="196" t="s">
        <v>239</v>
      </c>
      <c r="C110" s="166">
        <v>70</v>
      </c>
      <c r="D110" s="181">
        <v>0</v>
      </c>
      <c r="E110" s="181" t="s">
        <v>159</v>
      </c>
      <c r="F110" s="133">
        <v>863</v>
      </c>
      <c r="G110" s="175" t="s">
        <v>240</v>
      </c>
      <c r="H110" s="175"/>
      <c r="I110" s="175"/>
      <c r="J110" s="175"/>
      <c r="K110" s="145"/>
      <c r="L110" s="136">
        <f aca="true" t="shared" si="25" ref="L110:M112">L111</f>
        <v>0</v>
      </c>
      <c r="M110" s="136">
        <f t="shared" si="25"/>
        <v>0</v>
      </c>
      <c r="N110" s="138">
        <f t="shared" si="20"/>
        <v>0</v>
      </c>
      <c r="O110" s="136">
        <f aca="true" t="shared" si="26" ref="O110:P112">O111</f>
        <v>0</v>
      </c>
      <c r="P110" s="136">
        <f t="shared" si="26"/>
        <v>0</v>
      </c>
    </row>
    <row r="111" spans="1:16" ht="13.5" customHeight="1" hidden="1">
      <c r="A111" s="57"/>
      <c r="B111" s="197" t="s">
        <v>239</v>
      </c>
      <c r="C111" s="55">
        <v>70</v>
      </c>
      <c r="D111" s="55">
        <v>0</v>
      </c>
      <c r="E111" s="148" t="s">
        <v>159</v>
      </c>
      <c r="F111" s="139">
        <v>863</v>
      </c>
      <c r="G111" s="180" t="s">
        <v>240</v>
      </c>
      <c r="H111" s="180" t="s">
        <v>240</v>
      </c>
      <c r="I111" s="180"/>
      <c r="J111" s="180"/>
      <c r="K111" s="145"/>
      <c r="L111" s="138">
        <f t="shared" si="25"/>
        <v>0</v>
      </c>
      <c r="M111" s="138">
        <f t="shared" si="25"/>
        <v>0</v>
      </c>
      <c r="N111" s="138">
        <f t="shared" si="20"/>
        <v>0</v>
      </c>
      <c r="O111" s="138">
        <f t="shared" si="26"/>
        <v>0</v>
      </c>
      <c r="P111" s="138">
        <f t="shared" si="26"/>
        <v>0</v>
      </c>
    </row>
    <row r="112" spans="1:16" ht="13.5" customHeight="1" hidden="1">
      <c r="A112" s="57"/>
      <c r="B112" s="197" t="s">
        <v>239</v>
      </c>
      <c r="C112" s="55">
        <v>70</v>
      </c>
      <c r="D112" s="55">
        <v>0</v>
      </c>
      <c r="E112" s="148" t="s">
        <v>159</v>
      </c>
      <c r="F112" s="139">
        <v>863</v>
      </c>
      <c r="G112" s="180" t="s">
        <v>240</v>
      </c>
      <c r="H112" s="180" t="s">
        <v>240</v>
      </c>
      <c r="I112" s="180" t="s">
        <v>241</v>
      </c>
      <c r="J112" s="180" t="s">
        <v>242</v>
      </c>
      <c r="K112" s="145"/>
      <c r="L112" s="138">
        <f t="shared" si="25"/>
        <v>0</v>
      </c>
      <c r="M112" s="138">
        <f t="shared" si="25"/>
        <v>0</v>
      </c>
      <c r="N112" s="138">
        <f t="shared" si="20"/>
        <v>0</v>
      </c>
      <c r="O112" s="138">
        <f t="shared" si="26"/>
        <v>0</v>
      </c>
      <c r="P112" s="138">
        <f t="shared" si="26"/>
        <v>0</v>
      </c>
    </row>
    <row r="113" spans="1:16" ht="13.5" customHeight="1" hidden="1">
      <c r="A113" s="57"/>
      <c r="B113" s="197" t="s">
        <v>239</v>
      </c>
      <c r="C113" s="55">
        <v>70</v>
      </c>
      <c r="D113" s="55">
        <v>0</v>
      </c>
      <c r="E113" s="148" t="s">
        <v>159</v>
      </c>
      <c r="F113" s="139">
        <v>863</v>
      </c>
      <c r="G113" s="180" t="s">
        <v>240</v>
      </c>
      <c r="H113" s="180" t="s">
        <v>240</v>
      </c>
      <c r="I113" s="180" t="s">
        <v>241</v>
      </c>
      <c r="J113" s="180" t="s">
        <v>242</v>
      </c>
      <c r="K113" s="180" t="s">
        <v>243</v>
      </c>
      <c r="L113" s="138">
        <v>0</v>
      </c>
      <c r="M113" s="138">
        <v>0</v>
      </c>
      <c r="N113" s="138">
        <f t="shared" si="20"/>
        <v>0</v>
      </c>
      <c r="O113" s="138">
        <v>0</v>
      </c>
      <c r="P113" s="138">
        <v>0</v>
      </c>
    </row>
    <row r="114" spans="1:16" ht="14.25" customHeight="1">
      <c r="A114" s="68"/>
      <c r="B114" s="69" t="s">
        <v>27</v>
      </c>
      <c r="C114" s="69"/>
      <c r="D114" s="69"/>
      <c r="E114" s="69"/>
      <c r="F114" s="139"/>
      <c r="G114" s="134"/>
      <c r="H114" s="134"/>
      <c r="I114" s="134"/>
      <c r="J114" s="141"/>
      <c r="K114" s="134"/>
      <c r="L114" s="136">
        <f>L14+L62+L69+L105+L85+L76+L100</f>
        <v>3908005.71</v>
      </c>
      <c r="M114" s="136">
        <f>M14+M62+M69+M105+M85+M76+M100</f>
        <v>20788.960000000003</v>
      </c>
      <c r="N114" s="136">
        <f>N14+N62+N69+N105+N85+N76+N100+N110</f>
        <v>3928794.67</v>
      </c>
      <c r="O114" s="136">
        <f>O14+O62+O69+O105+O85+O76+O100+O110</f>
        <v>0</v>
      </c>
      <c r="P114" s="136">
        <f>P14+P62+P69+P105+P85+P76+P100+P110</f>
        <v>0</v>
      </c>
    </row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</sheetData>
  <sheetProtection/>
  <mergeCells count="29">
    <mergeCell ref="F7:P7"/>
    <mergeCell ref="F4:P4"/>
    <mergeCell ref="A9:P9"/>
    <mergeCell ref="A107:B107"/>
    <mergeCell ref="A59:B59"/>
    <mergeCell ref="A76:B76"/>
    <mergeCell ref="A85:B85"/>
    <mergeCell ref="A91:B91"/>
    <mergeCell ref="A94:B94"/>
    <mergeCell ref="A87:B87"/>
    <mergeCell ref="A86:B86"/>
    <mergeCell ref="A82:B82"/>
    <mergeCell ref="F2:N2"/>
    <mergeCell ref="F3:L3"/>
    <mergeCell ref="A11:B11"/>
    <mergeCell ref="A105:B105"/>
    <mergeCell ref="A15:B15"/>
    <mergeCell ref="A19:B19"/>
    <mergeCell ref="A23:B23"/>
    <mergeCell ref="A51:B51"/>
    <mergeCell ref="A14:B14"/>
    <mergeCell ref="F6:L6"/>
    <mergeCell ref="A106:B106"/>
    <mergeCell ref="A81:B81"/>
    <mergeCell ref="A90:B90"/>
    <mergeCell ref="A55:B55"/>
    <mergeCell ref="A47:B47"/>
    <mergeCell ref="B20:C20"/>
    <mergeCell ref="A48:B48"/>
  </mergeCells>
  <printOptions/>
  <pageMargins left="0.7480314960629921" right="0.4330708661417323" top="0.9055118110236221" bottom="0.9055118110236221" header="0.6692913385826772" footer="0.5511811023622047"/>
  <pageSetup horizontalDpi="600" verticalDpi="600" orientation="portrait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12"/>
  <sheetViews>
    <sheetView workbookViewId="0" topLeftCell="B1">
      <selection activeCell="T126" sqref="T126"/>
    </sheetView>
  </sheetViews>
  <sheetFormatPr defaultColWidth="9.140625" defaultRowHeight="12.75"/>
  <cols>
    <col min="1" max="1" width="2.28125" style="29" hidden="1" customWidth="1"/>
    <col min="2" max="2" width="46.140625" style="30" customWidth="1"/>
    <col min="3" max="3" width="4.8515625" style="30" customWidth="1"/>
    <col min="4" max="4" width="5.00390625" style="30" customWidth="1"/>
    <col min="5" max="5" width="5.421875" style="30" customWidth="1"/>
    <col min="6" max="6" width="4.7109375" style="101" customWidth="1"/>
    <col min="7" max="7" width="4.57421875" style="50" hidden="1" customWidth="1"/>
    <col min="8" max="8" width="7.57421875" style="50" hidden="1" customWidth="1"/>
    <col min="9" max="9" width="6.7109375" style="50" customWidth="1"/>
    <col min="10" max="10" width="10.7109375" style="50" hidden="1" customWidth="1"/>
    <col min="11" max="11" width="4.421875" style="51" customWidth="1"/>
    <col min="12" max="12" width="13.140625" style="36" hidden="1" customWidth="1"/>
    <col min="13" max="13" width="12.140625" style="36" customWidth="1"/>
    <col min="14" max="14" width="13.140625" style="36" hidden="1" customWidth="1"/>
    <col min="15" max="16" width="12.140625" style="29" customWidth="1"/>
    <col min="17" max="18" width="9.140625" style="29" customWidth="1"/>
    <col min="19" max="19" width="4.421875" style="29" customWidth="1"/>
    <col min="20" max="16384" width="9.140625" style="29" customWidth="1"/>
  </cols>
  <sheetData>
    <row r="1" spans="3:12" ht="14.25" customHeight="1">
      <c r="C1" s="234" t="s">
        <v>207</v>
      </c>
      <c r="D1" s="234"/>
      <c r="E1" s="234"/>
      <c r="F1" s="234"/>
      <c r="G1" s="234"/>
      <c r="H1" s="234"/>
      <c r="I1" s="234"/>
      <c r="J1" s="234"/>
      <c r="K1" s="234"/>
      <c r="L1" s="234"/>
    </row>
    <row r="2" spans="3:16" ht="44.25" customHeight="1">
      <c r="C2" s="234" t="s">
        <v>230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</row>
    <row r="3" ht="9.75" customHeight="1"/>
    <row r="4" spans="3:16" ht="16.5" customHeight="1">
      <c r="C4" s="234" t="s">
        <v>270</v>
      </c>
      <c r="D4" s="234"/>
      <c r="E4" s="234"/>
      <c r="F4" s="234"/>
      <c r="G4" s="234"/>
      <c r="H4" s="234"/>
      <c r="I4" s="234"/>
      <c r="J4" s="234"/>
      <c r="K4" s="234"/>
      <c r="L4" s="234"/>
      <c r="M4" s="39"/>
      <c r="N4" s="39"/>
      <c r="O4" s="39"/>
      <c r="P4" s="39"/>
    </row>
    <row r="5" spans="3:16" ht="34.5" customHeight="1">
      <c r="C5" s="247" t="s">
        <v>229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6:16" ht="5.25" customHeight="1">
      <c r="F6" s="102"/>
      <c r="G6" s="43"/>
      <c r="H6" s="43"/>
      <c r="I6" s="43"/>
      <c r="J6" s="43"/>
      <c r="K6" s="43"/>
      <c r="L6" s="40"/>
      <c r="M6" s="40"/>
      <c r="N6" s="40"/>
      <c r="O6" s="40"/>
      <c r="P6" s="40"/>
    </row>
    <row r="7" spans="1:16" ht="42" customHeight="1">
      <c r="A7" s="236" t="s">
        <v>248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</row>
    <row r="8" spans="1:16" ht="12.75" customHeight="1">
      <c r="A8" s="31"/>
      <c r="B8" s="31"/>
      <c r="C8" s="34"/>
      <c r="D8" s="34"/>
      <c r="E8" s="34"/>
      <c r="F8" s="121"/>
      <c r="G8" s="31"/>
      <c r="H8" s="31"/>
      <c r="I8" s="31"/>
      <c r="J8" s="31"/>
      <c r="K8" s="31"/>
      <c r="N8" s="109" t="s">
        <v>147</v>
      </c>
      <c r="O8" s="31"/>
      <c r="P8" s="109" t="s">
        <v>147</v>
      </c>
    </row>
    <row r="9" spans="1:16" s="42" customFormat="1" ht="24" customHeight="1">
      <c r="A9" s="237" t="s">
        <v>29</v>
      </c>
      <c r="B9" s="238"/>
      <c r="C9" s="38" t="s">
        <v>190</v>
      </c>
      <c r="D9" s="38" t="s">
        <v>191</v>
      </c>
      <c r="E9" s="163" t="s">
        <v>192</v>
      </c>
      <c r="F9" s="38" t="s">
        <v>193</v>
      </c>
      <c r="G9" s="164" t="s">
        <v>30</v>
      </c>
      <c r="H9" s="164" t="s">
        <v>31</v>
      </c>
      <c r="I9" s="125" t="s">
        <v>94</v>
      </c>
      <c r="J9" s="164" t="s">
        <v>32</v>
      </c>
      <c r="K9" s="125" t="s">
        <v>33</v>
      </c>
      <c r="L9" s="110" t="s">
        <v>135</v>
      </c>
      <c r="M9" s="110" t="s">
        <v>227</v>
      </c>
      <c r="N9" s="52" t="s">
        <v>228</v>
      </c>
      <c r="O9" s="110" t="s">
        <v>148</v>
      </c>
      <c r="P9" s="110" t="s">
        <v>215</v>
      </c>
    </row>
    <row r="10" spans="1:16" s="42" customFormat="1" ht="24.75" customHeight="1">
      <c r="A10" s="52"/>
      <c r="B10" s="199" t="s">
        <v>251</v>
      </c>
      <c r="C10" s="129">
        <v>63</v>
      </c>
      <c r="D10" s="52"/>
      <c r="E10" s="52"/>
      <c r="F10" s="110"/>
      <c r="G10" s="131"/>
      <c r="H10" s="131"/>
      <c r="I10" s="131"/>
      <c r="J10" s="131"/>
      <c r="K10" s="131"/>
      <c r="L10" s="132">
        <f>L11+L47+L54+L61+L66+L85+L80+L90</f>
        <v>3899751.71</v>
      </c>
      <c r="M10" s="132">
        <f>M11+M47+M54+M61+M66+M85+M80+M90</f>
        <v>20788.960000000003</v>
      </c>
      <c r="N10" s="132">
        <f>N11+N47+N54+N61+N66+N85+N80+N90</f>
        <v>3920540.67</v>
      </c>
      <c r="O10" s="44">
        <f>O11</f>
        <v>0</v>
      </c>
      <c r="P10" s="44">
        <f>P11</f>
        <v>0</v>
      </c>
    </row>
    <row r="11" spans="1:16" s="42" customFormat="1" ht="50.25" customHeight="1">
      <c r="A11" s="52"/>
      <c r="B11" s="165" t="s">
        <v>195</v>
      </c>
      <c r="C11" s="166">
        <v>63</v>
      </c>
      <c r="D11" s="129">
        <v>0</v>
      </c>
      <c r="E11" s="129">
        <v>11</v>
      </c>
      <c r="F11" s="166"/>
      <c r="G11" s="131"/>
      <c r="H11" s="131"/>
      <c r="I11" s="131"/>
      <c r="J11" s="131"/>
      <c r="K11" s="131"/>
      <c r="L11" s="132">
        <f>L12</f>
        <v>1669030.72</v>
      </c>
      <c r="M11" s="132">
        <f>M12</f>
        <v>-897.1699999999964</v>
      </c>
      <c r="N11" s="132">
        <f>N12</f>
        <v>1668133.55</v>
      </c>
      <c r="O11" s="132">
        <f>O112</f>
        <v>0</v>
      </c>
      <c r="P11" s="132">
        <f>P112</f>
        <v>0</v>
      </c>
    </row>
    <row r="12" spans="1:16" s="42" customFormat="1" ht="17.25" customHeight="1">
      <c r="A12" s="52"/>
      <c r="B12" s="167" t="s">
        <v>96</v>
      </c>
      <c r="C12" s="129">
        <v>63</v>
      </c>
      <c r="D12" s="129">
        <v>0</v>
      </c>
      <c r="E12" s="129">
        <v>11</v>
      </c>
      <c r="F12" s="166">
        <v>863</v>
      </c>
      <c r="G12" s="131"/>
      <c r="H12" s="131"/>
      <c r="I12" s="131"/>
      <c r="J12" s="131"/>
      <c r="K12" s="131"/>
      <c r="L12" s="132">
        <f>L13+L19++L35+L38+L32+L44+L26+L41+L29+L16</f>
        <v>1669030.72</v>
      </c>
      <c r="M12" s="132">
        <f>M13+M19++M35+M38+M32+M44+M26+M41+M29+M16</f>
        <v>-897.1699999999964</v>
      </c>
      <c r="N12" s="132">
        <f>N13+N19++N35+N38+N32+N44+N26+N41+N29+N16</f>
        <v>1668133.55</v>
      </c>
      <c r="O12" s="136">
        <f>O17+O45+O49+O13+O34+O41</f>
        <v>0</v>
      </c>
      <c r="P12" s="136">
        <f>P17+P45+P49+P13+P34+P41</f>
        <v>0</v>
      </c>
    </row>
    <row r="13" spans="1:16" ht="24" customHeight="1" hidden="1">
      <c r="A13" s="70" t="s">
        <v>98</v>
      </c>
      <c r="B13" s="61" t="s">
        <v>150</v>
      </c>
      <c r="C13" s="55">
        <v>63</v>
      </c>
      <c r="D13" s="55">
        <v>0</v>
      </c>
      <c r="E13" s="55">
        <v>11</v>
      </c>
      <c r="F13" s="71">
        <v>863</v>
      </c>
      <c r="G13" s="72" t="s">
        <v>35</v>
      </c>
      <c r="H13" s="72" t="s">
        <v>36</v>
      </c>
      <c r="I13" s="72" t="s">
        <v>196</v>
      </c>
      <c r="J13" s="63" t="s">
        <v>151</v>
      </c>
      <c r="K13" s="73" t="s">
        <v>99</v>
      </c>
      <c r="L13" s="138">
        <f aca="true" t="shared" si="0" ref="L13:P15">L14</f>
        <v>288466.49</v>
      </c>
      <c r="M13" s="138">
        <f t="shared" si="0"/>
        <v>0</v>
      </c>
      <c r="N13" s="138">
        <f t="shared" si="0"/>
        <v>288466.49</v>
      </c>
      <c r="O13" s="138">
        <f>O14</f>
        <v>0</v>
      </c>
      <c r="P13" s="138">
        <f>P14</f>
        <v>0</v>
      </c>
    </row>
    <row r="14" spans="1:16" ht="60" customHeight="1" hidden="1">
      <c r="A14" s="45" t="s">
        <v>97</v>
      </c>
      <c r="B14" s="45" t="s">
        <v>97</v>
      </c>
      <c r="C14" s="55">
        <v>63</v>
      </c>
      <c r="D14" s="55">
        <v>0</v>
      </c>
      <c r="E14" s="55">
        <v>11</v>
      </c>
      <c r="F14" s="71">
        <v>863</v>
      </c>
      <c r="G14" s="72" t="s">
        <v>35</v>
      </c>
      <c r="H14" s="72" t="s">
        <v>36</v>
      </c>
      <c r="I14" s="72" t="s">
        <v>196</v>
      </c>
      <c r="J14" s="63" t="s">
        <v>151</v>
      </c>
      <c r="K14" s="63" t="s">
        <v>17</v>
      </c>
      <c r="L14" s="138">
        <f t="shared" si="0"/>
        <v>288466.49</v>
      </c>
      <c r="M14" s="138">
        <f t="shared" si="0"/>
        <v>0</v>
      </c>
      <c r="N14" s="138">
        <f t="shared" si="0"/>
        <v>288466.49</v>
      </c>
      <c r="O14" s="138">
        <f t="shared" si="0"/>
        <v>0</v>
      </c>
      <c r="P14" s="138">
        <f t="shared" si="0"/>
        <v>0</v>
      </c>
    </row>
    <row r="15" spans="1:16" ht="27.75" customHeight="1" hidden="1">
      <c r="A15" s="45" t="s">
        <v>100</v>
      </c>
      <c r="B15" s="45" t="s">
        <v>100</v>
      </c>
      <c r="C15" s="52">
        <v>63</v>
      </c>
      <c r="D15" s="52">
        <v>0</v>
      </c>
      <c r="E15" s="52">
        <v>11</v>
      </c>
      <c r="F15" s="139">
        <v>863</v>
      </c>
      <c r="G15" s="131" t="s">
        <v>35</v>
      </c>
      <c r="H15" s="131" t="s">
        <v>36</v>
      </c>
      <c r="I15" s="140" t="s">
        <v>196</v>
      </c>
      <c r="J15" s="141" t="s">
        <v>151</v>
      </c>
      <c r="K15" s="141" t="s">
        <v>18</v>
      </c>
      <c r="L15" s="138">
        <v>288466.49</v>
      </c>
      <c r="M15" s="138">
        <v>0</v>
      </c>
      <c r="N15" s="138">
        <f>L15+M15</f>
        <v>288466.49</v>
      </c>
      <c r="O15" s="138">
        <f t="shared" si="0"/>
        <v>0</v>
      </c>
      <c r="P15" s="138">
        <f t="shared" si="0"/>
        <v>0</v>
      </c>
    </row>
    <row r="16" spans="1:16" ht="38.25" customHeight="1">
      <c r="A16" s="78"/>
      <c r="B16" s="217" t="s">
        <v>264</v>
      </c>
      <c r="C16" s="55">
        <v>63</v>
      </c>
      <c r="D16" s="55">
        <v>0</v>
      </c>
      <c r="E16" s="55">
        <v>11</v>
      </c>
      <c r="F16" s="71">
        <v>863</v>
      </c>
      <c r="G16" s="72" t="s">
        <v>35</v>
      </c>
      <c r="H16" s="72" t="s">
        <v>36</v>
      </c>
      <c r="I16" s="72" t="s">
        <v>266</v>
      </c>
      <c r="J16" s="63" t="s">
        <v>151</v>
      </c>
      <c r="K16" s="73" t="s">
        <v>99</v>
      </c>
      <c r="L16" s="138">
        <f>L17</f>
        <v>149181.51</v>
      </c>
      <c r="M16" s="138">
        <f>M17</f>
        <v>-6498.15</v>
      </c>
      <c r="N16" s="138">
        <f>N17</f>
        <v>142683.36000000002</v>
      </c>
      <c r="O16" s="138">
        <v>0</v>
      </c>
      <c r="P16" s="138">
        <v>0</v>
      </c>
    </row>
    <row r="17" spans="1:16" ht="50.25" customHeight="1">
      <c r="A17" s="78"/>
      <c r="B17" s="45" t="s">
        <v>97</v>
      </c>
      <c r="C17" s="55">
        <v>63</v>
      </c>
      <c r="D17" s="55">
        <v>0</v>
      </c>
      <c r="E17" s="55">
        <v>11</v>
      </c>
      <c r="F17" s="71">
        <v>863</v>
      </c>
      <c r="G17" s="72" t="s">
        <v>35</v>
      </c>
      <c r="H17" s="72" t="s">
        <v>36</v>
      </c>
      <c r="I17" s="72" t="s">
        <v>266</v>
      </c>
      <c r="J17" s="63" t="s">
        <v>151</v>
      </c>
      <c r="K17" s="63" t="s">
        <v>17</v>
      </c>
      <c r="L17" s="138">
        <f>L18</f>
        <v>149181.51</v>
      </c>
      <c r="M17" s="138">
        <f>M18</f>
        <v>-6498.15</v>
      </c>
      <c r="N17" s="138">
        <f>N18</f>
        <v>142683.36000000002</v>
      </c>
      <c r="O17" s="136">
        <f>O21+O28+O31+O18</f>
        <v>0</v>
      </c>
      <c r="P17" s="136">
        <f>P21+P28+P31+P18</f>
        <v>0</v>
      </c>
    </row>
    <row r="18" spans="1:16" ht="27.75" customHeight="1">
      <c r="A18" s="78"/>
      <c r="B18" s="45" t="s">
        <v>100</v>
      </c>
      <c r="C18" s="52">
        <v>63</v>
      </c>
      <c r="D18" s="52">
        <v>0</v>
      </c>
      <c r="E18" s="52">
        <v>11</v>
      </c>
      <c r="F18" s="139">
        <v>863</v>
      </c>
      <c r="G18" s="131" t="s">
        <v>35</v>
      </c>
      <c r="H18" s="131" t="s">
        <v>36</v>
      </c>
      <c r="I18" s="140" t="s">
        <v>266</v>
      </c>
      <c r="J18" s="141" t="s">
        <v>151</v>
      </c>
      <c r="K18" s="141" t="s">
        <v>18</v>
      </c>
      <c r="L18" s="138">
        <v>149181.51</v>
      </c>
      <c r="M18" s="138">
        <v>-6498.15</v>
      </c>
      <c r="N18" s="138">
        <f>L18+M18</f>
        <v>142683.36000000002</v>
      </c>
      <c r="O18" s="138">
        <f>O19</f>
        <v>0</v>
      </c>
      <c r="P18" s="138">
        <f>P19</f>
        <v>0</v>
      </c>
    </row>
    <row r="19" spans="1:16" ht="23.25" customHeight="1">
      <c r="A19" s="229" t="s">
        <v>101</v>
      </c>
      <c r="B19" s="230"/>
      <c r="C19" s="55">
        <v>63</v>
      </c>
      <c r="D19" s="55">
        <v>0</v>
      </c>
      <c r="E19" s="55">
        <v>11</v>
      </c>
      <c r="F19" s="71">
        <v>863</v>
      </c>
      <c r="G19" s="54" t="s">
        <v>35</v>
      </c>
      <c r="H19" s="54" t="s">
        <v>40</v>
      </c>
      <c r="I19" s="72" t="s">
        <v>152</v>
      </c>
      <c r="J19" s="63" t="s">
        <v>153</v>
      </c>
      <c r="K19" s="54"/>
      <c r="L19" s="138">
        <f>L20+L22+L24</f>
        <v>1167637.7</v>
      </c>
      <c r="M19" s="138">
        <f>M20+M22+M24</f>
        <v>30350.12</v>
      </c>
      <c r="N19" s="138">
        <f>N20+N22+N24</f>
        <v>1197987.82</v>
      </c>
      <c r="O19" s="138">
        <f>O20</f>
        <v>0</v>
      </c>
      <c r="P19" s="138">
        <f>P20</f>
        <v>0</v>
      </c>
    </row>
    <row r="20" spans="1:16" ht="63" customHeight="1">
      <c r="A20" s="61"/>
      <c r="B20" s="45" t="s">
        <v>97</v>
      </c>
      <c r="C20" s="55">
        <v>63</v>
      </c>
      <c r="D20" s="55">
        <v>0</v>
      </c>
      <c r="E20" s="55">
        <v>11</v>
      </c>
      <c r="F20" s="71">
        <v>863</v>
      </c>
      <c r="G20" s="72" t="s">
        <v>35</v>
      </c>
      <c r="H20" s="72" t="s">
        <v>40</v>
      </c>
      <c r="I20" s="72" t="s">
        <v>152</v>
      </c>
      <c r="J20" s="63" t="s">
        <v>153</v>
      </c>
      <c r="K20" s="54" t="s">
        <v>17</v>
      </c>
      <c r="L20" s="138">
        <f>L21</f>
        <v>852637</v>
      </c>
      <c r="M20" s="138">
        <f>M21</f>
        <v>-581.99</v>
      </c>
      <c r="N20" s="138">
        <f>N21</f>
        <v>852055.01</v>
      </c>
      <c r="O20" s="138">
        <v>0</v>
      </c>
      <c r="P20" s="138">
        <v>0</v>
      </c>
    </row>
    <row r="21" spans="1:16" ht="24.75" customHeight="1">
      <c r="A21" s="57"/>
      <c r="B21" s="45" t="s">
        <v>100</v>
      </c>
      <c r="C21" s="52">
        <v>63</v>
      </c>
      <c r="D21" s="52">
        <v>0</v>
      </c>
      <c r="E21" s="52">
        <v>11</v>
      </c>
      <c r="F21" s="139">
        <v>863</v>
      </c>
      <c r="G21" s="131" t="s">
        <v>35</v>
      </c>
      <c r="H21" s="131" t="s">
        <v>40</v>
      </c>
      <c r="I21" s="140" t="s">
        <v>152</v>
      </c>
      <c r="J21" s="141" t="s">
        <v>153</v>
      </c>
      <c r="K21" s="131" t="s">
        <v>18</v>
      </c>
      <c r="L21" s="138">
        <v>852637</v>
      </c>
      <c r="M21" s="138">
        <v>-581.99</v>
      </c>
      <c r="N21" s="138">
        <f>L21+M21</f>
        <v>852055.01</v>
      </c>
      <c r="O21" s="138">
        <f>O22+O24+O26</f>
        <v>0</v>
      </c>
      <c r="P21" s="138">
        <f>P22+P24+P26</f>
        <v>0</v>
      </c>
    </row>
    <row r="22" spans="1:16" ht="24.75" customHeight="1">
      <c r="A22" s="57"/>
      <c r="B22" s="106" t="s">
        <v>144</v>
      </c>
      <c r="C22" s="52">
        <v>63</v>
      </c>
      <c r="D22" s="52">
        <v>0</v>
      </c>
      <c r="E22" s="52">
        <v>11</v>
      </c>
      <c r="F22" s="144">
        <v>863</v>
      </c>
      <c r="G22" s="145" t="s">
        <v>35</v>
      </c>
      <c r="H22" s="145" t="s">
        <v>40</v>
      </c>
      <c r="I22" s="140" t="s">
        <v>152</v>
      </c>
      <c r="J22" s="141" t="s">
        <v>153</v>
      </c>
      <c r="K22" s="145" t="s">
        <v>19</v>
      </c>
      <c r="L22" s="138">
        <f>L23</f>
        <v>307929.7</v>
      </c>
      <c r="M22" s="138">
        <f>M23</f>
        <v>30940.43</v>
      </c>
      <c r="N22" s="138">
        <f>N23</f>
        <v>338870.13</v>
      </c>
      <c r="O22" s="138">
        <f>O23</f>
        <v>0</v>
      </c>
      <c r="P22" s="138">
        <f>P23</f>
        <v>0</v>
      </c>
    </row>
    <row r="23" spans="1:16" ht="28.5" customHeight="1">
      <c r="A23" s="57"/>
      <c r="B23" s="46" t="s">
        <v>102</v>
      </c>
      <c r="C23" s="52">
        <v>63</v>
      </c>
      <c r="D23" s="52">
        <v>0</v>
      </c>
      <c r="E23" s="52">
        <v>11</v>
      </c>
      <c r="F23" s="144">
        <v>863</v>
      </c>
      <c r="G23" s="145" t="s">
        <v>35</v>
      </c>
      <c r="H23" s="145" t="s">
        <v>40</v>
      </c>
      <c r="I23" s="140" t="s">
        <v>152</v>
      </c>
      <c r="J23" s="141" t="s">
        <v>153</v>
      </c>
      <c r="K23" s="145" t="s">
        <v>20</v>
      </c>
      <c r="L23" s="138">
        <v>307929.7</v>
      </c>
      <c r="M23" s="138">
        <v>30940.43</v>
      </c>
      <c r="N23" s="138">
        <f>L23+M23</f>
        <v>338870.13</v>
      </c>
      <c r="O23" s="138">
        <v>0</v>
      </c>
      <c r="P23" s="138">
        <v>0</v>
      </c>
    </row>
    <row r="24" spans="1:16" ht="15.75" customHeight="1">
      <c r="A24" s="57"/>
      <c r="B24" s="75" t="s">
        <v>21</v>
      </c>
      <c r="C24" s="55">
        <v>63</v>
      </c>
      <c r="D24" s="55">
        <v>0</v>
      </c>
      <c r="E24" s="55">
        <v>11</v>
      </c>
      <c r="F24" s="71">
        <v>863</v>
      </c>
      <c r="G24" s="54" t="s">
        <v>35</v>
      </c>
      <c r="H24" s="54" t="s">
        <v>40</v>
      </c>
      <c r="I24" s="72" t="s">
        <v>152</v>
      </c>
      <c r="J24" s="63" t="s">
        <v>153</v>
      </c>
      <c r="K24" s="54" t="s">
        <v>22</v>
      </c>
      <c r="L24" s="138">
        <f>L25</f>
        <v>7071</v>
      </c>
      <c r="M24" s="138">
        <f>M25</f>
        <v>-8.32</v>
      </c>
      <c r="N24" s="138">
        <f>N25</f>
        <v>7062.68</v>
      </c>
      <c r="O24" s="138">
        <f>O25</f>
        <v>0</v>
      </c>
      <c r="P24" s="138">
        <f>P25</f>
        <v>0</v>
      </c>
    </row>
    <row r="25" spans="1:16" ht="15.75" customHeight="1">
      <c r="A25" s="57"/>
      <c r="B25" s="105" t="s">
        <v>140</v>
      </c>
      <c r="C25" s="52">
        <v>63</v>
      </c>
      <c r="D25" s="52">
        <v>0</v>
      </c>
      <c r="E25" s="52">
        <v>11</v>
      </c>
      <c r="F25" s="139">
        <v>863</v>
      </c>
      <c r="G25" s="131" t="s">
        <v>35</v>
      </c>
      <c r="H25" s="131" t="s">
        <v>40</v>
      </c>
      <c r="I25" s="140" t="s">
        <v>152</v>
      </c>
      <c r="J25" s="141" t="s">
        <v>153</v>
      </c>
      <c r="K25" s="131" t="s">
        <v>141</v>
      </c>
      <c r="L25" s="138">
        <v>7071</v>
      </c>
      <c r="M25" s="138">
        <v>-8.32</v>
      </c>
      <c r="N25" s="138">
        <f>L25+M25</f>
        <v>7062.68</v>
      </c>
      <c r="O25" s="138">
        <v>0</v>
      </c>
      <c r="P25" s="138">
        <v>0</v>
      </c>
    </row>
    <row r="26" spans="1:16" ht="25.5" customHeight="1">
      <c r="A26" s="57"/>
      <c r="B26" s="79" t="s">
        <v>209</v>
      </c>
      <c r="C26" s="52">
        <v>63</v>
      </c>
      <c r="D26" s="52">
        <v>0</v>
      </c>
      <c r="E26" s="52">
        <v>11</v>
      </c>
      <c r="F26" s="144">
        <v>863</v>
      </c>
      <c r="G26" s="145" t="s">
        <v>35</v>
      </c>
      <c r="H26" s="145" t="s">
        <v>40</v>
      </c>
      <c r="I26" s="140" t="s">
        <v>210</v>
      </c>
      <c r="J26" s="141" t="s">
        <v>208</v>
      </c>
      <c r="K26" s="131"/>
      <c r="L26" s="138">
        <f aca="true" t="shared" si="1" ref="L26:N27">L27</f>
        <v>21259.7</v>
      </c>
      <c r="M26" s="138">
        <f t="shared" si="1"/>
        <v>8936.18</v>
      </c>
      <c r="N26" s="138">
        <f t="shared" si="1"/>
        <v>30195.88</v>
      </c>
      <c r="O26" s="138">
        <f>O27</f>
        <v>0</v>
      </c>
      <c r="P26" s="138">
        <f>P27</f>
        <v>0</v>
      </c>
    </row>
    <row r="27" spans="1:16" ht="24.75" customHeight="1">
      <c r="A27" s="57"/>
      <c r="B27" s="106" t="s">
        <v>144</v>
      </c>
      <c r="C27" s="52">
        <v>63</v>
      </c>
      <c r="D27" s="52">
        <v>0</v>
      </c>
      <c r="E27" s="52">
        <v>11</v>
      </c>
      <c r="F27" s="144">
        <v>863</v>
      </c>
      <c r="G27" s="145" t="s">
        <v>35</v>
      </c>
      <c r="H27" s="145" t="s">
        <v>40</v>
      </c>
      <c r="I27" s="140" t="s">
        <v>210</v>
      </c>
      <c r="J27" s="141" t="s">
        <v>208</v>
      </c>
      <c r="K27" s="145" t="s">
        <v>19</v>
      </c>
      <c r="L27" s="138">
        <f t="shared" si="1"/>
        <v>21259.7</v>
      </c>
      <c r="M27" s="138">
        <f t="shared" si="1"/>
        <v>8936.18</v>
      </c>
      <c r="N27" s="138">
        <f t="shared" si="1"/>
        <v>30195.88</v>
      </c>
      <c r="O27" s="138">
        <v>0</v>
      </c>
      <c r="P27" s="138">
        <v>0</v>
      </c>
    </row>
    <row r="28" spans="1:16" ht="24.75" customHeight="1">
      <c r="A28" s="57"/>
      <c r="B28" s="46" t="s">
        <v>102</v>
      </c>
      <c r="C28" s="52">
        <v>63</v>
      </c>
      <c r="D28" s="52">
        <v>0</v>
      </c>
      <c r="E28" s="52">
        <v>11</v>
      </c>
      <c r="F28" s="144">
        <v>863</v>
      </c>
      <c r="G28" s="145" t="s">
        <v>35</v>
      </c>
      <c r="H28" s="145" t="s">
        <v>40</v>
      </c>
      <c r="I28" s="140" t="s">
        <v>210</v>
      </c>
      <c r="J28" s="141" t="s">
        <v>208</v>
      </c>
      <c r="K28" s="145" t="s">
        <v>20</v>
      </c>
      <c r="L28" s="138">
        <v>21259.7</v>
      </c>
      <c r="M28" s="205">
        <v>8936.18</v>
      </c>
      <c r="N28" s="138">
        <f>L28+M28</f>
        <v>30195.88</v>
      </c>
      <c r="O28" s="138">
        <f>O29</f>
        <v>0</v>
      </c>
      <c r="P28" s="138">
        <f>P29</f>
        <v>0</v>
      </c>
    </row>
    <row r="29" spans="1:16" ht="25.5" customHeight="1">
      <c r="A29" s="67"/>
      <c r="B29" s="98" t="s">
        <v>263</v>
      </c>
      <c r="C29" s="52">
        <v>63</v>
      </c>
      <c r="D29" s="52">
        <v>0</v>
      </c>
      <c r="E29" s="52">
        <v>11</v>
      </c>
      <c r="F29" s="144">
        <v>863</v>
      </c>
      <c r="G29" s="145" t="s">
        <v>35</v>
      </c>
      <c r="H29" s="145" t="s">
        <v>52</v>
      </c>
      <c r="I29" s="140" t="s">
        <v>262</v>
      </c>
      <c r="J29" s="141" t="s">
        <v>259</v>
      </c>
      <c r="K29" s="145"/>
      <c r="L29" s="138">
        <f>L30</f>
        <v>33685.32</v>
      </c>
      <c r="M29" s="138">
        <f>M30</f>
        <v>-33685.32</v>
      </c>
      <c r="N29" s="138">
        <f>N30</f>
        <v>0</v>
      </c>
      <c r="O29" s="138">
        <f>O30</f>
        <v>0</v>
      </c>
      <c r="P29" s="138">
        <f>P30</f>
        <v>0</v>
      </c>
    </row>
    <row r="30" spans="1:16" ht="26.25" customHeight="1">
      <c r="A30" s="67"/>
      <c r="B30" s="106" t="s">
        <v>144</v>
      </c>
      <c r="C30" s="52">
        <v>63</v>
      </c>
      <c r="D30" s="52">
        <v>0</v>
      </c>
      <c r="E30" s="52">
        <v>11</v>
      </c>
      <c r="F30" s="144">
        <v>863</v>
      </c>
      <c r="G30" s="145" t="s">
        <v>35</v>
      </c>
      <c r="H30" s="145" t="s">
        <v>52</v>
      </c>
      <c r="I30" s="140" t="s">
        <v>262</v>
      </c>
      <c r="J30" s="141" t="s">
        <v>259</v>
      </c>
      <c r="K30" s="145" t="s">
        <v>19</v>
      </c>
      <c r="L30" s="138">
        <f>L31</f>
        <v>33685.32</v>
      </c>
      <c r="M30" s="138">
        <f>M31</f>
        <v>-33685.32</v>
      </c>
      <c r="N30" s="138">
        <f>N31</f>
        <v>0</v>
      </c>
      <c r="O30" s="205">
        <f>10000-10000</f>
        <v>0</v>
      </c>
      <c r="P30" s="205">
        <f>10000-10000</f>
        <v>0</v>
      </c>
    </row>
    <row r="31" spans="1:16" ht="26.25" customHeight="1">
      <c r="A31" s="67"/>
      <c r="B31" s="46" t="s">
        <v>102</v>
      </c>
      <c r="C31" s="52">
        <v>63</v>
      </c>
      <c r="D31" s="52">
        <v>0</v>
      </c>
      <c r="E31" s="52">
        <v>11</v>
      </c>
      <c r="F31" s="144">
        <v>863</v>
      </c>
      <c r="G31" s="145" t="s">
        <v>35</v>
      </c>
      <c r="H31" s="145" t="s">
        <v>52</v>
      </c>
      <c r="I31" s="140" t="s">
        <v>262</v>
      </c>
      <c r="J31" s="141" t="s">
        <v>259</v>
      </c>
      <c r="K31" s="145" t="s">
        <v>20</v>
      </c>
      <c r="L31" s="138">
        <v>33685.32</v>
      </c>
      <c r="M31" s="138">
        <v>-33685.32</v>
      </c>
      <c r="N31" s="138">
        <f>L31+M31</f>
        <v>0</v>
      </c>
      <c r="O31" s="138">
        <f>O32</f>
        <v>0</v>
      </c>
      <c r="P31" s="138">
        <f>P32</f>
        <v>0</v>
      </c>
    </row>
    <row r="32" spans="1:16" ht="15.75" customHeight="1" hidden="1">
      <c r="A32" s="57"/>
      <c r="B32" s="75" t="s">
        <v>154</v>
      </c>
      <c r="C32" s="55">
        <v>63</v>
      </c>
      <c r="D32" s="55">
        <v>0</v>
      </c>
      <c r="E32" s="55">
        <v>11</v>
      </c>
      <c r="F32" s="71">
        <v>863</v>
      </c>
      <c r="G32" s="54" t="s">
        <v>35</v>
      </c>
      <c r="H32" s="54" t="s">
        <v>40</v>
      </c>
      <c r="I32" s="72" t="s">
        <v>197</v>
      </c>
      <c r="J32" s="63" t="s">
        <v>155</v>
      </c>
      <c r="K32" s="54"/>
      <c r="L32" s="138">
        <f aca="true" t="shared" si="2" ref="L32:N33">L33</f>
        <v>5000</v>
      </c>
      <c r="M32" s="138">
        <f t="shared" si="2"/>
        <v>0</v>
      </c>
      <c r="N32" s="138">
        <f t="shared" si="2"/>
        <v>5000</v>
      </c>
      <c r="O32" s="138">
        <f>O33</f>
        <v>0</v>
      </c>
      <c r="P32" s="138">
        <f>P33</f>
        <v>0</v>
      </c>
    </row>
    <row r="33" spans="1:16" ht="15.75" customHeight="1" hidden="1">
      <c r="A33" s="57"/>
      <c r="B33" s="75" t="s">
        <v>21</v>
      </c>
      <c r="C33" s="55">
        <v>63</v>
      </c>
      <c r="D33" s="55">
        <v>0</v>
      </c>
      <c r="E33" s="55">
        <v>11</v>
      </c>
      <c r="F33" s="71">
        <v>863</v>
      </c>
      <c r="G33" s="54" t="s">
        <v>35</v>
      </c>
      <c r="H33" s="54" t="s">
        <v>40</v>
      </c>
      <c r="I33" s="72" t="s">
        <v>197</v>
      </c>
      <c r="J33" s="63" t="s">
        <v>155</v>
      </c>
      <c r="K33" s="54" t="s">
        <v>22</v>
      </c>
      <c r="L33" s="138">
        <f t="shared" si="2"/>
        <v>5000</v>
      </c>
      <c r="M33" s="138">
        <f t="shared" si="2"/>
        <v>0</v>
      </c>
      <c r="N33" s="138">
        <f t="shared" si="2"/>
        <v>5000</v>
      </c>
      <c r="O33" s="138">
        <v>0</v>
      </c>
      <c r="P33" s="138">
        <v>0</v>
      </c>
    </row>
    <row r="34" spans="1:16" ht="15.75" customHeight="1" hidden="1">
      <c r="A34" s="57"/>
      <c r="B34" s="105" t="s">
        <v>140</v>
      </c>
      <c r="C34" s="52">
        <v>63</v>
      </c>
      <c r="D34" s="52">
        <v>0</v>
      </c>
      <c r="E34" s="52">
        <v>11</v>
      </c>
      <c r="F34" s="139">
        <v>863</v>
      </c>
      <c r="G34" s="131" t="s">
        <v>35</v>
      </c>
      <c r="H34" s="131" t="s">
        <v>40</v>
      </c>
      <c r="I34" s="72" t="s">
        <v>197</v>
      </c>
      <c r="J34" s="141" t="s">
        <v>155</v>
      </c>
      <c r="K34" s="131" t="s">
        <v>141</v>
      </c>
      <c r="L34" s="138">
        <v>5000</v>
      </c>
      <c r="M34" s="138"/>
      <c r="N34" s="138">
        <f>L34+M34</f>
        <v>5000</v>
      </c>
      <c r="O34" s="136">
        <f>O35+O38</f>
        <v>0</v>
      </c>
      <c r="P34" s="136">
        <f>P35+P38</f>
        <v>0</v>
      </c>
    </row>
    <row r="35" spans="1:16" s="33" customFormat="1" ht="60" customHeight="1" hidden="1">
      <c r="A35" s="70" t="s">
        <v>104</v>
      </c>
      <c r="B35" s="78" t="s">
        <v>156</v>
      </c>
      <c r="C35" s="55">
        <v>63</v>
      </c>
      <c r="D35" s="55">
        <v>0</v>
      </c>
      <c r="E35" s="55">
        <v>11</v>
      </c>
      <c r="F35" s="71">
        <v>863</v>
      </c>
      <c r="G35" s="54" t="s">
        <v>35</v>
      </c>
      <c r="H35" s="54" t="s">
        <v>23</v>
      </c>
      <c r="I35" s="72" t="s">
        <v>157</v>
      </c>
      <c r="J35" s="63" t="s">
        <v>158</v>
      </c>
      <c r="K35" s="54"/>
      <c r="L35" s="138">
        <f aca="true" t="shared" si="3" ref="L35:P39">L36</f>
        <v>3000</v>
      </c>
      <c r="M35" s="138">
        <f t="shared" si="3"/>
        <v>0</v>
      </c>
      <c r="N35" s="138">
        <f t="shared" si="3"/>
        <v>3000</v>
      </c>
      <c r="O35" s="138">
        <f t="shared" si="3"/>
        <v>0</v>
      </c>
      <c r="P35" s="138">
        <f t="shared" si="3"/>
        <v>0</v>
      </c>
    </row>
    <row r="36" spans="1:16" ht="14.25" customHeight="1" hidden="1">
      <c r="A36" s="57"/>
      <c r="B36" s="59" t="s">
        <v>50</v>
      </c>
      <c r="C36" s="55">
        <v>63</v>
      </c>
      <c r="D36" s="55">
        <v>0</v>
      </c>
      <c r="E36" s="55">
        <v>11</v>
      </c>
      <c r="F36" s="71">
        <v>863</v>
      </c>
      <c r="G36" s="54" t="s">
        <v>35</v>
      </c>
      <c r="H36" s="60" t="s">
        <v>23</v>
      </c>
      <c r="I36" s="72" t="s">
        <v>157</v>
      </c>
      <c r="J36" s="63" t="s">
        <v>158</v>
      </c>
      <c r="K36" s="54" t="s">
        <v>37</v>
      </c>
      <c r="L36" s="138">
        <f t="shared" si="3"/>
        <v>3000</v>
      </c>
      <c r="M36" s="138">
        <f t="shared" si="3"/>
        <v>0</v>
      </c>
      <c r="N36" s="138">
        <f t="shared" si="3"/>
        <v>3000</v>
      </c>
      <c r="O36" s="138">
        <v>0</v>
      </c>
      <c r="P36" s="138">
        <v>0</v>
      </c>
    </row>
    <row r="37" spans="1:16" ht="16.5" customHeight="1" hidden="1">
      <c r="A37" s="57"/>
      <c r="B37" s="79" t="s">
        <v>62</v>
      </c>
      <c r="C37" s="55">
        <v>63</v>
      </c>
      <c r="D37" s="55">
        <v>0</v>
      </c>
      <c r="E37" s="55">
        <v>11</v>
      </c>
      <c r="F37" s="71">
        <v>863</v>
      </c>
      <c r="G37" s="54" t="s">
        <v>35</v>
      </c>
      <c r="H37" s="60" t="s">
        <v>23</v>
      </c>
      <c r="I37" s="72" t="s">
        <v>157</v>
      </c>
      <c r="J37" s="63" t="s">
        <v>158</v>
      </c>
      <c r="K37" s="58" t="s">
        <v>26</v>
      </c>
      <c r="L37" s="138">
        <v>3000</v>
      </c>
      <c r="M37" s="138"/>
      <c r="N37" s="138">
        <f>L37+M37</f>
        <v>3000</v>
      </c>
      <c r="O37" s="138">
        <v>0</v>
      </c>
      <c r="P37" s="138">
        <v>0</v>
      </c>
    </row>
    <row r="38" spans="1:16" ht="54" customHeight="1" hidden="1">
      <c r="A38" s="225" t="s">
        <v>163</v>
      </c>
      <c r="B38" s="226"/>
      <c r="C38" s="55">
        <v>63</v>
      </c>
      <c r="D38" s="55">
        <v>0</v>
      </c>
      <c r="E38" s="55">
        <v>11</v>
      </c>
      <c r="F38" s="62">
        <v>863</v>
      </c>
      <c r="G38" s="60" t="s">
        <v>35</v>
      </c>
      <c r="H38" s="60" t="s">
        <v>52</v>
      </c>
      <c r="I38" s="72" t="s">
        <v>164</v>
      </c>
      <c r="J38" s="63" t="s">
        <v>165</v>
      </c>
      <c r="K38" s="60"/>
      <c r="L38" s="138">
        <f aca="true" t="shared" si="4" ref="L38:N39">L39</f>
        <v>500</v>
      </c>
      <c r="M38" s="138">
        <f t="shared" si="4"/>
        <v>0</v>
      </c>
      <c r="N38" s="138">
        <f t="shared" si="4"/>
        <v>500</v>
      </c>
      <c r="O38" s="138">
        <f t="shared" si="3"/>
        <v>0</v>
      </c>
      <c r="P38" s="138">
        <f t="shared" si="3"/>
        <v>0</v>
      </c>
    </row>
    <row r="39" spans="1:16" ht="16.5" customHeight="1" hidden="1">
      <c r="A39" s="57"/>
      <c r="B39" s="59" t="s">
        <v>50</v>
      </c>
      <c r="C39" s="55">
        <v>63</v>
      </c>
      <c r="D39" s="55">
        <v>0</v>
      </c>
      <c r="E39" s="55">
        <v>11</v>
      </c>
      <c r="F39" s="62">
        <v>863</v>
      </c>
      <c r="G39" s="54" t="s">
        <v>35</v>
      </c>
      <c r="H39" s="60" t="s">
        <v>52</v>
      </c>
      <c r="I39" s="72" t="s">
        <v>164</v>
      </c>
      <c r="J39" s="63" t="s">
        <v>165</v>
      </c>
      <c r="K39" s="54" t="s">
        <v>37</v>
      </c>
      <c r="L39" s="138">
        <f t="shared" si="4"/>
        <v>500</v>
      </c>
      <c r="M39" s="138">
        <f t="shared" si="4"/>
        <v>0</v>
      </c>
      <c r="N39" s="138">
        <f t="shared" si="4"/>
        <v>500</v>
      </c>
      <c r="O39" s="138">
        <f t="shared" si="3"/>
        <v>0</v>
      </c>
      <c r="P39" s="138">
        <f t="shared" si="3"/>
        <v>0</v>
      </c>
    </row>
    <row r="40" spans="1:16" ht="15.75" customHeight="1" hidden="1">
      <c r="A40" s="57"/>
      <c r="B40" s="79" t="s">
        <v>62</v>
      </c>
      <c r="C40" s="55">
        <v>63</v>
      </c>
      <c r="D40" s="55">
        <v>0</v>
      </c>
      <c r="E40" s="55">
        <v>11</v>
      </c>
      <c r="F40" s="62">
        <v>863</v>
      </c>
      <c r="G40" s="54" t="s">
        <v>35</v>
      </c>
      <c r="H40" s="60" t="s">
        <v>52</v>
      </c>
      <c r="I40" s="72" t="s">
        <v>164</v>
      </c>
      <c r="J40" s="63" t="s">
        <v>165</v>
      </c>
      <c r="K40" s="58" t="s">
        <v>26</v>
      </c>
      <c r="L40" s="138">
        <v>500</v>
      </c>
      <c r="M40" s="138"/>
      <c r="N40" s="138">
        <f>L40+M40</f>
        <v>500</v>
      </c>
      <c r="O40" s="138">
        <v>0</v>
      </c>
      <c r="P40" s="138">
        <v>0</v>
      </c>
    </row>
    <row r="41" spans="1:16" s="33" customFormat="1" ht="63" customHeight="1" hidden="1">
      <c r="A41" s="70" t="s">
        <v>104</v>
      </c>
      <c r="B41" s="78" t="s">
        <v>212</v>
      </c>
      <c r="C41" s="52">
        <v>63</v>
      </c>
      <c r="D41" s="52">
        <v>0</v>
      </c>
      <c r="E41" s="52">
        <v>11</v>
      </c>
      <c r="F41" s="139">
        <v>863</v>
      </c>
      <c r="G41" s="131" t="s">
        <v>35</v>
      </c>
      <c r="H41" s="131" t="s">
        <v>23</v>
      </c>
      <c r="I41" s="140" t="s">
        <v>213</v>
      </c>
      <c r="J41" s="141" t="s">
        <v>214</v>
      </c>
      <c r="K41" s="131"/>
      <c r="L41" s="138">
        <f aca="true" t="shared" si="5" ref="L41:P43">L42</f>
        <v>300</v>
      </c>
      <c r="M41" s="138">
        <f t="shared" si="5"/>
        <v>0</v>
      </c>
      <c r="N41" s="138">
        <f t="shared" si="5"/>
        <v>300</v>
      </c>
      <c r="O41" s="136">
        <f t="shared" si="5"/>
        <v>0</v>
      </c>
      <c r="P41" s="136">
        <f t="shared" si="5"/>
        <v>0</v>
      </c>
    </row>
    <row r="42" spans="1:16" ht="14.25" customHeight="1" hidden="1">
      <c r="A42" s="57"/>
      <c r="B42" s="59" t="s">
        <v>50</v>
      </c>
      <c r="C42" s="52">
        <v>63</v>
      </c>
      <c r="D42" s="52">
        <v>0</v>
      </c>
      <c r="E42" s="52">
        <v>11</v>
      </c>
      <c r="F42" s="139">
        <v>863</v>
      </c>
      <c r="G42" s="131" t="s">
        <v>35</v>
      </c>
      <c r="H42" s="148" t="s">
        <v>23</v>
      </c>
      <c r="I42" s="140" t="s">
        <v>213</v>
      </c>
      <c r="J42" s="141" t="s">
        <v>214</v>
      </c>
      <c r="K42" s="131" t="s">
        <v>37</v>
      </c>
      <c r="L42" s="138">
        <f t="shared" si="5"/>
        <v>300</v>
      </c>
      <c r="M42" s="138">
        <f t="shared" si="5"/>
        <v>0</v>
      </c>
      <c r="N42" s="138">
        <f t="shared" si="5"/>
        <v>300</v>
      </c>
      <c r="O42" s="138">
        <f t="shared" si="5"/>
        <v>0</v>
      </c>
      <c r="P42" s="138">
        <f t="shared" si="5"/>
        <v>0</v>
      </c>
    </row>
    <row r="43" spans="1:16" ht="16.5" customHeight="1" hidden="1">
      <c r="A43" s="57"/>
      <c r="B43" s="79" t="s">
        <v>62</v>
      </c>
      <c r="C43" s="52">
        <v>63</v>
      </c>
      <c r="D43" s="52">
        <v>0</v>
      </c>
      <c r="E43" s="52">
        <v>11</v>
      </c>
      <c r="F43" s="139">
        <v>863</v>
      </c>
      <c r="G43" s="131" t="s">
        <v>35</v>
      </c>
      <c r="H43" s="148" t="s">
        <v>23</v>
      </c>
      <c r="I43" s="140" t="s">
        <v>213</v>
      </c>
      <c r="J43" s="141" t="s">
        <v>214</v>
      </c>
      <c r="K43" s="145" t="s">
        <v>26</v>
      </c>
      <c r="L43" s="138">
        <v>300</v>
      </c>
      <c r="M43" s="138"/>
      <c r="N43" s="138">
        <f>L43+M43</f>
        <v>300</v>
      </c>
      <c r="O43" s="138">
        <f t="shared" si="5"/>
        <v>0</v>
      </c>
      <c r="P43" s="138">
        <f t="shared" si="5"/>
        <v>0</v>
      </c>
    </row>
    <row r="44" spans="1:16" ht="36.75" customHeight="1" hidden="1">
      <c r="A44" s="240" t="s">
        <v>166</v>
      </c>
      <c r="B44" s="241"/>
      <c r="C44" s="55">
        <v>63</v>
      </c>
      <c r="D44" s="55">
        <v>0</v>
      </c>
      <c r="E44" s="55">
        <v>11</v>
      </c>
      <c r="F44" s="71">
        <v>863</v>
      </c>
      <c r="G44" s="54" t="s">
        <v>35</v>
      </c>
      <c r="H44" s="60" t="s">
        <v>52</v>
      </c>
      <c r="I44" s="58" t="s">
        <v>198</v>
      </c>
      <c r="J44" s="63" t="s">
        <v>168</v>
      </c>
      <c r="K44" s="54"/>
      <c r="L44" s="138">
        <f>L45</f>
        <v>0</v>
      </c>
      <c r="M44" s="138"/>
      <c r="N44" s="138">
        <f>L44+M44</f>
        <v>0</v>
      </c>
      <c r="O44" s="138">
        <v>0</v>
      </c>
      <c r="P44" s="138">
        <v>0</v>
      </c>
    </row>
    <row r="45" spans="1:16" ht="15" customHeight="1" hidden="1">
      <c r="A45" s="95"/>
      <c r="B45" s="75" t="s">
        <v>21</v>
      </c>
      <c r="C45" s="55">
        <v>63</v>
      </c>
      <c r="D45" s="55">
        <v>0</v>
      </c>
      <c r="E45" s="55">
        <v>11</v>
      </c>
      <c r="F45" s="71">
        <v>863</v>
      </c>
      <c r="G45" s="54" t="s">
        <v>35</v>
      </c>
      <c r="H45" s="60" t="s">
        <v>52</v>
      </c>
      <c r="I45" s="58" t="s">
        <v>198</v>
      </c>
      <c r="J45" s="63" t="s">
        <v>168</v>
      </c>
      <c r="K45" s="54" t="s">
        <v>22</v>
      </c>
      <c r="L45" s="138">
        <f>L46</f>
        <v>0</v>
      </c>
      <c r="M45" s="138"/>
      <c r="N45" s="138">
        <f>L45+M45</f>
        <v>0</v>
      </c>
      <c r="O45" s="136">
        <f aca="true" t="shared" si="6" ref="O45:P47">O46</f>
        <v>0</v>
      </c>
      <c r="P45" s="136">
        <f t="shared" si="6"/>
        <v>0</v>
      </c>
    </row>
    <row r="46" spans="1:16" ht="15" customHeight="1" hidden="1">
      <c r="A46" s="95"/>
      <c r="B46" s="105" t="s">
        <v>140</v>
      </c>
      <c r="C46" s="55">
        <v>63</v>
      </c>
      <c r="D46" s="55">
        <v>0</v>
      </c>
      <c r="E46" s="55">
        <v>11</v>
      </c>
      <c r="F46" s="71">
        <v>863</v>
      </c>
      <c r="G46" s="54" t="s">
        <v>35</v>
      </c>
      <c r="H46" s="60" t="s">
        <v>52</v>
      </c>
      <c r="I46" s="58" t="s">
        <v>198</v>
      </c>
      <c r="J46" s="63" t="s">
        <v>168</v>
      </c>
      <c r="K46" s="54" t="s">
        <v>141</v>
      </c>
      <c r="L46" s="138"/>
      <c r="M46" s="138"/>
      <c r="N46" s="138">
        <f>L46+M46</f>
        <v>0</v>
      </c>
      <c r="O46" s="138">
        <f t="shared" si="6"/>
        <v>0</v>
      </c>
      <c r="P46" s="138">
        <f t="shared" si="6"/>
        <v>0</v>
      </c>
    </row>
    <row r="47" spans="1:16" ht="26.25" customHeight="1" hidden="1">
      <c r="A47" s="57"/>
      <c r="B47" s="168" t="s">
        <v>199</v>
      </c>
      <c r="C47" s="129">
        <v>63</v>
      </c>
      <c r="D47" s="129">
        <v>0</v>
      </c>
      <c r="E47" s="129">
        <v>12</v>
      </c>
      <c r="F47" s="169"/>
      <c r="G47" s="134"/>
      <c r="H47" s="134"/>
      <c r="I47" s="134"/>
      <c r="J47" s="170"/>
      <c r="K47" s="171"/>
      <c r="L47" s="136">
        <f aca="true" t="shared" si="7" ref="L47:N48">L48</f>
        <v>79305</v>
      </c>
      <c r="M47" s="136">
        <f t="shared" si="7"/>
        <v>0</v>
      </c>
      <c r="N47" s="136">
        <f t="shared" si="7"/>
        <v>79305</v>
      </c>
      <c r="O47" s="138">
        <f t="shared" si="6"/>
        <v>0</v>
      </c>
      <c r="P47" s="138">
        <f t="shared" si="6"/>
        <v>0</v>
      </c>
    </row>
    <row r="48" spans="1:16" ht="15.75" customHeight="1" hidden="1">
      <c r="A48" s="57"/>
      <c r="B48" s="167" t="s">
        <v>96</v>
      </c>
      <c r="C48" s="129">
        <v>63</v>
      </c>
      <c r="D48" s="129">
        <v>0</v>
      </c>
      <c r="E48" s="129">
        <v>12</v>
      </c>
      <c r="F48" s="172">
        <v>863</v>
      </c>
      <c r="G48" s="134"/>
      <c r="H48" s="134"/>
      <c r="I48" s="134"/>
      <c r="J48" s="170"/>
      <c r="K48" s="171"/>
      <c r="L48" s="136">
        <f t="shared" si="7"/>
        <v>79305</v>
      </c>
      <c r="M48" s="136">
        <f t="shared" si="7"/>
        <v>0</v>
      </c>
      <c r="N48" s="136">
        <f t="shared" si="7"/>
        <v>79305</v>
      </c>
      <c r="O48" s="138">
        <v>0</v>
      </c>
      <c r="P48" s="138">
        <v>0</v>
      </c>
    </row>
    <row r="49" spans="1:16" s="34" customFormat="1" ht="26.25" customHeight="1" hidden="1">
      <c r="A49" s="75" t="s">
        <v>105</v>
      </c>
      <c r="B49" s="75" t="s">
        <v>145</v>
      </c>
      <c r="C49" s="55">
        <v>63</v>
      </c>
      <c r="D49" s="55">
        <v>0</v>
      </c>
      <c r="E49" s="55">
        <v>12</v>
      </c>
      <c r="F49" s="76">
        <v>863</v>
      </c>
      <c r="G49" s="54" t="s">
        <v>36</v>
      </c>
      <c r="H49" s="54" t="s">
        <v>38</v>
      </c>
      <c r="I49" s="54" t="s">
        <v>169</v>
      </c>
      <c r="J49" s="63" t="s">
        <v>170</v>
      </c>
      <c r="K49" s="54"/>
      <c r="L49" s="138">
        <f>L50+L52</f>
        <v>79305</v>
      </c>
      <c r="M49" s="138">
        <f>M50+M52</f>
        <v>0</v>
      </c>
      <c r="N49" s="138">
        <f>N50+N52</f>
        <v>79305</v>
      </c>
      <c r="O49" s="136">
        <f>O53+O57+O50</f>
        <v>0</v>
      </c>
      <c r="P49" s="136">
        <f>P53+P57+P50</f>
        <v>0</v>
      </c>
    </row>
    <row r="50" spans="1:16" ht="62.25" customHeight="1" hidden="1">
      <c r="A50" s="61"/>
      <c r="B50" s="45" t="s">
        <v>97</v>
      </c>
      <c r="C50" s="55">
        <v>63</v>
      </c>
      <c r="D50" s="55">
        <v>0</v>
      </c>
      <c r="E50" s="55">
        <v>12</v>
      </c>
      <c r="F50" s="76">
        <v>863</v>
      </c>
      <c r="G50" s="54" t="s">
        <v>36</v>
      </c>
      <c r="H50" s="54" t="s">
        <v>38</v>
      </c>
      <c r="I50" s="54" t="s">
        <v>169</v>
      </c>
      <c r="J50" s="63" t="s">
        <v>170</v>
      </c>
      <c r="K50" s="54" t="s">
        <v>17</v>
      </c>
      <c r="L50" s="138">
        <f>L51</f>
        <v>76969.87</v>
      </c>
      <c r="M50" s="138">
        <f>M51</f>
        <v>0</v>
      </c>
      <c r="N50" s="138">
        <f>N51</f>
        <v>76969.87</v>
      </c>
      <c r="O50" s="138">
        <f>O51</f>
        <v>0</v>
      </c>
      <c r="P50" s="138">
        <f>P51</f>
        <v>0</v>
      </c>
    </row>
    <row r="51" spans="1:16" ht="27" customHeight="1" hidden="1">
      <c r="A51" s="57"/>
      <c r="B51" s="45" t="s">
        <v>100</v>
      </c>
      <c r="C51" s="52">
        <v>63</v>
      </c>
      <c r="D51" s="52">
        <v>0</v>
      </c>
      <c r="E51" s="52">
        <v>12</v>
      </c>
      <c r="F51" s="153">
        <v>863</v>
      </c>
      <c r="G51" s="131" t="s">
        <v>36</v>
      </c>
      <c r="H51" s="131" t="s">
        <v>38</v>
      </c>
      <c r="I51" s="131" t="s">
        <v>169</v>
      </c>
      <c r="J51" s="141" t="s">
        <v>170</v>
      </c>
      <c r="K51" s="131" t="s">
        <v>18</v>
      </c>
      <c r="L51" s="138">
        <v>76969.87</v>
      </c>
      <c r="M51" s="138">
        <v>0</v>
      </c>
      <c r="N51" s="138">
        <f>L51+M51</f>
        <v>76969.87</v>
      </c>
      <c r="O51" s="138">
        <f>O52</f>
        <v>0</v>
      </c>
      <c r="P51" s="138">
        <f>P52</f>
        <v>0</v>
      </c>
    </row>
    <row r="52" spans="1:16" ht="27" customHeight="1" hidden="1">
      <c r="A52" s="57"/>
      <c r="B52" s="106" t="s">
        <v>144</v>
      </c>
      <c r="C52" s="52">
        <v>63</v>
      </c>
      <c r="D52" s="52">
        <v>0</v>
      </c>
      <c r="E52" s="52">
        <v>12</v>
      </c>
      <c r="F52" s="151">
        <v>863</v>
      </c>
      <c r="G52" s="131" t="s">
        <v>36</v>
      </c>
      <c r="H52" s="131" t="s">
        <v>38</v>
      </c>
      <c r="I52" s="131" t="s">
        <v>169</v>
      </c>
      <c r="J52" s="141" t="s">
        <v>170</v>
      </c>
      <c r="K52" s="131" t="s">
        <v>19</v>
      </c>
      <c r="L52" s="138">
        <f>L53</f>
        <v>2335.13</v>
      </c>
      <c r="M52" s="138">
        <f>M53</f>
        <v>0</v>
      </c>
      <c r="N52" s="138">
        <f>N53</f>
        <v>2335.13</v>
      </c>
      <c r="O52" s="138"/>
      <c r="P52" s="138"/>
    </row>
    <row r="53" spans="1:16" ht="27" customHeight="1" hidden="1">
      <c r="A53" s="57"/>
      <c r="B53" s="46" t="s">
        <v>102</v>
      </c>
      <c r="C53" s="52">
        <v>63</v>
      </c>
      <c r="D53" s="52">
        <v>0</v>
      </c>
      <c r="E53" s="52">
        <v>12</v>
      </c>
      <c r="F53" s="151">
        <v>863</v>
      </c>
      <c r="G53" s="131" t="s">
        <v>36</v>
      </c>
      <c r="H53" s="131" t="s">
        <v>38</v>
      </c>
      <c r="I53" s="131" t="s">
        <v>169</v>
      </c>
      <c r="J53" s="141" t="s">
        <v>170</v>
      </c>
      <c r="K53" s="131" t="s">
        <v>20</v>
      </c>
      <c r="L53" s="138">
        <v>2335.13</v>
      </c>
      <c r="M53" s="138">
        <v>0</v>
      </c>
      <c r="N53" s="138">
        <f>L53+M53</f>
        <v>2335.13</v>
      </c>
      <c r="O53" s="138">
        <f>O54</f>
        <v>0</v>
      </c>
      <c r="P53" s="138">
        <f>P54</f>
        <v>0</v>
      </c>
    </row>
    <row r="54" spans="1:16" ht="36" customHeight="1">
      <c r="A54" s="57"/>
      <c r="B54" s="168" t="s">
        <v>200</v>
      </c>
      <c r="C54" s="129">
        <v>63</v>
      </c>
      <c r="D54" s="129">
        <v>0</v>
      </c>
      <c r="E54" s="129">
        <v>13</v>
      </c>
      <c r="F54" s="172"/>
      <c r="G54" s="134"/>
      <c r="H54" s="149"/>
      <c r="I54" s="134"/>
      <c r="J54" s="170"/>
      <c r="K54" s="171"/>
      <c r="L54" s="136">
        <f aca="true" t="shared" si="8" ref="L54:N55">L55</f>
        <v>207120.83000000002</v>
      </c>
      <c r="M54" s="136">
        <f t="shared" si="8"/>
        <v>36075.08</v>
      </c>
      <c r="N54" s="136">
        <f t="shared" si="8"/>
        <v>243195.90999999997</v>
      </c>
      <c r="O54" s="138">
        <f>O55</f>
        <v>0</v>
      </c>
      <c r="P54" s="138">
        <f>P55</f>
        <v>0</v>
      </c>
    </row>
    <row r="55" spans="1:16" ht="14.25" customHeight="1">
      <c r="A55" s="57"/>
      <c r="B55" s="167" t="s">
        <v>96</v>
      </c>
      <c r="C55" s="129">
        <v>63</v>
      </c>
      <c r="D55" s="129">
        <v>0</v>
      </c>
      <c r="E55" s="129">
        <v>13</v>
      </c>
      <c r="F55" s="172">
        <v>863</v>
      </c>
      <c r="G55" s="134"/>
      <c r="H55" s="149"/>
      <c r="I55" s="134"/>
      <c r="J55" s="170"/>
      <c r="K55" s="171"/>
      <c r="L55" s="136">
        <f t="shared" si="8"/>
        <v>207120.83000000002</v>
      </c>
      <c r="M55" s="136">
        <f t="shared" si="8"/>
        <v>36075.08</v>
      </c>
      <c r="N55" s="136">
        <f t="shared" si="8"/>
        <v>243195.90999999997</v>
      </c>
      <c r="O55" s="138">
        <v>0</v>
      </c>
      <c r="P55" s="138">
        <v>0</v>
      </c>
    </row>
    <row r="56" spans="1:16" ht="15" customHeight="1">
      <c r="A56" s="75" t="s">
        <v>106</v>
      </c>
      <c r="B56" s="75" t="s">
        <v>106</v>
      </c>
      <c r="C56" s="55">
        <v>63</v>
      </c>
      <c r="D56" s="55">
        <v>0</v>
      </c>
      <c r="E56" s="55">
        <v>13</v>
      </c>
      <c r="F56" s="71">
        <v>863</v>
      </c>
      <c r="G56" s="54" t="s">
        <v>38</v>
      </c>
      <c r="H56" s="54" t="s">
        <v>49</v>
      </c>
      <c r="I56" s="60" t="s">
        <v>171</v>
      </c>
      <c r="J56" s="63" t="s">
        <v>172</v>
      </c>
      <c r="K56" s="54"/>
      <c r="L56" s="138">
        <f>L57+L59</f>
        <v>207120.83000000002</v>
      </c>
      <c r="M56" s="138">
        <f>M57+M59</f>
        <v>36075.08</v>
      </c>
      <c r="N56" s="138">
        <f>N57+N59</f>
        <v>243195.90999999997</v>
      </c>
      <c r="O56" s="138"/>
      <c r="P56" s="138"/>
    </row>
    <row r="57" spans="1:16" ht="36.75" customHeight="1" hidden="1">
      <c r="A57" s="64"/>
      <c r="B57" s="45" t="s">
        <v>97</v>
      </c>
      <c r="C57" s="55">
        <v>63</v>
      </c>
      <c r="D57" s="55">
        <v>0</v>
      </c>
      <c r="E57" s="55">
        <v>13</v>
      </c>
      <c r="F57" s="71">
        <v>863</v>
      </c>
      <c r="G57" s="54" t="s">
        <v>38</v>
      </c>
      <c r="H57" s="60" t="s">
        <v>49</v>
      </c>
      <c r="I57" s="60" t="s">
        <v>171</v>
      </c>
      <c r="J57" s="63" t="s">
        <v>172</v>
      </c>
      <c r="K57" s="54" t="s">
        <v>17</v>
      </c>
      <c r="L57" s="138">
        <f>L58</f>
        <v>89173.98</v>
      </c>
      <c r="M57" s="138">
        <f>M58</f>
        <v>0</v>
      </c>
      <c r="N57" s="138">
        <f>N58</f>
        <v>89173.98</v>
      </c>
      <c r="O57" s="138">
        <f>O58</f>
        <v>0</v>
      </c>
      <c r="P57" s="138">
        <f>P58</f>
        <v>0</v>
      </c>
    </row>
    <row r="58" spans="1:16" ht="15" customHeight="1" hidden="1">
      <c r="A58" s="146"/>
      <c r="B58" s="45" t="s">
        <v>109</v>
      </c>
      <c r="C58" s="52">
        <v>63</v>
      </c>
      <c r="D58" s="52">
        <v>0</v>
      </c>
      <c r="E58" s="52">
        <v>13</v>
      </c>
      <c r="F58" s="139">
        <v>863</v>
      </c>
      <c r="G58" s="131" t="s">
        <v>38</v>
      </c>
      <c r="H58" s="131" t="s">
        <v>49</v>
      </c>
      <c r="I58" s="148" t="s">
        <v>171</v>
      </c>
      <c r="J58" s="141" t="s">
        <v>172</v>
      </c>
      <c r="K58" s="54" t="s">
        <v>108</v>
      </c>
      <c r="L58" s="138">
        <v>89173.98</v>
      </c>
      <c r="M58" s="138">
        <v>0</v>
      </c>
      <c r="N58" s="138">
        <f>L58+M58</f>
        <v>89173.98</v>
      </c>
      <c r="O58" s="138">
        <f>O59</f>
        <v>0</v>
      </c>
      <c r="P58" s="138">
        <f>P59</f>
        <v>0</v>
      </c>
    </row>
    <row r="59" spans="1:16" ht="26.25" customHeight="1">
      <c r="A59" s="65"/>
      <c r="B59" s="106" t="s">
        <v>144</v>
      </c>
      <c r="C59" s="52">
        <v>63</v>
      </c>
      <c r="D59" s="52">
        <v>0</v>
      </c>
      <c r="E59" s="52">
        <v>13</v>
      </c>
      <c r="F59" s="139">
        <v>863</v>
      </c>
      <c r="G59" s="131" t="s">
        <v>38</v>
      </c>
      <c r="H59" s="148" t="s">
        <v>49</v>
      </c>
      <c r="I59" s="148" t="s">
        <v>171</v>
      </c>
      <c r="J59" s="141" t="s">
        <v>172</v>
      </c>
      <c r="K59" s="131" t="s">
        <v>19</v>
      </c>
      <c r="L59" s="138">
        <f>L60</f>
        <v>117946.85</v>
      </c>
      <c r="M59" s="138">
        <f>M60</f>
        <v>36075.08</v>
      </c>
      <c r="N59" s="138">
        <f>N60</f>
        <v>154021.93</v>
      </c>
      <c r="O59" s="138">
        <v>0</v>
      </c>
      <c r="P59" s="138">
        <v>0</v>
      </c>
    </row>
    <row r="60" spans="1:16" ht="26.25" customHeight="1">
      <c r="A60" s="66"/>
      <c r="B60" s="77" t="s">
        <v>102</v>
      </c>
      <c r="C60" s="52">
        <v>63</v>
      </c>
      <c r="D60" s="52">
        <v>0</v>
      </c>
      <c r="E60" s="52">
        <v>13</v>
      </c>
      <c r="F60" s="139">
        <v>863</v>
      </c>
      <c r="G60" s="131" t="s">
        <v>38</v>
      </c>
      <c r="H60" s="148" t="s">
        <v>49</v>
      </c>
      <c r="I60" s="148" t="s">
        <v>171</v>
      </c>
      <c r="J60" s="141" t="s">
        <v>172</v>
      </c>
      <c r="K60" s="131" t="s">
        <v>20</v>
      </c>
      <c r="L60" s="138">
        <v>117946.85</v>
      </c>
      <c r="M60" s="138">
        <v>36075.08</v>
      </c>
      <c r="N60" s="138">
        <f>L60+M60</f>
        <v>154021.93</v>
      </c>
      <c r="O60" s="136">
        <f>O61</f>
        <v>0</v>
      </c>
      <c r="P60" s="136">
        <f>P61</f>
        <v>0</v>
      </c>
    </row>
    <row r="61" spans="1:16" s="49" customFormat="1" ht="30.75" customHeight="1" hidden="1">
      <c r="A61" s="173"/>
      <c r="B61" s="174" t="s">
        <v>201</v>
      </c>
      <c r="C61" s="129">
        <v>63</v>
      </c>
      <c r="D61" s="129">
        <v>0</v>
      </c>
      <c r="E61" s="129">
        <v>14</v>
      </c>
      <c r="F61" s="150"/>
      <c r="G61" s="137"/>
      <c r="H61" s="137"/>
      <c r="I61" s="175"/>
      <c r="J61" s="137"/>
      <c r="K61" s="137"/>
      <c r="L61" s="157">
        <f>L62</f>
        <v>1658491.16</v>
      </c>
      <c r="M61" s="157">
        <f aca="true" t="shared" si="9" ref="M61:N64">M62</f>
        <v>0</v>
      </c>
      <c r="N61" s="157">
        <f t="shared" si="9"/>
        <v>1658491.16</v>
      </c>
      <c r="O61" s="136">
        <f>O62</f>
        <v>0</v>
      </c>
      <c r="P61" s="136">
        <f>P62</f>
        <v>0</v>
      </c>
    </row>
    <row r="62" spans="1:16" s="48" customFormat="1" ht="16.5" customHeight="1" hidden="1">
      <c r="A62" s="78"/>
      <c r="B62" s="167" t="s">
        <v>96</v>
      </c>
      <c r="C62" s="129">
        <v>63</v>
      </c>
      <c r="D62" s="129">
        <v>0</v>
      </c>
      <c r="E62" s="129">
        <v>14</v>
      </c>
      <c r="F62" s="150">
        <v>863</v>
      </c>
      <c r="G62" s="137"/>
      <c r="H62" s="137"/>
      <c r="I62" s="175"/>
      <c r="J62" s="137"/>
      <c r="K62" s="137"/>
      <c r="L62" s="157">
        <f>L63</f>
        <v>1658491.16</v>
      </c>
      <c r="M62" s="157">
        <f t="shared" si="9"/>
        <v>0</v>
      </c>
      <c r="N62" s="157">
        <f t="shared" si="9"/>
        <v>1658491.16</v>
      </c>
      <c r="O62" s="138">
        <f>O63+O65</f>
        <v>0</v>
      </c>
      <c r="P62" s="138">
        <f>P63+P65</f>
        <v>0</v>
      </c>
    </row>
    <row r="63" spans="1:16" ht="181.5" customHeight="1" hidden="1">
      <c r="A63" s="240" t="s">
        <v>173</v>
      </c>
      <c r="B63" s="241"/>
      <c r="C63" s="97">
        <v>63</v>
      </c>
      <c r="D63" s="97">
        <v>0</v>
      </c>
      <c r="E63" s="97">
        <v>14</v>
      </c>
      <c r="F63" s="74">
        <v>863</v>
      </c>
      <c r="G63" s="58" t="s">
        <v>40</v>
      </c>
      <c r="H63" s="58" t="s">
        <v>130</v>
      </c>
      <c r="I63" s="58" t="s">
        <v>174</v>
      </c>
      <c r="J63" s="63" t="s">
        <v>175</v>
      </c>
      <c r="K63" s="54"/>
      <c r="L63" s="138">
        <f>L64</f>
        <v>1658491.16</v>
      </c>
      <c r="M63" s="138">
        <f t="shared" si="9"/>
        <v>0</v>
      </c>
      <c r="N63" s="138">
        <f t="shared" si="9"/>
        <v>1658491.16</v>
      </c>
      <c r="O63" s="138">
        <f>O64</f>
        <v>0</v>
      </c>
      <c r="P63" s="138">
        <f>P64</f>
        <v>0</v>
      </c>
    </row>
    <row r="64" spans="1:16" ht="24.75" customHeight="1" hidden="1">
      <c r="A64" s="96"/>
      <c r="B64" s="106" t="s">
        <v>144</v>
      </c>
      <c r="C64" s="97">
        <v>63</v>
      </c>
      <c r="D64" s="97">
        <v>0</v>
      </c>
      <c r="E64" s="97">
        <v>14</v>
      </c>
      <c r="F64" s="74">
        <v>863</v>
      </c>
      <c r="G64" s="58" t="s">
        <v>40</v>
      </c>
      <c r="H64" s="58" t="s">
        <v>130</v>
      </c>
      <c r="I64" s="58" t="s">
        <v>174</v>
      </c>
      <c r="J64" s="63" t="s">
        <v>175</v>
      </c>
      <c r="K64" s="54" t="s">
        <v>19</v>
      </c>
      <c r="L64" s="138">
        <f>L65</f>
        <v>1658491.16</v>
      </c>
      <c r="M64" s="138">
        <f t="shared" si="9"/>
        <v>0</v>
      </c>
      <c r="N64" s="138">
        <f t="shared" si="9"/>
        <v>1658491.16</v>
      </c>
      <c r="O64" s="138">
        <v>0</v>
      </c>
      <c r="P64" s="138">
        <v>0</v>
      </c>
    </row>
    <row r="65" spans="1:16" ht="25.5" customHeight="1" hidden="1">
      <c r="A65" s="96"/>
      <c r="B65" s="77" t="s">
        <v>102</v>
      </c>
      <c r="C65" s="156">
        <v>63</v>
      </c>
      <c r="D65" s="156">
        <v>0</v>
      </c>
      <c r="E65" s="156">
        <v>14</v>
      </c>
      <c r="F65" s="144">
        <v>863</v>
      </c>
      <c r="G65" s="145" t="s">
        <v>40</v>
      </c>
      <c r="H65" s="145" t="s">
        <v>130</v>
      </c>
      <c r="I65" s="145" t="s">
        <v>174</v>
      </c>
      <c r="J65" s="141" t="s">
        <v>175</v>
      </c>
      <c r="K65" s="131" t="s">
        <v>20</v>
      </c>
      <c r="L65" s="138">
        <v>1658491.16</v>
      </c>
      <c r="M65" s="138">
        <v>0</v>
      </c>
      <c r="N65" s="138">
        <f>L65+M65</f>
        <v>1658491.16</v>
      </c>
      <c r="O65" s="138">
        <f>O66</f>
        <v>0</v>
      </c>
      <c r="P65" s="138">
        <f>P66</f>
        <v>0</v>
      </c>
    </row>
    <row r="66" spans="1:16" ht="39" customHeight="1">
      <c r="A66" s="67"/>
      <c r="B66" s="176" t="s">
        <v>202</v>
      </c>
      <c r="C66" s="129">
        <v>63</v>
      </c>
      <c r="D66" s="129">
        <v>0</v>
      </c>
      <c r="E66" s="129">
        <v>15</v>
      </c>
      <c r="F66" s="150"/>
      <c r="G66" s="134"/>
      <c r="H66" s="134"/>
      <c r="I66" s="134"/>
      <c r="J66" s="177"/>
      <c r="K66" s="134"/>
      <c r="L66" s="136">
        <f>L67</f>
        <v>245758.95</v>
      </c>
      <c r="M66" s="136">
        <f>M67</f>
        <v>-14388.95</v>
      </c>
      <c r="N66" s="138">
        <f>L66+M66</f>
        <v>231370</v>
      </c>
      <c r="O66" s="138">
        <v>0</v>
      </c>
      <c r="P66" s="138">
        <v>0</v>
      </c>
    </row>
    <row r="67" spans="1:16" ht="15" customHeight="1">
      <c r="A67" s="67"/>
      <c r="B67" s="167" t="s">
        <v>96</v>
      </c>
      <c r="C67" s="129">
        <v>63</v>
      </c>
      <c r="D67" s="129">
        <v>0</v>
      </c>
      <c r="E67" s="129">
        <v>15</v>
      </c>
      <c r="F67" s="150">
        <v>863</v>
      </c>
      <c r="G67" s="134"/>
      <c r="H67" s="134"/>
      <c r="I67" s="134"/>
      <c r="J67" s="177"/>
      <c r="K67" s="134"/>
      <c r="L67" s="136">
        <f>L68+L71+L77+L74</f>
        <v>245758.95</v>
      </c>
      <c r="M67" s="136">
        <f>M68+M71+M77+M74</f>
        <v>-14388.95</v>
      </c>
      <c r="N67" s="136">
        <f>N68+N71+N77+N74</f>
        <v>231370</v>
      </c>
      <c r="O67" s="136">
        <f>O68</f>
        <v>0</v>
      </c>
      <c r="P67" s="136">
        <f>P68</f>
        <v>0</v>
      </c>
    </row>
    <row r="68" spans="1:16" s="48" customFormat="1" ht="15" customHeight="1">
      <c r="A68" s="225" t="s">
        <v>179</v>
      </c>
      <c r="B68" s="226"/>
      <c r="C68" s="55">
        <v>63</v>
      </c>
      <c r="D68" s="55">
        <v>0</v>
      </c>
      <c r="E68" s="55">
        <v>15</v>
      </c>
      <c r="F68" s="71">
        <v>863</v>
      </c>
      <c r="G68" s="72" t="s">
        <v>41</v>
      </c>
      <c r="H68" s="72" t="s">
        <v>38</v>
      </c>
      <c r="I68" s="58" t="s">
        <v>180</v>
      </c>
      <c r="J68" s="63" t="s">
        <v>181</v>
      </c>
      <c r="K68" s="72"/>
      <c r="L68" s="159">
        <f aca="true" t="shared" si="10" ref="L68:N69">L69</f>
        <v>96000</v>
      </c>
      <c r="M68" s="159">
        <f t="shared" si="10"/>
        <v>-9195</v>
      </c>
      <c r="N68" s="159">
        <f t="shared" si="10"/>
        <v>86805</v>
      </c>
      <c r="O68" s="136">
        <f>O69</f>
        <v>0</v>
      </c>
      <c r="P68" s="136">
        <f>P69</f>
        <v>0</v>
      </c>
    </row>
    <row r="69" spans="1:16" s="48" customFormat="1" ht="27" customHeight="1">
      <c r="A69" s="57"/>
      <c r="B69" s="106" t="s">
        <v>144</v>
      </c>
      <c r="C69" s="55">
        <v>63</v>
      </c>
      <c r="D69" s="55">
        <v>0</v>
      </c>
      <c r="E69" s="55">
        <v>15</v>
      </c>
      <c r="F69" s="71">
        <v>863</v>
      </c>
      <c r="G69" s="72" t="s">
        <v>41</v>
      </c>
      <c r="H69" s="72" t="s">
        <v>38</v>
      </c>
      <c r="I69" s="58" t="s">
        <v>180</v>
      </c>
      <c r="J69" s="63" t="s">
        <v>181</v>
      </c>
      <c r="K69" s="72" t="s">
        <v>19</v>
      </c>
      <c r="L69" s="159">
        <f t="shared" si="10"/>
        <v>96000</v>
      </c>
      <c r="M69" s="159">
        <f t="shared" si="10"/>
        <v>-9195</v>
      </c>
      <c r="N69" s="159">
        <f t="shared" si="10"/>
        <v>86805</v>
      </c>
      <c r="O69" s="138">
        <f>O72+O70</f>
        <v>0</v>
      </c>
      <c r="P69" s="138">
        <f>P72+P70</f>
        <v>0</v>
      </c>
    </row>
    <row r="70" spans="1:16" s="48" customFormat="1" ht="27" customHeight="1">
      <c r="A70" s="57"/>
      <c r="B70" s="46" t="s">
        <v>102</v>
      </c>
      <c r="C70" s="52">
        <v>63</v>
      </c>
      <c r="D70" s="52">
        <v>0</v>
      </c>
      <c r="E70" s="52">
        <v>15</v>
      </c>
      <c r="F70" s="139">
        <v>863</v>
      </c>
      <c r="G70" s="140" t="s">
        <v>41</v>
      </c>
      <c r="H70" s="140" t="s">
        <v>38</v>
      </c>
      <c r="I70" s="145" t="s">
        <v>180</v>
      </c>
      <c r="J70" s="141" t="s">
        <v>181</v>
      </c>
      <c r="K70" s="140" t="s">
        <v>20</v>
      </c>
      <c r="L70" s="159">
        <v>96000</v>
      </c>
      <c r="M70" s="159">
        <v>-9195</v>
      </c>
      <c r="N70" s="138">
        <f>L70+M70</f>
        <v>86805</v>
      </c>
      <c r="O70" s="138">
        <f>O71</f>
        <v>0</v>
      </c>
      <c r="P70" s="138">
        <f>P71</f>
        <v>0</v>
      </c>
    </row>
    <row r="71" spans="1:16" s="48" customFormat="1" ht="24.75" customHeight="1">
      <c r="A71" s="225" t="s">
        <v>107</v>
      </c>
      <c r="B71" s="226"/>
      <c r="C71" s="55">
        <v>63</v>
      </c>
      <c r="D71" s="55">
        <v>0</v>
      </c>
      <c r="E71" s="55">
        <v>15</v>
      </c>
      <c r="F71" s="71">
        <v>863</v>
      </c>
      <c r="G71" s="72" t="s">
        <v>41</v>
      </c>
      <c r="H71" s="72" t="s">
        <v>38</v>
      </c>
      <c r="I71" s="58" t="s">
        <v>182</v>
      </c>
      <c r="J71" s="63" t="s">
        <v>183</v>
      </c>
      <c r="K71" s="72"/>
      <c r="L71" s="159">
        <f aca="true" t="shared" si="11" ref="L71:N72">L72</f>
        <v>15068</v>
      </c>
      <c r="M71" s="159">
        <f t="shared" si="11"/>
        <v>7932</v>
      </c>
      <c r="N71" s="159">
        <f t="shared" si="11"/>
        <v>23000</v>
      </c>
      <c r="O71" s="138">
        <v>0</v>
      </c>
      <c r="P71" s="138">
        <v>0</v>
      </c>
    </row>
    <row r="72" spans="1:16" s="48" customFormat="1" ht="25.5" customHeight="1">
      <c r="A72" s="57"/>
      <c r="B72" s="106" t="s">
        <v>144</v>
      </c>
      <c r="C72" s="55">
        <v>63</v>
      </c>
      <c r="D72" s="55">
        <v>0</v>
      </c>
      <c r="E72" s="55">
        <v>15</v>
      </c>
      <c r="F72" s="71">
        <v>863</v>
      </c>
      <c r="G72" s="72" t="s">
        <v>41</v>
      </c>
      <c r="H72" s="72" t="s">
        <v>38</v>
      </c>
      <c r="I72" s="58" t="s">
        <v>182</v>
      </c>
      <c r="J72" s="63" t="s">
        <v>183</v>
      </c>
      <c r="K72" s="72" t="s">
        <v>19</v>
      </c>
      <c r="L72" s="159">
        <f t="shared" si="11"/>
        <v>15068</v>
      </c>
      <c r="M72" s="159">
        <f t="shared" si="11"/>
        <v>7932</v>
      </c>
      <c r="N72" s="159">
        <f t="shared" si="11"/>
        <v>23000</v>
      </c>
      <c r="O72" s="138">
        <f>O73</f>
        <v>0</v>
      </c>
      <c r="P72" s="138">
        <f>P73</f>
        <v>0</v>
      </c>
    </row>
    <row r="73" spans="1:16" ht="24" customHeight="1">
      <c r="A73" s="57"/>
      <c r="B73" s="46" t="s">
        <v>102</v>
      </c>
      <c r="C73" s="55">
        <v>63</v>
      </c>
      <c r="D73" s="55">
        <v>0</v>
      </c>
      <c r="E73" s="55">
        <v>15</v>
      </c>
      <c r="F73" s="71">
        <v>863</v>
      </c>
      <c r="G73" s="72" t="s">
        <v>41</v>
      </c>
      <c r="H73" s="72" t="s">
        <v>38</v>
      </c>
      <c r="I73" s="58" t="s">
        <v>182</v>
      </c>
      <c r="J73" s="63" t="s">
        <v>183</v>
      </c>
      <c r="K73" s="72" t="s">
        <v>20</v>
      </c>
      <c r="L73" s="138">
        <v>15068</v>
      </c>
      <c r="M73" s="138">
        <v>7932</v>
      </c>
      <c r="N73" s="138">
        <f>L73+M73</f>
        <v>23000</v>
      </c>
      <c r="O73" s="138">
        <v>0</v>
      </c>
      <c r="P73" s="138">
        <v>0</v>
      </c>
    </row>
    <row r="74" spans="1:16" ht="16.5" customHeight="1">
      <c r="A74" s="67"/>
      <c r="B74" s="190" t="s">
        <v>252</v>
      </c>
      <c r="C74" s="55">
        <v>63</v>
      </c>
      <c r="D74" s="55">
        <v>0</v>
      </c>
      <c r="E74" s="55">
        <v>15</v>
      </c>
      <c r="F74" s="139">
        <v>863</v>
      </c>
      <c r="G74" s="140" t="s">
        <v>41</v>
      </c>
      <c r="H74" s="140" t="s">
        <v>38</v>
      </c>
      <c r="I74" s="145" t="s">
        <v>258</v>
      </c>
      <c r="J74" s="141" t="s">
        <v>253</v>
      </c>
      <c r="K74" s="140"/>
      <c r="L74" s="138">
        <f>L75</f>
        <v>59074.95</v>
      </c>
      <c r="M74" s="138">
        <f aca="true" t="shared" si="12" ref="M74:P77">M75</f>
        <v>-13125.95</v>
      </c>
      <c r="N74" s="138">
        <f t="shared" si="12"/>
        <v>45949</v>
      </c>
      <c r="O74" s="136">
        <f>O79+O75</f>
        <v>0</v>
      </c>
      <c r="P74" s="136">
        <f>P79+P75</f>
        <v>0</v>
      </c>
    </row>
    <row r="75" spans="1:16" ht="24" customHeight="1">
      <c r="A75" s="67"/>
      <c r="B75" s="106" t="s">
        <v>144</v>
      </c>
      <c r="C75" s="55">
        <v>63</v>
      </c>
      <c r="D75" s="55">
        <v>0</v>
      </c>
      <c r="E75" s="55">
        <v>15</v>
      </c>
      <c r="F75" s="139">
        <v>863</v>
      </c>
      <c r="G75" s="140" t="s">
        <v>41</v>
      </c>
      <c r="H75" s="140" t="s">
        <v>38</v>
      </c>
      <c r="I75" s="145" t="s">
        <v>258</v>
      </c>
      <c r="J75" s="141" t="s">
        <v>253</v>
      </c>
      <c r="K75" s="140" t="s">
        <v>19</v>
      </c>
      <c r="L75" s="138">
        <f>L76</f>
        <v>59074.95</v>
      </c>
      <c r="M75" s="138">
        <f t="shared" si="12"/>
        <v>-13125.95</v>
      </c>
      <c r="N75" s="138">
        <f t="shared" si="12"/>
        <v>45949</v>
      </c>
      <c r="O75" s="136">
        <f t="shared" si="12"/>
        <v>0</v>
      </c>
      <c r="P75" s="136">
        <f t="shared" si="12"/>
        <v>0</v>
      </c>
    </row>
    <row r="76" spans="1:16" ht="24" customHeight="1">
      <c r="A76" s="67"/>
      <c r="B76" s="46" t="s">
        <v>102</v>
      </c>
      <c r="C76" s="55">
        <v>63</v>
      </c>
      <c r="D76" s="55">
        <v>0</v>
      </c>
      <c r="E76" s="55">
        <v>15</v>
      </c>
      <c r="F76" s="139">
        <v>863</v>
      </c>
      <c r="G76" s="140" t="s">
        <v>41</v>
      </c>
      <c r="H76" s="140" t="s">
        <v>38</v>
      </c>
      <c r="I76" s="145" t="s">
        <v>258</v>
      </c>
      <c r="J76" s="141" t="s">
        <v>253</v>
      </c>
      <c r="K76" s="140" t="s">
        <v>20</v>
      </c>
      <c r="L76" s="138">
        <v>59074.95</v>
      </c>
      <c r="M76" s="138">
        <v>-13125.95</v>
      </c>
      <c r="N76" s="138">
        <f>L76+M76</f>
        <v>45949</v>
      </c>
      <c r="O76" s="138">
        <f t="shared" si="12"/>
        <v>0</v>
      </c>
      <c r="P76" s="138">
        <f t="shared" si="12"/>
        <v>0</v>
      </c>
    </row>
    <row r="77" spans="1:16" s="48" customFormat="1" ht="96" customHeight="1" hidden="1">
      <c r="A77" s="223" t="s">
        <v>176</v>
      </c>
      <c r="B77" s="224"/>
      <c r="C77" s="55">
        <v>63</v>
      </c>
      <c r="D77" s="55">
        <v>0</v>
      </c>
      <c r="E77" s="55">
        <v>15</v>
      </c>
      <c r="F77" s="71">
        <v>863</v>
      </c>
      <c r="G77" s="72" t="s">
        <v>41</v>
      </c>
      <c r="H77" s="72" t="s">
        <v>35</v>
      </c>
      <c r="I77" s="58" t="s">
        <v>177</v>
      </c>
      <c r="J77" s="63" t="s">
        <v>178</v>
      </c>
      <c r="K77" s="72"/>
      <c r="L77" s="159">
        <f aca="true" t="shared" si="13" ref="L77:N78">L78</f>
        <v>75616</v>
      </c>
      <c r="M77" s="159">
        <f t="shared" si="13"/>
        <v>0</v>
      </c>
      <c r="N77" s="159">
        <f t="shared" si="13"/>
        <v>75616</v>
      </c>
      <c r="O77" s="138">
        <f t="shared" si="12"/>
        <v>0</v>
      </c>
      <c r="P77" s="138">
        <f t="shared" si="12"/>
        <v>0</v>
      </c>
    </row>
    <row r="78" spans="1:16" s="48" customFormat="1" ht="24.75" customHeight="1" hidden="1">
      <c r="A78" s="45"/>
      <c r="B78" s="106" t="s">
        <v>144</v>
      </c>
      <c r="C78" s="55">
        <v>63</v>
      </c>
      <c r="D78" s="55">
        <v>0</v>
      </c>
      <c r="E78" s="55">
        <v>15</v>
      </c>
      <c r="F78" s="62">
        <v>863</v>
      </c>
      <c r="G78" s="72" t="s">
        <v>41</v>
      </c>
      <c r="H78" s="72" t="s">
        <v>35</v>
      </c>
      <c r="I78" s="58" t="s">
        <v>177</v>
      </c>
      <c r="J78" s="63" t="s">
        <v>178</v>
      </c>
      <c r="K78" s="72" t="s">
        <v>19</v>
      </c>
      <c r="L78" s="159">
        <f t="shared" si="13"/>
        <v>75616</v>
      </c>
      <c r="M78" s="159">
        <f t="shared" si="13"/>
        <v>0</v>
      </c>
      <c r="N78" s="159">
        <f t="shared" si="13"/>
        <v>75616</v>
      </c>
      <c r="O78" s="136"/>
      <c r="P78" s="136"/>
    </row>
    <row r="79" spans="1:16" s="48" customFormat="1" ht="26.25" customHeight="1" hidden="1">
      <c r="A79" s="45"/>
      <c r="B79" s="46" t="s">
        <v>102</v>
      </c>
      <c r="C79" s="52">
        <v>63</v>
      </c>
      <c r="D79" s="52">
        <v>0</v>
      </c>
      <c r="E79" s="52">
        <v>15</v>
      </c>
      <c r="F79" s="151">
        <v>863</v>
      </c>
      <c r="G79" s="140" t="s">
        <v>41</v>
      </c>
      <c r="H79" s="140" t="s">
        <v>35</v>
      </c>
      <c r="I79" s="145" t="s">
        <v>177</v>
      </c>
      <c r="J79" s="141" t="s">
        <v>178</v>
      </c>
      <c r="K79" s="140" t="s">
        <v>20</v>
      </c>
      <c r="L79" s="159">
        <v>75616</v>
      </c>
      <c r="M79" s="204">
        <v>0</v>
      </c>
      <c r="N79" s="138">
        <f>L79+M79</f>
        <v>75616</v>
      </c>
      <c r="O79" s="136">
        <f aca="true" t="shared" si="14" ref="O79:P81">O80</f>
        <v>0</v>
      </c>
      <c r="P79" s="136">
        <f t="shared" si="14"/>
        <v>0</v>
      </c>
    </row>
    <row r="80" spans="1:16" ht="24" customHeight="1" hidden="1">
      <c r="A80" s="95"/>
      <c r="B80" s="178" t="s">
        <v>203</v>
      </c>
      <c r="C80" s="129">
        <v>63</v>
      </c>
      <c r="D80" s="129">
        <v>0</v>
      </c>
      <c r="E80" s="129">
        <v>17</v>
      </c>
      <c r="F80" s="169"/>
      <c r="G80" s="134"/>
      <c r="H80" s="134"/>
      <c r="I80" s="134"/>
      <c r="J80" s="175"/>
      <c r="K80" s="134"/>
      <c r="L80" s="136">
        <f>L81</f>
        <v>36045.05</v>
      </c>
      <c r="M80" s="136">
        <f aca="true" t="shared" si="15" ref="M80:N83">M81</f>
        <v>0</v>
      </c>
      <c r="N80" s="136">
        <f t="shared" si="15"/>
        <v>36045.05</v>
      </c>
      <c r="O80" s="138">
        <f t="shared" si="14"/>
        <v>0</v>
      </c>
      <c r="P80" s="138">
        <f t="shared" si="14"/>
        <v>0</v>
      </c>
    </row>
    <row r="81" spans="1:16" ht="15" customHeight="1" hidden="1">
      <c r="A81" s="95"/>
      <c r="B81" s="167" t="s">
        <v>96</v>
      </c>
      <c r="C81" s="129">
        <v>63</v>
      </c>
      <c r="D81" s="129">
        <v>0</v>
      </c>
      <c r="E81" s="129">
        <v>17</v>
      </c>
      <c r="F81" s="169">
        <v>863</v>
      </c>
      <c r="G81" s="134"/>
      <c r="H81" s="134"/>
      <c r="I81" s="134"/>
      <c r="J81" s="175"/>
      <c r="K81" s="134"/>
      <c r="L81" s="136">
        <f>L82</f>
        <v>36045.05</v>
      </c>
      <c r="M81" s="136">
        <f t="shared" si="15"/>
        <v>0</v>
      </c>
      <c r="N81" s="136">
        <f t="shared" si="15"/>
        <v>36045.05</v>
      </c>
      <c r="O81" s="138">
        <f t="shared" si="14"/>
        <v>0</v>
      </c>
      <c r="P81" s="138">
        <f t="shared" si="14"/>
        <v>0</v>
      </c>
    </row>
    <row r="82" spans="1:16" ht="26.25" customHeight="1" hidden="1">
      <c r="A82" s="95"/>
      <c r="B82" s="98" t="s">
        <v>184</v>
      </c>
      <c r="C82" s="55">
        <v>63</v>
      </c>
      <c r="D82" s="55">
        <v>0</v>
      </c>
      <c r="E82" s="55">
        <v>17</v>
      </c>
      <c r="F82" s="71">
        <v>863</v>
      </c>
      <c r="G82" s="54" t="s">
        <v>49</v>
      </c>
      <c r="H82" s="54" t="s">
        <v>35</v>
      </c>
      <c r="I82" s="58" t="s">
        <v>185</v>
      </c>
      <c r="J82" s="63" t="s">
        <v>186</v>
      </c>
      <c r="K82" s="58"/>
      <c r="L82" s="138">
        <f>L83</f>
        <v>36045.05</v>
      </c>
      <c r="M82" s="138">
        <f t="shared" si="15"/>
        <v>0</v>
      </c>
      <c r="N82" s="138">
        <f t="shared" si="15"/>
        <v>36045.05</v>
      </c>
      <c r="O82" s="138">
        <v>0</v>
      </c>
      <c r="P82" s="138">
        <v>0</v>
      </c>
    </row>
    <row r="83" spans="1:16" ht="12.75" customHeight="1" hidden="1">
      <c r="A83" s="95"/>
      <c r="B83" s="98" t="s">
        <v>133</v>
      </c>
      <c r="C83" s="55">
        <v>63</v>
      </c>
      <c r="D83" s="55">
        <v>0</v>
      </c>
      <c r="E83" s="55">
        <v>17</v>
      </c>
      <c r="F83" s="71">
        <v>863</v>
      </c>
      <c r="G83" s="54" t="s">
        <v>49</v>
      </c>
      <c r="H83" s="54" t="s">
        <v>35</v>
      </c>
      <c r="I83" s="58" t="s">
        <v>185</v>
      </c>
      <c r="J83" s="63" t="s">
        <v>186</v>
      </c>
      <c r="K83" s="58" t="s">
        <v>132</v>
      </c>
      <c r="L83" s="138">
        <f>L84</f>
        <v>36045.05</v>
      </c>
      <c r="M83" s="138">
        <f t="shared" si="15"/>
        <v>0</v>
      </c>
      <c r="N83" s="138">
        <f t="shared" si="15"/>
        <v>36045.05</v>
      </c>
      <c r="O83" s="157">
        <f>O84+O88</f>
        <v>0</v>
      </c>
      <c r="P83" s="157">
        <f>P84+P88</f>
        <v>0</v>
      </c>
    </row>
    <row r="84" spans="1:16" ht="24.75" customHeight="1" hidden="1">
      <c r="A84" s="95"/>
      <c r="B84" s="104" t="s">
        <v>143</v>
      </c>
      <c r="C84" s="55">
        <v>63</v>
      </c>
      <c r="D84" s="55">
        <v>0</v>
      </c>
      <c r="E84" s="55">
        <v>17</v>
      </c>
      <c r="F84" s="71">
        <v>863</v>
      </c>
      <c r="G84" s="54" t="s">
        <v>49</v>
      </c>
      <c r="H84" s="54" t="s">
        <v>35</v>
      </c>
      <c r="I84" s="58" t="s">
        <v>185</v>
      </c>
      <c r="J84" s="63" t="s">
        <v>186</v>
      </c>
      <c r="K84" s="58" t="s">
        <v>142</v>
      </c>
      <c r="L84" s="138">
        <v>36045.05</v>
      </c>
      <c r="M84" s="138">
        <v>0</v>
      </c>
      <c r="N84" s="138">
        <f>L84+M84</f>
        <v>36045.05</v>
      </c>
      <c r="O84" s="157">
        <f>O85</f>
        <v>0</v>
      </c>
      <c r="P84" s="157">
        <f>P85</f>
        <v>0</v>
      </c>
    </row>
    <row r="85" spans="1:16" s="33" customFormat="1" ht="14.25" customHeight="1" hidden="1">
      <c r="A85" s="108"/>
      <c r="B85" s="99" t="s">
        <v>204</v>
      </c>
      <c r="C85" s="129">
        <v>63</v>
      </c>
      <c r="D85" s="129">
        <v>0</v>
      </c>
      <c r="E85" s="129">
        <v>18</v>
      </c>
      <c r="F85" s="133"/>
      <c r="G85" s="134"/>
      <c r="H85" s="134"/>
      <c r="I85" s="134"/>
      <c r="J85" s="137"/>
      <c r="K85" s="171"/>
      <c r="L85" s="136">
        <f>L86</f>
        <v>4000</v>
      </c>
      <c r="M85" s="136">
        <f aca="true" t="shared" si="16" ref="M85:P88">M86</f>
        <v>0</v>
      </c>
      <c r="N85" s="136">
        <f t="shared" si="16"/>
        <v>4000</v>
      </c>
      <c r="O85" s="159">
        <f t="shared" si="16"/>
        <v>0</v>
      </c>
      <c r="P85" s="159">
        <f t="shared" si="16"/>
        <v>0</v>
      </c>
    </row>
    <row r="86" spans="1:16" s="33" customFormat="1" ht="14.25" customHeight="1" hidden="1">
      <c r="A86" s="108"/>
      <c r="B86" s="167" t="s">
        <v>96</v>
      </c>
      <c r="C86" s="129">
        <v>63</v>
      </c>
      <c r="D86" s="129">
        <v>0</v>
      </c>
      <c r="E86" s="129">
        <v>18</v>
      </c>
      <c r="F86" s="133">
        <v>863</v>
      </c>
      <c r="G86" s="134"/>
      <c r="H86" s="134"/>
      <c r="I86" s="134"/>
      <c r="J86" s="137"/>
      <c r="K86" s="171"/>
      <c r="L86" s="136">
        <f>L87</f>
        <v>4000</v>
      </c>
      <c r="M86" s="136">
        <f t="shared" si="16"/>
        <v>0</v>
      </c>
      <c r="N86" s="136">
        <f t="shared" si="16"/>
        <v>4000</v>
      </c>
      <c r="O86" s="159">
        <f t="shared" si="16"/>
        <v>0</v>
      </c>
      <c r="P86" s="159">
        <f t="shared" si="16"/>
        <v>0</v>
      </c>
    </row>
    <row r="87" spans="1:16" ht="97.5" customHeight="1" hidden="1">
      <c r="A87" s="225" t="s">
        <v>187</v>
      </c>
      <c r="B87" s="226"/>
      <c r="C87" s="55">
        <v>63</v>
      </c>
      <c r="D87" s="55">
        <v>0</v>
      </c>
      <c r="E87" s="55">
        <v>18</v>
      </c>
      <c r="F87" s="71">
        <v>863</v>
      </c>
      <c r="G87" s="54" t="s">
        <v>51</v>
      </c>
      <c r="H87" s="54" t="s">
        <v>36</v>
      </c>
      <c r="I87" s="72" t="s">
        <v>188</v>
      </c>
      <c r="J87" s="63" t="s">
        <v>189</v>
      </c>
      <c r="K87" s="54"/>
      <c r="L87" s="138">
        <f>L88</f>
        <v>4000</v>
      </c>
      <c r="M87" s="138">
        <f t="shared" si="16"/>
        <v>0</v>
      </c>
      <c r="N87" s="138">
        <f t="shared" si="16"/>
        <v>4000</v>
      </c>
      <c r="O87" s="204">
        <f>75616-75616</f>
        <v>0</v>
      </c>
      <c r="P87" s="204">
        <f>75616-75616</f>
        <v>0</v>
      </c>
    </row>
    <row r="88" spans="1:16" ht="17.25" customHeight="1" hidden="1">
      <c r="A88" s="57"/>
      <c r="B88" s="59" t="s">
        <v>50</v>
      </c>
      <c r="C88" s="55">
        <v>63</v>
      </c>
      <c r="D88" s="55">
        <v>0</v>
      </c>
      <c r="E88" s="55">
        <v>18</v>
      </c>
      <c r="F88" s="71">
        <v>863</v>
      </c>
      <c r="G88" s="54" t="s">
        <v>51</v>
      </c>
      <c r="H88" s="54" t="s">
        <v>36</v>
      </c>
      <c r="I88" s="72" t="s">
        <v>188</v>
      </c>
      <c r="J88" s="63" t="s">
        <v>189</v>
      </c>
      <c r="K88" s="54" t="s">
        <v>37</v>
      </c>
      <c r="L88" s="138">
        <f>L89</f>
        <v>4000</v>
      </c>
      <c r="M88" s="138">
        <f t="shared" si="16"/>
        <v>0</v>
      </c>
      <c r="N88" s="138">
        <f t="shared" si="16"/>
        <v>4000</v>
      </c>
      <c r="O88" s="157">
        <f>O89+O92+O95</f>
        <v>0</v>
      </c>
      <c r="P88" s="157">
        <f>P89+P92+P95</f>
        <v>0</v>
      </c>
    </row>
    <row r="89" spans="1:16" ht="13.5" customHeight="1" hidden="1">
      <c r="A89" s="57"/>
      <c r="B89" s="79" t="s">
        <v>62</v>
      </c>
      <c r="C89" s="55">
        <v>63</v>
      </c>
      <c r="D89" s="55">
        <v>0</v>
      </c>
      <c r="E89" s="55">
        <v>18</v>
      </c>
      <c r="F89" s="71">
        <v>863</v>
      </c>
      <c r="G89" s="54" t="s">
        <v>51</v>
      </c>
      <c r="H89" s="54" t="s">
        <v>36</v>
      </c>
      <c r="I89" s="72" t="s">
        <v>188</v>
      </c>
      <c r="J89" s="63" t="s">
        <v>189</v>
      </c>
      <c r="K89" s="58" t="s">
        <v>26</v>
      </c>
      <c r="L89" s="138">
        <v>4000</v>
      </c>
      <c r="M89" s="138"/>
      <c r="N89" s="138">
        <f aca="true" t="shared" si="17" ref="N89:N104">L89+M89</f>
        <v>4000</v>
      </c>
      <c r="O89" s="159">
        <f>O90</f>
        <v>0</v>
      </c>
      <c r="P89" s="159">
        <f>P90</f>
        <v>0</v>
      </c>
    </row>
    <row r="90" spans="1:16" ht="13.5" customHeight="1" hidden="1">
      <c r="A90" s="57"/>
      <c r="B90" s="210" t="s">
        <v>257</v>
      </c>
      <c r="C90" s="129">
        <v>63</v>
      </c>
      <c r="D90" s="129">
        <v>0</v>
      </c>
      <c r="E90" s="211">
        <v>19</v>
      </c>
      <c r="F90" s="155">
        <v>863</v>
      </c>
      <c r="G90" s="212" t="s">
        <v>40</v>
      </c>
      <c r="H90" s="212" t="s">
        <v>23</v>
      </c>
      <c r="I90" s="212"/>
      <c r="J90" s="135"/>
      <c r="K90" s="135"/>
      <c r="L90" s="136">
        <f>L91</f>
        <v>0</v>
      </c>
      <c r="M90" s="136">
        <f aca="true" t="shared" si="18" ref="M90:P93">M91</f>
        <v>0</v>
      </c>
      <c r="N90" s="136">
        <f t="shared" si="18"/>
        <v>0</v>
      </c>
      <c r="O90" s="159">
        <f>O91</f>
        <v>0</v>
      </c>
      <c r="P90" s="159">
        <f>P91</f>
        <v>0</v>
      </c>
    </row>
    <row r="91" spans="1:16" ht="13.5" customHeight="1" hidden="1">
      <c r="A91" s="57"/>
      <c r="B91" s="215" t="s">
        <v>255</v>
      </c>
      <c r="C91" s="52">
        <v>63</v>
      </c>
      <c r="D91" s="52">
        <v>0</v>
      </c>
      <c r="E91" s="214">
        <v>19</v>
      </c>
      <c r="F91" s="139">
        <v>863</v>
      </c>
      <c r="G91" s="145" t="s">
        <v>40</v>
      </c>
      <c r="H91" s="145" t="s">
        <v>23</v>
      </c>
      <c r="I91" s="179">
        <v>83300</v>
      </c>
      <c r="J91" s="145" t="s">
        <v>256</v>
      </c>
      <c r="K91" s="135"/>
      <c r="L91" s="138">
        <f>L92</f>
        <v>0</v>
      </c>
      <c r="M91" s="138">
        <f t="shared" si="18"/>
        <v>0</v>
      </c>
      <c r="N91" s="138">
        <f t="shared" si="18"/>
        <v>0</v>
      </c>
      <c r="O91" s="159">
        <v>0</v>
      </c>
      <c r="P91" s="159">
        <v>0</v>
      </c>
    </row>
    <row r="92" spans="1:16" ht="13.5" customHeight="1" hidden="1">
      <c r="A92" s="57"/>
      <c r="B92" s="106" t="s">
        <v>144</v>
      </c>
      <c r="C92" s="52">
        <v>63</v>
      </c>
      <c r="D92" s="52">
        <v>0</v>
      </c>
      <c r="E92" s="214">
        <v>19</v>
      </c>
      <c r="F92" s="139">
        <v>863</v>
      </c>
      <c r="G92" s="145" t="s">
        <v>40</v>
      </c>
      <c r="H92" s="145" t="s">
        <v>23</v>
      </c>
      <c r="I92" s="179">
        <v>83300</v>
      </c>
      <c r="J92" s="145" t="s">
        <v>256</v>
      </c>
      <c r="K92" s="131" t="s">
        <v>19</v>
      </c>
      <c r="L92" s="138">
        <f>L93</f>
        <v>0</v>
      </c>
      <c r="M92" s="138">
        <f t="shared" si="18"/>
        <v>0</v>
      </c>
      <c r="N92" s="138">
        <f t="shared" si="18"/>
        <v>0</v>
      </c>
      <c r="O92" s="159">
        <f t="shared" si="18"/>
        <v>0</v>
      </c>
      <c r="P92" s="159">
        <f t="shared" si="18"/>
        <v>0</v>
      </c>
    </row>
    <row r="93" spans="1:16" ht="13.5" customHeight="1" hidden="1">
      <c r="A93" s="57"/>
      <c r="B93" s="77" t="s">
        <v>102</v>
      </c>
      <c r="C93" s="52">
        <v>63</v>
      </c>
      <c r="D93" s="52">
        <v>0</v>
      </c>
      <c r="E93" s="214">
        <v>19</v>
      </c>
      <c r="F93" s="139">
        <v>863</v>
      </c>
      <c r="G93" s="145" t="s">
        <v>40</v>
      </c>
      <c r="H93" s="145" t="s">
        <v>23</v>
      </c>
      <c r="I93" s="179">
        <v>83300</v>
      </c>
      <c r="J93" s="145" t="s">
        <v>256</v>
      </c>
      <c r="K93" s="131" t="s">
        <v>20</v>
      </c>
      <c r="L93" s="138">
        <v>0</v>
      </c>
      <c r="M93" s="138">
        <v>0</v>
      </c>
      <c r="N93" s="138">
        <f t="shared" si="17"/>
        <v>0</v>
      </c>
      <c r="O93" s="159">
        <f t="shared" si="18"/>
        <v>0</v>
      </c>
      <c r="P93" s="159">
        <f t="shared" si="18"/>
        <v>0</v>
      </c>
    </row>
    <row r="94" spans="1:16" ht="16.5" customHeight="1" hidden="1">
      <c r="A94" s="56"/>
      <c r="B94" s="200" t="s">
        <v>205</v>
      </c>
      <c r="C94" s="166">
        <v>70</v>
      </c>
      <c r="D94" s="110"/>
      <c r="E94" s="110"/>
      <c r="F94" s="179"/>
      <c r="G94" s="131"/>
      <c r="H94" s="131"/>
      <c r="I94" s="131"/>
      <c r="J94" s="180"/>
      <c r="K94" s="131"/>
      <c r="L94" s="136">
        <f>L95</f>
        <v>8254</v>
      </c>
      <c r="M94" s="136">
        <f>M95</f>
        <v>0</v>
      </c>
      <c r="N94" s="136">
        <f>N95</f>
        <v>8254</v>
      </c>
      <c r="O94" s="138">
        <v>0</v>
      </c>
      <c r="P94" s="138">
        <v>0</v>
      </c>
    </row>
    <row r="95" spans="1:16" ht="16.5" customHeight="1" hidden="1">
      <c r="A95" s="56"/>
      <c r="B95" s="167" t="s">
        <v>96</v>
      </c>
      <c r="C95" s="166">
        <v>70</v>
      </c>
      <c r="D95" s="181">
        <v>0</v>
      </c>
      <c r="E95" s="181" t="s">
        <v>159</v>
      </c>
      <c r="F95" s="134" t="s">
        <v>206</v>
      </c>
      <c r="G95" s="134"/>
      <c r="H95" s="134"/>
      <c r="I95" s="134"/>
      <c r="J95" s="175"/>
      <c r="K95" s="134"/>
      <c r="L95" s="136">
        <f>L99+L96+L103</f>
        <v>8254</v>
      </c>
      <c r="M95" s="136">
        <f>M99+M96+M103</f>
        <v>0</v>
      </c>
      <c r="N95" s="136">
        <f>N99+N96+N103</f>
        <v>8254</v>
      </c>
      <c r="O95" s="159">
        <f>O96</f>
        <v>0</v>
      </c>
      <c r="P95" s="159">
        <f>P96</f>
        <v>0</v>
      </c>
    </row>
    <row r="96" spans="1:16" ht="16.5" customHeight="1" hidden="1">
      <c r="A96" s="67"/>
      <c r="B96" s="195" t="s">
        <v>234</v>
      </c>
      <c r="C96" s="55">
        <v>70</v>
      </c>
      <c r="D96" s="55">
        <v>0</v>
      </c>
      <c r="E96" s="148" t="s">
        <v>159</v>
      </c>
      <c r="F96" s="151">
        <v>863</v>
      </c>
      <c r="G96" s="180" t="s">
        <v>35</v>
      </c>
      <c r="H96" s="180" t="s">
        <v>233</v>
      </c>
      <c r="I96" s="180" t="s">
        <v>235</v>
      </c>
      <c r="J96" s="180" t="s">
        <v>236</v>
      </c>
      <c r="K96" s="145"/>
      <c r="L96" s="138">
        <f aca="true" t="shared" si="19" ref="L96:N97">L97</f>
        <v>8254</v>
      </c>
      <c r="M96" s="138">
        <f t="shared" si="19"/>
        <v>0</v>
      </c>
      <c r="N96" s="138">
        <f t="shared" si="19"/>
        <v>8254</v>
      </c>
      <c r="O96" s="159">
        <f>O97</f>
        <v>0</v>
      </c>
      <c r="P96" s="159">
        <f>P97</f>
        <v>0</v>
      </c>
    </row>
    <row r="97" spans="1:16" ht="16.5" customHeight="1" hidden="1">
      <c r="A97" s="67"/>
      <c r="B97" s="195" t="s">
        <v>21</v>
      </c>
      <c r="C97" s="55">
        <v>70</v>
      </c>
      <c r="D97" s="55">
        <v>0</v>
      </c>
      <c r="E97" s="148" t="s">
        <v>159</v>
      </c>
      <c r="F97" s="151">
        <v>863</v>
      </c>
      <c r="G97" s="180" t="s">
        <v>35</v>
      </c>
      <c r="H97" s="180" t="s">
        <v>233</v>
      </c>
      <c r="I97" s="180" t="s">
        <v>235</v>
      </c>
      <c r="J97" s="180" t="s">
        <v>236</v>
      </c>
      <c r="K97" s="180" t="s">
        <v>22</v>
      </c>
      <c r="L97" s="138">
        <f t="shared" si="19"/>
        <v>8254</v>
      </c>
      <c r="M97" s="138">
        <f t="shared" si="19"/>
        <v>0</v>
      </c>
      <c r="N97" s="138">
        <f t="shared" si="19"/>
        <v>8254</v>
      </c>
      <c r="O97" s="138">
        <v>0</v>
      </c>
      <c r="P97" s="138">
        <v>0</v>
      </c>
    </row>
    <row r="98" spans="1:16" ht="16.5" customHeight="1" hidden="1">
      <c r="A98" s="67"/>
      <c r="B98" s="195" t="s">
        <v>237</v>
      </c>
      <c r="C98" s="55">
        <v>70</v>
      </c>
      <c r="D98" s="55">
        <v>0</v>
      </c>
      <c r="E98" s="148" t="s">
        <v>159</v>
      </c>
      <c r="F98" s="151">
        <v>863</v>
      </c>
      <c r="G98" s="180" t="s">
        <v>35</v>
      </c>
      <c r="H98" s="180" t="s">
        <v>233</v>
      </c>
      <c r="I98" s="180" t="s">
        <v>235</v>
      </c>
      <c r="J98" s="180" t="s">
        <v>236</v>
      </c>
      <c r="K98" s="180" t="s">
        <v>238</v>
      </c>
      <c r="L98" s="138">
        <v>8254</v>
      </c>
      <c r="M98" s="138">
        <v>0</v>
      </c>
      <c r="N98" s="138">
        <f t="shared" si="17"/>
        <v>8254</v>
      </c>
      <c r="O98" s="136">
        <f aca="true" t="shared" si="20" ref="O98:P101">O99</f>
        <v>0</v>
      </c>
      <c r="P98" s="136">
        <f t="shared" si="20"/>
        <v>0</v>
      </c>
    </row>
    <row r="99" spans="1:16" ht="15.75" customHeight="1" hidden="1">
      <c r="A99" s="225" t="s">
        <v>160</v>
      </c>
      <c r="B99" s="226"/>
      <c r="C99" s="55">
        <v>70</v>
      </c>
      <c r="D99" s="55">
        <v>0</v>
      </c>
      <c r="E99" s="148" t="s">
        <v>159</v>
      </c>
      <c r="F99" s="62">
        <v>863</v>
      </c>
      <c r="G99" s="54" t="s">
        <v>35</v>
      </c>
      <c r="H99" s="54" t="s">
        <v>51</v>
      </c>
      <c r="I99" s="72" t="s">
        <v>161</v>
      </c>
      <c r="J99" s="63" t="s">
        <v>162</v>
      </c>
      <c r="K99" s="54"/>
      <c r="L99" s="138">
        <f>L100</f>
        <v>0</v>
      </c>
      <c r="M99" s="138"/>
      <c r="N99" s="138">
        <f t="shared" si="17"/>
        <v>0</v>
      </c>
      <c r="O99" s="136">
        <f t="shared" si="20"/>
        <v>0</v>
      </c>
      <c r="P99" s="136">
        <f t="shared" si="20"/>
        <v>0</v>
      </c>
    </row>
    <row r="100" spans="1:16" ht="12.75" customHeight="1" hidden="1">
      <c r="A100" s="57"/>
      <c r="B100" s="56" t="s">
        <v>21</v>
      </c>
      <c r="C100" s="55">
        <v>70</v>
      </c>
      <c r="D100" s="55">
        <v>0</v>
      </c>
      <c r="E100" s="148" t="s">
        <v>159</v>
      </c>
      <c r="F100" s="62">
        <v>863</v>
      </c>
      <c r="G100" s="54" t="s">
        <v>35</v>
      </c>
      <c r="H100" s="54" t="s">
        <v>51</v>
      </c>
      <c r="I100" s="72" t="s">
        <v>161</v>
      </c>
      <c r="J100" s="63" t="s">
        <v>162</v>
      </c>
      <c r="K100" s="54" t="s">
        <v>22</v>
      </c>
      <c r="L100" s="138">
        <f>L101</f>
        <v>0</v>
      </c>
      <c r="M100" s="138"/>
      <c r="N100" s="138">
        <f t="shared" si="17"/>
        <v>0</v>
      </c>
      <c r="O100" s="138">
        <f t="shared" si="20"/>
        <v>0</v>
      </c>
      <c r="P100" s="138">
        <f t="shared" si="20"/>
        <v>0</v>
      </c>
    </row>
    <row r="101" spans="1:16" ht="15.75" customHeight="1" hidden="1">
      <c r="A101" s="57"/>
      <c r="B101" s="59" t="s">
        <v>24</v>
      </c>
      <c r="C101" s="55">
        <v>70</v>
      </c>
      <c r="D101" s="55">
        <v>0</v>
      </c>
      <c r="E101" s="148" t="s">
        <v>159</v>
      </c>
      <c r="F101" s="62">
        <v>863</v>
      </c>
      <c r="G101" s="54" t="s">
        <v>35</v>
      </c>
      <c r="H101" s="54" t="s">
        <v>51</v>
      </c>
      <c r="I101" s="72" t="s">
        <v>161</v>
      </c>
      <c r="J101" s="63" t="s">
        <v>162</v>
      </c>
      <c r="K101" s="54" t="s">
        <v>25</v>
      </c>
      <c r="L101" s="138"/>
      <c r="M101" s="138"/>
      <c r="N101" s="138">
        <f t="shared" si="17"/>
        <v>0</v>
      </c>
      <c r="O101" s="138">
        <f t="shared" si="20"/>
        <v>0</v>
      </c>
      <c r="P101" s="138">
        <f t="shared" si="20"/>
        <v>0</v>
      </c>
    </row>
    <row r="102" spans="1:16" ht="13.5" customHeight="1" hidden="1">
      <c r="A102" s="57"/>
      <c r="B102" s="197" t="s">
        <v>239</v>
      </c>
      <c r="C102" s="198"/>
      <c r="D102" s="198"/>
      <c r="E102" s="198"/>
      <c r="F102" s="139">
        <v>863</v>
      </c>
      <c r="G102" s="180" t="s">
        <v>240</v>
      </c>
      <c r="H102" s="180" t="s">
        <v>240</v>
      </c>
      <c r="I102" s="180"/>
      <c r="J102" s="180"/>
      <c r="K102" s="145"/>
      <c r="L102" s="138">
        <f aca="true" t="shared" si="21" ref="L102:P106">L103</f>
        <v>0</v>
      </c>
      <c r="M102" s="138"/>
      <c r="N102" s="138">
        <f t="shared" si="17"/>
        <v>0</v>
      </c>
      <c r="O102" s="138">
        <v>0</v>
      </c>
      <c r="P102" s="138">
        <v>0</v>
      </c>
    </row>
    <row r="103" spans="1:16" ht="13.5" customHeight="1" hidden="1">
      <c r="A103" s="57"/>
      <c r="B103" s="197" t="s">
        <v>239</v>
      </c>
      <c r="C103" s="55">
        <v>70</v>
      </c>
      <c r="D103" s="55">
        <v>0</v>
      </c>
      <c r="E103" s="148" t="s">
        <v>159</v>
      </c>
      <c r="F103" s="139">
        <v>863</v>
      </c>
      <c r="G103" s="180" t="s">
        <v>240</v>
      </c>
      <c r="H103" s="180" t="s">
        <v>240</v>
      </c>
      <c r="I103" s="180" t="s">
        <v>241</v>
      </c>
      <c r="J103" s="180" t="s">
        <v>242</v>
      </c>
      <c r="K103" s="145"/>
      <c r="L103" s="138">
        <f t="shared" si="21"/>
        <v>0</v>
      </c>
      <c r="M103" s="138">
        <f t="shared" si="21"/>
        <v>0</v>
      </c>
      <c r="N103" s="138">
        <f t="shared" si="21"/>
        <v>0</v>
      </c>
      <c r="O103" s="136">
        <f t="shared" si="21"/>
        <v>0</v>
      </c>
      <c r="P103" s="136">
        <f t="shared" si="21"/>
        <v>0</v>
      </c>
    </row>
    <row r="104" spans="1:16" ht="13.5" customHeight="1" hidden="1">
      <c r="A104" s="57"/>
      <c r="B104" s="197" t="s">
        <v>239</v>
      </c>
      <c r="C104" s="55">
        <v>70</v>
      </c>
      <c r="D104" s="55">
        <v>0</v>
      </c>
      <c r="E104" s="148" t="s">
        <v>159</v>
      </c>
      <c r="F104" s="139">
        <v>863</v>
      </c>
      <c r="G104" s="180" t="s">
        <v>240</v>
      </c>
      <c r="H104" s="180" t="s">
        <v>240</v>
      </c>
      <c r="I104" s="180" t="s">
        <v>241</v>
      </c>
      <c r="J104" s="180" t="s">
        <v>242</v>
      </c>
      <c r="K104" s="180" t="s">
        <v>243</v>
      </c>
      <c r="L104" s="138">
        <v>0</v>
      </c>
      <c r="M104" s="138"/>
      <c r="N104" s="138">
        <f t="shared" si="17"/>
        <v>0</v>
      </c>
      <c r="O104" s="136">
        <f t="shared" si="21"/>
        <v>0</v>
      </c>
      <c r="P104" s="136">
        <f t="shared" si="21"/>
        <v>0</v>
      </c>
    </row>
    <row r="105" spans="1:16" ht="14.25" customHeight="1">
      <c r="A105" s="68"/>
      <c r="B105" s="182" t="s">
        <v>27</v>
      </c>
      <c r="C105" s="129"/>
      <c r="D105" s="129"/>
      <c r="E105" s="129"/>
      <c r="F105" s="183"/>
      <c r="G105" s="134"/>
      <c r="H105" s="134"/>
      <c r="I105" s="134"/>
      <c r="J105" s="134"/>
      <c r="K105" s="134"/>
      <c r="L105" s="136">
        <f>L11+L47+L54+L61+L66+L85+L80+L94+L90</f>
        <v>3908005.71</v>
      </c>
      <c r="M105" s="136">
        <f>M11+M47+M54+M61+M66+M85+M80+M94+M90</f>
        <v>20788.960000000003</v>
      </c>
      <c r="N105" s="136">
        <f>N11+N47+N54+N61+N66+N85+N80+N94+N90</f>
        <v>3928794.67</v>
      </c>
      <c r="O105" s="136">
        <f>O106</f>
        <v>0</v>
      </c>
      <c r="P105" s="136">
        <f>P106</f>
        <v>0</v>
      </c>
    </row>
    <row r="106" spans="15:16" ht="14.25" hidden="1">
      <c r="O106" s="138">
        <f t="shared" si="21"/>
        <v>0</v>
      </c>
      <c r="P106" s="143">
        <f t="shared" si="21"/>
        <v>0</v>
      </c>
    </row>
    <row r="107" spans="15:16" ht="14.25" hidden="1">
      <c r="O107" s="138">
        <v>0</v>
      </c>
      <c r="P107" s="143">
        <v>0</v>
      </c>
    </row>
    <row r="108" spans="15:16" ht="14.25" hidden="1">
      <c r="O108" s="136">
        <f aca="true" t="shared" si="22" ref="O108:P110">O109</f>
        <v>0</v>
      </c>
      <c r="P108" s="136">
        <f t="shared" si="22"/>
        <v>0</v>
      </c>
    </row>
    <row r="109" spans="15:16" ht="14.25" hidden="1">
      <c r="O109" s="138">
        <f t="shared" si="22"/>
        <v>0</v>
      </c>
      <c r="P109" s="138">
        <f t="shared" si="22"/>
        <v>0</v>
      </c>
    </row>
    <row r="110" spans="15:16" ht="14.25" hidden="1">
      <c r="O110" s="138">
        <f t="shared" si="22"/>
        <v>0</v>
      </c>
      <c r="P110" s="138">
        <f t="shared" si="22"/>
        <v>0</v>
      </c>
    </row>
    <row r="111" spans="15:16" ht="14.25" hidden="1">
      <c r="O111" s="138">
        <v>0</v>
      </c>
      <c r="P111" s="138">
        <v>0</v>
      </c>
    </row>
    <row r="112" spans="15:16" ht="14.25" hidden="1">
      <c r="O112" s="136">
        <f>O12+O60+O67+O103+O83+O74+O98+O108</f>
        <v>0</v>
      </c>
      <c r="P112" s="136">
        <f>P12+P60+P67+P103+P83+P74+P98+P108</f>
        <v>0</v>
      </c>
    </row>
    <row r="113" ht="14.25" hidden="1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</sheetData>
  <sheetProtection/>
  <mergeCells count="15">
    <mergeCell ref="A19:B19"/>
    <mergeCell ref="A44:B44"/>
    <mergeCell ref="A38:B38"/>
    <mergeCell ref="A63:B63"/>
    <mergeCell ref="A68:B68"/>
    <mergeCell ref="A87:B87"/>
    <mergeCell ref="A99:B99"/>
    <mergeCell ref="C2:P2"/>
    <mergeCell ref="C1:L1"/>
    <mergeCell ref="A71:B71"/>
    <mergeCell ref="A77:B77"/>
    <mergeCell ref="C4:L4"/>
    <mergeCell ref="C5:P5"/>
    <mergeCell ref="A7:P7"/>
    <mergeCell ref="A9:B9"/>
  </mergeCells>
  <printOptions/>
  <pageMargins left="0.5511811023622047" right="0.1968503937007874" top="1.3385826771653544" bottom="0.8267716535433072" header="0.3937007874015748" footer="0.2755905511811024"/>
  <pageSetup horizontalDpi="600" verticalDpi="600" orientation="portrait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O26"/>
  <sheetViews>
    <sheetView tabSelected="1" zoomScalePageLayoutView="0" workbookViewId="0" topLeftCell="A4">
      <selection activeCell="E12" sqref="E12"/>
    </sheetView>
  </sheetViews>
  <sheetFormatPr defaultColWidth="9.140625" defaultRowHeight="12.75"/>
  <cols>
    <col min="1" max="1" width="26.140625" style="88" customWidth="1"/>
    <col min="2" max="2" width="19.8515625" style="88" customWidth="1"/>
    <col min="3" max="3" width="29.28125" style="88" customWidth="1"/>
    <col min="4" max="4" width="13.8515625" style="88" customWidth="1"/>
    <col min="5" max="5" width="13.28125" style="88" customWidth="1"/>
    <col min="6" max="6" width="12.421875" style="88" customWidth="1"/>
    <col min="7" max="240" width="9.140625" style="88" customWidth="1"/>
    <col min="241" max="241" width="26.00390625" style="88" customWidth="1"/>
    <col min="242" max="242" width="17.140625" style="88" customWidth="1"/>
    <col min="243" max="243" width="47.421875" style="88" customWidth="1"/>
    <col min="244" max="244" width="15.57421875" style="88" customWidth="1"/>
    <col min="245" max="245" width="12.7109375" style="88" customWidth="1"/>
    <col min="246" max="16384" width="9.140625" style="88" customWidth="1"/>
  </cols>
  <sheetData>
    <row r="1" spans="3:15" ht="12.75">
      <c r="C1" s="37" t="s">
        <v>271</v>
      </c>
      <c r="D1" s="30"/>
      <c r="E1" s="30"/>
      <c r="F1" s="30"/>
      <c r="G1" s="3"/>
      <c r="H1" s="3"/>
      <c r="I1" s="3"/>
      <c r="J1" s="3"/>
      <c r="K1" s="3"/>
      <c r="L1" s="29"/>
      <c r="M1" s="29"/>
      <c r="N1" s="29"/>
      <c r="O1" s="29"/>
    </row>
    <row r="2" spans="3:15" ht="47.25" customHeight="1">
      <c r="C2" s="233" t="s">
        <v>230</v>
      </c>
      <c r="D2" s="233"/>
      <c r="E2" s="233"/>
      <c r="F2" s="233"/>
      <c r="G2" s="93"/>
      <c r="H2" s="93"/>
      <c r="I2" s="93"/>
      <c r="J2" s="93"/>
      <c r="K2" s="93"/>
      <c r="L2" s="93"/>
      <c r="M2" s="93"/>
      <c r="N2" s="93"/>
      <c r="O2" s="93"/>
    </row>
    <row r="3" spans="1:6" s="82" customFormat="1" ht="13.5" customHeight="1">
      <c r="A3" s="80"/>
      <c r="B3" s="81"/>
      <c r="C3" s="248" t="s">
        <v>250</v>
      </c>
      <c r="D3" s="248"/>
      <c r="E3" s="100"/>
      <c r="F3" s="100"/>
    </row>
    <row r="4" spans="1:6" s="82" customFormat="1" ht="42" customHeight="1">
      <c r="A4" s="80"/>
      <c r="B4" s="81"/>
      <c r="C4" s="249" t="s">
        <v>229</v>
      </c>
      <c r="D4" s="249"/>
      <c r="E4" s="249"/>
      <c r="F4" s="249"/>
    </row>
    <row r="5" spans="1:6" s="83" customFormat="1" ht="41.25" customHeight="1">
      <c r="A5" s="250" t="s">
        <v>249</v>
      </c>
      <c r="B5" s="250"/>
      <c r="C5" s="250"/>
      <c r="D5" s="250"/>
      <c r="E5" s="250"/>
      <c r="F5" s="250"/>
    </row>
    <row r="6" spans="1:6" s="83" customFormat="1" ht="15">
      <c r="A6" s="84"/>
      <c r="B6" s="85"/>
      <c r="C6" s="85"/>
      <c r="E6" s="86"/>
      <c r="F6" s="109" t="s">
        <v>147</v>
      </c>
    </row>
    <row r="7" spans="1:6" s="87" customFormat="1" ht="32.25" customHeight="1">
      <c r="A7" s="184" t="s">
        <v>73</v>
      </c>
      <c r="B7" s="251" t="s">
        <v>74</v>
      </c>
      <c r="C7" s="251"/>
      <c r="D7" s="184" t="s">
        <v>136</v>
      </c>
      <c r="E7" s="184" t="s">
        <v>194</v>
      </c>
      <c r="F7" s="184" t="s">
        <v>244</v>
      </c>
    </row>
    <row r="8" spans="1:6" ht="31.5" customHeight="1">
      <c r="A8" s="185" t="s">
        <v>75</v>
      </c>
      <c r="B8" s="252" t="s">
        <v>76</v>
      </c>
      <c r="C8" s="252"/>
      <c r="D8" s="186">
        <f>D9+D13</f>
        <v>576482.5099999998</v>
      </c>
      <c r="E8" s="186">
        <f>E9+E13</f>
        <v>0</v>
      </c>
      <c r="F8" s="186">
        <f>F9+F13</f>
        <v>0</v>
      </c>
    </row>
    <row r="9" spans="1:6" s="83" customFormat="1" ht="22.5" customHeight="1">
      <c r="A9" s="185" t="s">
        <v>77</v>
      </c>
      <c r="B9" s="252" t="s">
        <v>78</v>
      </c>
      <c r="C9" s="252"/>
      <c r="D9" s="186">
        <f aca="true" t="shared" si="0" ref="D9:F11">D10</f>
        <v>-3352312.16</v>
      </c>
      <c r="E9" s="186">
        <f t="shared" si="0"/>
        <v>0</v>
      </c>
      <c r="F9" s="186">
        <f t="shared" si="0"/>
        <v>0</v>
      </c>
    </row>
    <row r="10" spans="1:6" s="83" customFormat="1" ht="19.5" customHeight="1">
      <c r="A10" s="185" t="s">
        <v>79</v>
      </c>
      <c r="B10" s="252" t="s">
        <v>80</v>
      </c>
      <c r="C10" s="252"/>
      <c r="D10" s="186">
        <f t="shared" si="0"/>
        <v>-3352312.16</v>
      </c>
      <c r="E10" s="186">
        <f t="shared" si="0"/>
        <v>0</v>
      </c>
      <c r="F10" s="186">
        <f t="shared" si="0"/>
        <v>0</v>
      </c>
    </row>
    <row r="11" spans="1:6" s="83" customFormat="1" ht="28.5" customHeight="1">
      <c r="A11" s="185" t="s">
        <v>81</v>
      </c>
      <c r="B11" s="252" t="s">
        <v>82</v>
      </c>
      <c r="C11" s="252"/>
      <c r="D11" s="186">
        <f t="shared" si="0"/>
        <v>-3352312.16</v>
      </c>
      <c r="E11" s="186">
        <f t="shared" si="0"/>
        <v>0</v>
      </c>
      <c r="F11" s="186">
        <f t="shared" si="0"/>
        <v>0</v>
      </c>
    </row>
    <row r="12" spans="1:6" s="83" customFormat="1" ht="29.25" customHeight="1">
      <c r="A12" s="185" t="s">
        <v>125</v>
      </c>
      <c r="B12" s="252" t="s">
        <v>57</v>
      </c>
      <c r="C12" s="252"/>
      <c r="D12" s="186">
        <f>-'1. Дох.'!E50</f>
        <v>-3352312.16</v>
      </c>
      <c r="E12" s="186">
        <f>-'1. Дох.'!F50</f>
        <v>0</v>
      </c>
      <c r="F12" s="186">
        <f>-'1. Дох.'!G50</f>
        <v>0</v>
      </c>
    </row>
    <row r="13" spans="1:6" s="83" customFormat="1" ht="30.75" customHeight="1">
      <c r="A13" s="185" t="s">
        <v>83</v>
      </c>
      <c r="B13" s="252" t="s">
        <v>84</v>
      </c>
      <c r="C13" s="252"/>
      <c r="D13" s="186">
        <f aca="true" t="shared" si="1" ref="D13:F15">D14</f>
        <v>3928794.67</v>
      </c>
      <c r="E13" s="186">
        <f t="shared" si="1"/>
        <v>0</v>
      </c>
      <c r="F13" s="186">
        <f t="shared" si="1"/>
        <v>0</v>
      </c>
    </row>
    <row r="14" spans="1:6" s="83" customFormat="1" ht="19.5" customHeight="1">
      <c r="A14" s="185" t="s">
        <v>85</v>
      </c>
      <c r="B14" s="252" t="s">
        <v>86</v>
      </c>
      <c r="C14" s="252"/>
      <c r="D14" s="186">
        <f t="shared" si="1"/>
        <v>3928794.67</v>
      </c>
      <c r="E14" s="186">
        <f t="shared" si="1"/>
        <v>0</v>
      </c>
      <c r="F14" s="186">
        <f t="shared" si="1"/>
        <v>0</v>
      </c>
    </row>
    <row r="15" spans="1:6" s="83" customFormat="1" ht="30.75" customHeight="1">
      <c r="A15" s="185" t="s">
        <v>87</v>
      </c>
      <c r="B15" s="252" t="s">
        <v>88</v>
      </c>
      <c r="C15" s="252"/>
      <c r="D15" s="186">
        <f t="shared" si="1"/>
        <v>3928794.67</v>
      </c>
      <c r="E15" s="186">
        <f t="shared" si="1"/>
        <v>0</v>
      </c>
      <c r="F15" s="186">
        <f t="shared" si="1"/>
        <v>0</v>
      </c>
    </row>
    <row r="16" spans="1:6" s="83" customFormat="1" ht="31.5" customHeight="1">
      <c r="A16" s="185" t="s">
        <v>89</v>
      </c>
      <c r="B16" s="252" t="s">
        <v>58</v>
      </c>
      <c r="C16" s="252"/>
      <c r="D16" s="186">
        <f>'Вед.19'!N111</f>
        <v>3928794.67</v>
      </c>
      <c r="E16" s="186">
        <f>'Вед.19'!O111</f>
        <v>0</v>
      </c>
      <c r="F16" s="186">
        <f>'Вед.19'!P111</f>
        <v>0</v>
      </c>
    </row>
    <row r="17" spans="1:6" s="89" customFormat="1" ht="42" customHeight="1">
      <c r="A17" s="187"/>
      <c r="B17" s="253" t="s">
        <v>90</v>
      </c>
      <c r="C17" s="253"/>
      <c r="D17" s="188">
        <f>D8</f>
        <v>576482.5099999998</v>
      </c>
      <c r="E17" s="188">
        <f>E8</f>
        <v>0</v>
      </c>
      <c r="F17" s="188">
        <f>F8</f>
        <v>0</v>
      </c>
    </row>
    <row r="18" spans="4:6" ht="12.75">
      <c r="D18" s="90"/>
      <c r="E18" s="90"/>
      <c r="F18" s="90"/>
    </row>
    <row r="19" spans="4:6" ht="12.75">
      <c r="D19" s="90"/>
      <c r="E19" s="90"/>
      <c r="F19" s="90"/>
    </row>
    <row r="20" spans="4:6" ht="12.75">
      <c r="D20" s="90"/>
      <c r="E20" s="90"/>
      <c r="F20" s="90"/>
    </row>
    <row r="22" spans="3:6" ht="12.75">
      <c r="C22" s="91"/>
      <c r="D22" s="91"/>
      <c r="E22" s="91"/>
      <c r="F22" s="91"/>
    </row>
    <row r="26" spans="3:6" ht="12.75">
      <c r="C26" s="92"/>
      <c r="D26" s="92"/>
      <c r="E26" s="92"/>
      <c r="F26" s="92"/>
    </row>
  </sheetData>
  <sheetProtection/>
  <mergeCells count="15">
    <mergeCell ref="B15:C15"/>
    <mergeCell ref="B16:C16"/>
    <mergeCell ref="B17:C17"/>
    <mergeCell ref="B9:C9"/>
    <mergeCell ref="B10:C10"/>
    <mergeCell ref="B11:C11"/>
    <mergeCell ref="B12:C12"/>
    <mergeCell ref="B13:C13"/>
    <mergeCell ref="B14:C14"/>
    <mergeCell ref="C2:F2"/>
    <mergeCell ref="C3:D3"/>
    <mergeCell ref="C4:F4"/>
    <mergeCell ref="A5:F5"/>
    <mergeCell ref="B7:C7"/>
    <mergeCell ref="B8:C8"/>
  </mergeCells>
  <printOptions/>
  <pageMargins left="0.7086614173228347" right="0.2755905511811024" top="1.3385826771653544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Lutna-adm</cp:lastModifiedBy>
  <cp:lastPrinted>2019-12-26T07:57:01Z</cp:lastPrinted>
  <dcterms:created xsi:type="dcterms:W3CDTF">1996-10-08T23:32:33Z</dcterms:created>
  <dcterms:modified xsi:type="dcterms:W3CDTF">2019-12-26T07:57:07Z</dcterms:modified>
  <cp:category/>
  <cp:version/>
  <cp:contentType/>
  <cp:contentStatus/>
</cp:coreProperties>
</file>