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80" windowWidth="9720" windowHeight="7260" tabRatio="930" activeTab="2"/>
  </bookViews>
  <sheets>
    <sheet name="1. Дох." sheetId="1" r:id="rId1"/>
    <sheet name="2. Норм." sheetId="2" r:id="rId2"/>
    <sheet name="3.Адм.дох" sheetId="3" r:id="rId3"/>
    <sheet name="4.Адм ОГВ" sheetId="4" r:id="rId4"/>
    <sheet name="5. Адм.ист." sheetId="5" r:id="rId5"/>
    <sheet name="6.ВС" sheetId="6" r:id="rId6"/>
    <sheet name="7.ФС" sheetId="7" r:id="rId7"/>
    <sheet name="8.ПС" sheetId="8" r:id="rId8"/>
    <sheet name="9.1. Внеш.контр." sheetId="9" r:id="rId9"/>
    <sheet name="9.2. Внут.контр." sheetId="10" r:id="rId10"/>
    <sheet name="9.3. Архив " sheetId="11" r:id="rId11"/>
    <sheet name="9.4. Спорт" sheetId="12" r:id="rId12"/>
    <sheet name="10. Ист" sheetId="13" r:id="rId13"/>
  </sheets>
  <definedNames>
    <definedName name="_xlnm.Print_Titles" localSheetId="0">'1. Дох.'!$8:$9</definedName>
    <definedName name="_xlnm.Print_Titles" localSheetId="5">'6.ВС'!$8:$8</definedName>
    <definedName name="_xlnm.Print_Titles" localSheetId="6">'7.ФС'!$8:$8</definedName>
  </definedNames>
  <calcPr fullCalcOnLoad="1"/>
</workbook>
</file>

<file path=xl/comments8.xml><?xml version="1.0" encoding="utf-8"?>
<comments xmlns="http://schemas.openxmlformats.org/spreadsheetml/2006/main">
  <authors>
    <author>Наташа</author>
  </authors>
  <commentList>
    <comment ref="E87" authorId="0">
      <text>
        <r>
          <rPr>
            <b/>
            <sz val="9"/>
            <rFont val="Tahoma"/>
            <family val="2"/>
          </rPr>
          <t>Повышение безопасности и надежности гидротехнических сооружений, в том числе юезхозяйственных, путем приведения к безопасному техническому состоянию</t>
        </r>
        <r>
          <rPr>
            <sz val="9"/>
            <rFont val="Tahoma"/>
            <family val="2"/>
          </rPr>
          <t xml:space="preserve">
</t>
        </r>
      </text>
    </comment>
  </commentList>
</comments>
</file>

<file path=xl/sharedStrings.xml><?xml version="1.0" encoding="utf-8"?>
<sst xmlns="http://schemas.openxmlformats.org/spreadsheetml/2006/main" count="1853" uniqueCount="384">
  <si>
    <t>1 01 02010 01 0000 110</t>
  </si>
  <si>
    <t>НАЛОГОВЫЕ И НЕНАЛОГОВЫЕ ДОХОДЫ</t>
  </si>
  <si>
    <t>1 05 03000 01 0000 110</t>
  </si>
  <si>
    <t>1 06 00000 00 0000 000</t>
  </si>
  <si>
    <t>НАЛОГИ НА ИМУЩЕСТВО</t>
  </si>
  <si>
    <t>1 06 01000 00 0000 110</t>
  </si>
  <si>
    <t>Налог на имущество физических лиц</t>
  </si>
  <si>
    <t>1 06 01030 10 0000 110</t>
  </si>
  <si>
    <t>1 06 06000 00 0000 110</t>
  </si>
  <si>
    <t>Земельный налог</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</si>
  <si>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</si>
  <si>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1 11 05035 10 0000 120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</si>
  <si>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</si>
  <si>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</si>
  <si>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</si>
  <si>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</si>
  <si>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</si>
  <si>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</si>
  <si>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Субвенции бюджетам на осуществление первичного воинского учета на территориях, где отсутствуют военные комиссариаты</t>
  </si>
  <si>
    <t>100</t>
  </si>
  <si>
    <t>120</t>
  </si>
  <si>
    <t>200</t>
  </si>
  <si>
    <t>240</t>
  </si>
  <si>
    <t>Иные бюджетные ассигнования</t>
  </si>
  <si>
    <t>800</t>
  </si>
  <si>
    <t>06</t>
  </si>
  <si>
    <t>Резервные средства</t>
  </si>
  <si>
    <t>870</t>
  </si>
  <si>
    <t>540</t>
  </si>
  <si>
    <t>ВСЕГО РАСХОДОВ</t>
  </si>
  <si>
    <t>Всего доходов</t>
  </si>
  <si>
    <t>Наименование</t>
  </si>
  <si>
    <t>Рз</t>
  </si>
  <si>
    <t>Пр</t>
  </si>
  <si>
    <t>ЦСР</t>
  </si>
  <si>
    <t>ВР</t>
  </si>
  <si>
    <t>Общегосударственные вопросы</t>
  </si>
  <si>
    <t>01</t>
  </si>
  <si>
    <t>02</t>
  </si>
  <si>
    <t>500</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</si>
  <si>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</si>
  <si>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</si>
  <si>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</si>
  <si>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</si>
  <si>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Резервные фонды</t>
  </si>
  <si>
    <t>Другие общегосударственные вопросы</t>
  </si>
  <si>
    <t>Национальная безопасность и правоохранительная деятельность</t>
  </si>
  <si>
    <t>Жилищно-коммунальное хозяйство</t>
  </si>
  <si>
    <t>НАЛОГИ НА ПРИБЫЛЬ, ДОХОДЫ</t>
  </si>
  <si>
    <t>ДОХОДЫ ОТ ИСПОЛЬЗОВАНИЯ  ИМУЩЕСТВА,  НАХОДЯЩЕГОСЯ В ГОСУДАРСТВЕННОЙ И  МУНИЦИПАЛЬНОЙ СОБСТВЕННОСТИ</t>
  </si>
  <si>
    <t>Физическая культура и спорт</t>
  </si>
  <si>
    <t>10</t>
  </si>
  <si>
    <t>Межбюджетные трансферты</t>
  </si>
  <si>
    <t>11</t>
  </si>
  <si>
    <t>13</t>
  </si>
  <si>
    <t>Национальная оборона</t>
  </si>
  <si>
    <t>Мобилизационная и вневойсковая подготовка</t>
  </si>
  <si>
    <t>Функционирование высшего должностного лица субъекта Российской Федерации и муниципального образования</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</si>
  <si>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</si>
  <si>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Увеличение прочих остатков денежных средств бюджетов поселений</t>
  </si>
  <si>
    <t>Уменьшение прочих остатков денежных средств бюджетов поселений</t>
  </si>
  <si>
    <t>Обеспечение пожарной безопасности</t>
  </si>
  <si>
    <t>Жилищное хозяйство</t>
  </si>
  <si>
    <t>Благоустройство</t>
  </si>
  <si>
    <t>Иные межбюджетные трансферты</t>
  </si>
  <si>
    <t xml:space="preserve"> </t>
  </si>
  <si>
    <t xml:space="preserve">КБК </t>
  </si>
  <si>
    <t>1 00 00000 00 0000 000</t>
  </si>
  <si>
    <t xml:space="preserve"> 1 01 00000 00 0000 000</t>
  </si>
  <si>
    <t>1 01 02000 01 0000 110</t>
  </si>
  <si>
    <t>Налог на доходы физических лиц</t>
  </si>
  <si>
    <t xml:space="preserve"> 1 11 00000 00 0000 000</t>
  </si>
  <si>
    <t>1 11 05000 00 0000 120</t>
  </si>
  <si>
    <t>1 11 05030 00 0000 120</t>
  </si>
  <si>
    <t xml:space="preserve"> Приложение 1</t>
  </si>
  <si>
    <t xml:space="preserve"> Приложение 2</t>
  </si>
  <si>
    <t>КБК</t>
  </si>
  <si>
    <t>НАИМЕНОВАНИЕ</t>
  </si>
  <si>
    <t>863 01 05 00 00 00 0000 000</t>
  </si>
  <si>
    <t>Изменение остатков средств на счетах по учету средств бюджета</t>
  </si>
  <si>
    <t>863 01 05 00 00 00 0000 500</t>
  </si>
  <si>
    <t>Увеличение остатков средств бюджетов</t>
  </si>
  <si>
    <t>863 01 05 02 00 00 0000 500</t>
  </si>
  <si>
    <t>Увеличение прочих остатков средств бюджетов</t>
  </si>
  <si>
    <t>863 01 05 02 01 00 0000 510</t>
  </si>
  <si>
    <t xml:space="preserve">Увеличение прочих остатков денежных средств бюджетов </t>
  </si>
  <si>
    <t>863 01 05 00 00 00 0000 600</t>
  </si>
  <si>
    <t>Уменьшение остатков средств бюджетов</t>
  </si>
  <si>
    <t>863 01 05 02 00 00 0000 600</t>
  </si>
  <si>
    <t>Уменьшение прочих остатков средств бюджетов</t>
  </si>
  <si>
    <t>863 01 05 02 01 00 0000 610</t>
  </si>
  <si>
    <t>Уменьшение прочих остатков денежных средств бюджетов</t>
  </si>
  <si>
    <t>863 01 05 02 01 10 0000 610</t>
  </si>
  <si>
    <t>Итого источников внутреннего финансирования дефицита</t>
  </si>
  <si>
    <t>ГП</t>
  </si>
  <si>
    <t>ППГП</t>
  </si>
  <si>
    <t>Гл</t>
  </si>
  <si>
    <t xml:space="preserve">НР </t>
  </si>
  <si>
    <t xml:space="preserve">Реализация полномочий муниципального образования «Лутенское сельское поселение»  на 2014-2016 годы </t>
  </si>
  <si>
    <t>Лутенская сельская администрация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</si>
  <si>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</si>
  <si>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деятельности главы исполнительно-распорядительного органа муниципального образования </t>
  </si>
  <si>
    <t/>
  </si>
  <si>
    <t xml:space="preserve">Расходы на выплаты персоналу государственных (муниципальных) органов </t>
  </si>
  <si>
    <t>Руководство и управление в сфере установленных функций органов местного самоуправления</t>
  </si>
  <si>
    <t>Иные закупки товаров, работ и услуг для обеспечения государственных (муниципальных) нужд</t>
  </si>
  <si>
    <t>Обеспечение деятельности финансовых, налоговых и таможенных органов и органов финансового (финансово - бюджетного надзора)</t>
  </si>
  <si>
    <t>Осуществление части полномочий по решешению вопросов местного значения поселений в соответствии с заключенными соглашениями</t>
  </si>
  <si>
    <t>Осуществление первичного воинского учета на территориях, где отсутствуют военные комиссариаты в рамках непрограммных расходов федеральных органов исполнительной власти</t>
  </si>
  <si>
    <t>Мероприятия в сфере пожарной безопасности</t>
  </si>
  <si>
    <t>Организация и содержание мест захоронения (кладбищ)</t>
  </si>
  <si>
    <t>110</t>
  </si>
  <si>
    <t>Расходы на выплаты персоналу казенных учреждений</t>
  </si>
  <si>
    <t>Код бюджетной классификации Российской Федерации</t>
  </si>
  <si>
    <t xml:space="preserve">Наименование  </t>
  </si>
  <si>
    <t>администратора доходов</t>
  </si>
  <si>
    <t>доходов бюджета сельского поселения</t>
  </si>
  <si>
    <t>Администрация  Лутенского сельского поселения</t>
  </si>
  <si>
    <t>1 08 07175 01 1000 110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</si>
  <si>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</si>
  <si>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1 08 07175 01 4000 110</t>
  </si>
  <si>
    <t>Государственная пошлина за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</si>
  <si>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1 11 05025 10 0000 120</t>
  </si>
  <si>
    <t>1 11 07015 10 0000 120</t>
  </si>
  <si>
    <t>1 11 09045 10 0000 120</t>
  </si>
  <si>
    <t>1 13 01995 10 0000 130</t>
  </si>
  <si>
    <t>1 13 02995 10 0000 130</t>
  </si>
  <si>
    <t>1 14 02052 10 0000 410</t>
  </si>
  <si>
    <t>1 14 02053 10 0000 410</t>
  </si>
  <si>
    <t>1 14 02052 10 0000 440</t>
  </si>
  <si>
    <t>1 14 02053 10 0000 440</t>
  </si>
  <si>
    <t>1 15 02050 10 0000 140</t>
  </si>
  <si>
    <t>1 16 18050 10 0000 140</t>
  </si>
  <si>
    <t>1 16 23051 10 0000 140</t>
  </si>
  <si>
    <t>1 16 23052 10 0000 140</t>
  </si>
  <si>
    <t>1 16 90050 10 0000 140</t>
  </si>
  <si>
    <t>1 17 01050 10 0000 180</t>
  </si>
  <si>
    <t>1 17 05050 10 0000 180</t>
  </si>
  <si>
    <t>Массовый спорт</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</si>
  <si>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</si>
  <si>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</si>
  <si>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Прочие доходы от оказания платных услуг (работ) получателями средств бюджетов сельских поселений</t>
  </si>
  <si>
    <t>Прочие доходы от компенсации затрат бюджетов сельских поселений</t>
  </si>
  <si>
    <t xml:space="preserve">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</si>
  <si>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</si>
  <si>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</si>
  <si>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Денежные взыскания (штрафы) за нарушение бюджетного законодательства (в части бюджетов сельских поселений)</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</si>
  <si>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
</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</si>
  <si>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автономных учреждений) </t>
  </si>
  <si>
    <t>к Решению Лутенского сельского Совета народных депутатов № 4-5 от 19.03.2015г. "О внесению изменений в решение Лутенского сельского Совета народных депутатов "О бюджете Лутенского сельского поселения Клетнянского района Брянской области на 2015 год и на плановый период 2016 и 2017 годов"</t>
  </si>
  <si>
    <t xml:space="preserve">Налог на  имущество  физических  лиц, взимаемый по ставкам,  применяемым  к объектам налогообложения, расположенным в границах сельских поселений
</t>
  </si>
  <si>
    <t>1 06 06033 10 0000 110</t>
  </si>
  <si>
    <t>1 06 06043 10 0000 110</t>
  </si>
  <si>
    <t>1 06 06030 03 0000 110</t>
  </si>
  <si>
    <t>Земельный налог с организаций</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</si>
  <si>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</si>
  <si>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</si>
  <si>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</si>
  <si>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</si>
  <si>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Дотации бюджетам сельских поселений на поддержку мер по обеспечению сбалансированности бюджетов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</si>
  <si>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</si>
  <si>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863 01 05 02 10 10 0000 510</t>
  </si>
  <si>
    <t xml:space="preserve"> Приложение 3</t>
  </si>
  <si>
    <t xml:space="preserve">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
</t>
  </si>
  <si>
    <t>Прочие поступления от денежных взысканий (штрафов)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</si>
  <si>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</si>
  <si>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Прочие неналоговые доходы бюджетов сельских поселений</t>
  </si>
  <si>
    <t>Прочие дотации бюджетам сельских поселений</t>
  </si>
  <si>
    <t>Прочие субсидии бюджетам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</si>
  <si>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</si>
  <si>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</si>
  <si>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</si>
  <si>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Приложение 1</t>
  </si>
  <si>
    <t xml:space="preserve"> Приложение 8</t>
  </si>
  <si>
    <t>1 08 04020 01 1000 110</t>
  </si>
  <si>
    <t>1 08 04020 01 4000 110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</si>
  <si>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</si>
  <si>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</si>
  <si>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</si>
  <si>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Платежи, взимаемые  органами местного самоуправления  (организациями) сельских поселений  за выполнение определенных функций</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</si>
  <si>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</si>
  <si>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</si>
  <si>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Национальная экономика</t>
  </si>
  <si>
    <t>Дорожное хозяйство (дорожные фонды)</t>
  </si>
  <si>
    <t>09</t>
  </si>
  <si>
    <t>к Решению Лутенского сельского Совета народных депутатов № 6-4 от 30.10.2015г. "О внесению изменений в решение Лутенского сельского Совета народных депутатов "О бюджете Лутенского сельского поселения Клетнянского района Брянской области на 2015 год и на плановый период 2016 и 2017 годов"</t>
  </si>
  <si>
    <t>Пенсионное обеспечение</t>
  </si>
  <si>
    <t>300</t>
  </si>
  <si>
    <t xml:space="preserve">Социальное обеспечение и иные выплаты населению </t>
  </si>
  <si>
    <t xml:space="preserve">Социальная политика </t>
  </si>
  <si>
    <t>Приложение 7</t>
  </si>
  <si>
    <t>Дотации бюджетам бюджетной системы Российской Федерации</t>
  </si>
  <si>
    <t xml:space="preserve">Субвенции бюджетам бюджетной системы Российской Федерации </t>
  </si>
  <si>
    <t>Субвенции бюджетам  сельских поселений на осуществление  первичного воинского учета на  территориях, где отсутствуют военные комиссариаты</t>
  </si>
  <si>
    <t>Приложение 9</t>
  </si>
  <si>
    <t>Уплата налогов, сборов и иных платежей</t>
  </si>
  <si>
    <t>850</t>
  </si>
  <si>
    <t>320</t>
  </si>
  <si>
    <t>Социальные выплаты гражданам, кроме публичных нормативных социальных выплат</t>
  </si>
  <si>
    <t>Закупка товаров, работ и услуг для обеспечения государственных (муниципальных) нужд</t>
  </si>
  <si>
    <t xml:space="preserve">Непрограммная деятельность </t>
  </si>
  <si>
    <t>Утверждено на 2020 год</t>
  </si>
  <si>
    <t>Сумма на 2020 год</t>
  </si>
  <si>
    <t>НР</t>
  </si>
  <si>
    <t>00</t>
  </si>
  <si>
    <t>ППМП</t>
  </si>
  <si>
    <t xml:space="preserve">Создание условий для эффективной деятельности главы и аппарата исполнительно-распорядительного органа муниципального образования </t>
  </si>
  <si>
    <t>Обеспечение первичного воинского учета на территориях, где отсутствуют военные комиссариаты</t>
  </si>
  <si>
    <t>51180</t>
  </si>
  <si>
    <t xml:space="preserve">Повышение защиты населения и территории поселения от чрезвычайных ситуаций природного и техногенного характера </t>
  </si>
  <si>
    <t>Развитие и модернизация сети автомобильных дорог общего пользования местного значения</t>
  </si>
  <si>
    <t>Содействие реформированию жилищно-коммунального хозяйства; создание благоприятных условий проживания граждан</t>
  </si>
  <si>
    <t>Осуществление мер улучшению положения отдельных категорий граждан</t>
  </si>
  <si>
    <t>Развитие физической культуры и спорта</t>
  </si>
  <si>
    <t>80040</t>
  </si>
  <si>
    <t>63 0 11 80040</t>
  </si>
  <si>
    <t>83030</t>
  </si>
  <si>
    <t>70 0 00 83030</t>
  </si>
  <si>
    <t>84200</t>
  </si>
  <si>
    <t>63 0 11 84200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</si>
  <si>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</si>
  <si>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84220</t>
  </si>
  <si>
    <t>63 0 11 84220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</si>
  <si>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</si>
  <si>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84290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</si>
  <si>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</si>
  <si>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63 0 12 51180</t>
  </si>
  <si>
    <t>81140</t>
  </si>
  <si>
    <t>63 0 13 81140</t>
  </si>
  <si>
    <t>83740</t>
  </si>
  <si>
    <t>63 0 14 83740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</si>
  <si>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</si>
  <si>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</si>
  <si>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83760</t>
  </si>
  <si>
    <t>63 0 15 83760</t>
  </si>
  <si>
    <t>Организация и обеспечение освещения улиц</t>
  </si>
  <si>
    <t>81690</t>
  </si>
  <si>
    <t>63 0 15 81690</t>
  </si>
  <si>
    <t>81710</t>
  </si>
  <si>
    <t>63 0 15 81710</t>
  </si>
  <si>
    <t>Выплата муниципальных пенсий (доплат к государственным пенсиям)</t>
  </si>
  <si>
    <t>82450</t>
  </si>
  <si>
    <t>63 0 17 82450</t>
  </si>
  <si>
    <t>63 0 18 84290</t>
  </si>
  <si>
    <t>(рублей)</t>
  </si>
  <si>
    <t>863</t>
  </si>
  <si>
    <t>Приложение 3</t>
  </si>
  <si>
    <t>Приложение 6</t>
  </si>
  <si>
    <t xml:space="preserve">Обеспечение реализации полномочий муниципального образования «Лутенское сельское поселение»  на 2018-2020 годы </t>
  </si>
  <si>
    <t>МП</t>
  </si>
  <si>
    <t>ОМ</t>
  </si>
  <si>
    <t>63 0 11 80010</t>
  </si>
  <si>
    <t>Обеспечение деятельности главы муниципального образования</t>
  </si>
  <si>
    <t>80010</t>
  </si>
  <si>
    <t>63 0 11 81410</t>
  </si>
  <si>
    <t>Членские взносы некоммерческим организациям</t>
  </si>
  <si>
    <t>81410</t>
  </si>
  <si>
    <t>63 0 11 80930</t>
  </si>
  <si>
    <t xml:space="preserve">Эксплуатация и содержание имущества, находящегося в муниципальной собственности, арендованного недвижимого имущества </t>
  </si>
  <si>
    <t>80930</t>
  </si>
  <si>
    <t>Приложение 2</t>
  </si>
  <si>
    <t>Наименование  доходов</t>
  </si>
  <si>
    <t>Бюджет сельского поселения</t>
  </si>
  <si>
    <t>В части прочих неналоговых доходов</t>
  </si>
  <si>
    <t>В части доходов от оказания платных услуг и компенсации затрат государства</t>
  </si>
  <si>
    <t>Прочие доходы от оказания платных услуг (работ) получателями средств бюджетов сельских поселений и компенсации затрат бюджетов сельских поселений</t>
  </si>
  <si>
    <t>Приложение 4</t>
  </si>
  <si>
    <t>Перечень главных администраторов доходов местного бюджета - органов государственной власти Российской Федерации, органов государственной власти Брянской области</t>
  </si>
  <si>
    <t xml:space="preserve">Наименование главного администратора доходов местного  бюджета </t>
  </si>
  <si>
    <t>доходов местного бюджета</t>
  </si>
  <si>
    <t>Федеральная налоговая служба</t>
  </si>
  <si>
    <t>Налог на доходы физических лиц &lt;1&gt;</t>
  </si>
  <si>
    <t>Единый сельскохозяйственный налог&lt;1&gt;</t>
  </si>
  <si>
    <t>Налог на имущество физических лиц&lt;1&gt;</t>
  </si>
  <si>
    <t>Земельный налог&lt;1&gt;</t>
  </si>
  <si>
    <t>&lt;1&gt;  Администрирование поступлений по всем программам и подстатьям соответствующей статьи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</si>
  <si>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&lt;2&gt;  Администрирование данных поступлений осуществляется как органами государственной власти Российской Федерации (органами управления государственными внебюджетными фондами Российской Федерации, Центральным банком Российской Федерации), так и органами государственной власти субъектов Российской Федерации</t>
  </si>
  <si>
    <t>Приложение 5</t>
  </si>
  <si>
    <t>Код бюджетной классификации Российской Федерации администратора</t>
  </si>
  <si>
    <t>Код бюджетной классификации Российской  Федерации источников внутреннего финансирования дефицита</t>
  </si>
  <si>
    <t>Наименование администраторов источников финансирования дефицита бюджета сельского поселения</t>
  </si>
  <si>
    <t>01 05 02 01 10 0000 510</t>
  </si>
  <si>
    <t>Увеличение прочих остатков денежных средств бюджетов сельских поселений</t>
  </si>
  <si>
    <t>01 05 02 01 10 0000 610</t>
  </si>
  <si>
    <t>Уменьшение прочих остатков денежных средств бюджетов сельских поселений</t>
  </si>
  <si>
    <t>Таблица 1</t>
  </si>
  <si>
    <t>№ п/п</t>
  </si>
  <si>
    <t>Наименование муниципального образования</t>
  </si>
  <si>
    <t>Клетнянский муниципальный район</t>
  </si>
  <si>
    <t>ИТОГО</t>
  </si>
  <si>
    <t>Таблица 2</t>
  </si>
  <si>
    <t>Таблица 3</t>
  </si>
  <si>
    <t>Приложение 8</t>
  </si>
  <si>
    <t xml:space="preserve"> 2020 год</t>
  </si>
  <si>
    <t>ГРБС</t>
  </si>
  <si>
    <t xml:space="preserve">Осуществление первичного воинского учета на территориях, где отсутствуют военные комиссариаты </t>
  </si>
  <si>
    <t>Резервный фонд местной администрации</t>
  </si>
  <si>
    <t>2020 год</t>
  </si>
  <si>
    <t xml:space="preserve"> 2021 год</t>
  </si>
  <si>
    <t>Утверждено на 2021 год</t>
  </si>
  <si>
    <t>2021 год</t>
  </si>
  <si>
    <t>Сумма на 2021 год</t>
  </si>
  <si>
    <t>84400</t>
  </si>
  <si>
    <t>63 0 11 84400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</si>
  <si>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</si>
  <si>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1 14 06025 10 0000 430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</si>
  <si>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</si>
  <si>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Информационное обеспечение деятельности органов местного самоуправления</t>
  </si>
  <si>
    <t>63 0 11 80070</t>
  </si>
  <si>
    <t>80070</t>
  </si>
  <si>
    <t>Обеспечение проведения выборов и референдумов</t>
  </si>
  <si>
    <t>07</t>
  </si>
  <si>
    <t>Организация и проведение выборов и референдумов</t>
  </si>
  <si>
    <t>70 0 00 80060</t>
  </si>
  <si>
    <t>Специальные расходы</t>
  </si>
  <si>
    <t>880</t>
  </si>
  <si>
    <t>80060</t>
  </si>
  <si>
    <t>Условно утвержденные расходы</t>
  </si>
  <si>
    <t>99</t>
  </si>
  <si>
    <t>70 0 00 80080</t>
  </si>
  <si>
    <t>990</t>
  </si>
  <si>
    <t>80080</t>
  </si>
  <si>
    <t>Продолжение приложения 9</t>
  </si>
  <si>
    <t>Таблица 4</t>
  </si>
  <si>
    <t>Приложение 10</t>
  </si>
  <si>
    <t xml:space="preserve">Обеспечение реализации полномочий Лутенского сельского поселения  </t>
  </si>
  <si>
    <t>2 02 10000 00 0000 150</t>
  </si>
  <si>
    <t>2 02 15001 00 0000 150</t>
  </si>
  <si>
    <t>2 02 15001 10 0000 150</t>
  </si>
  <si>
    <t>2 02 15002 00 0000 150</t>
  </si>
  <si>
    <t>2 02 15002 10 0000 150</t>
  </si>
  <si>
    <t>2 02 30000 00 0000 150</t>
  </si>
  <si>
    <t>2 02 35118 00 0000 150</t>
  </si>
  <si>
    <t>2 02 35118 10 0000 150</t>
  </si>
  <si>
    <t>2 02 40000 00 0000 150</t>
  </si>
  <si>
    <t>2 02 40014 00 0000 150</t>
  </si>
  <si>
    <t>2 02 40014 10 0000 150</t>
  </si>
  <si>
    <t>2 02 30024 10 0000 150</t>
  </si>
  <si>
    <t>2 02 29999 10 0000 150</t>
  </si>
  <si>
    <t>2 02 19999 10 0000 150</t>
  </si>
  <si>
    <t>2 08 05000 10 0000 150</t>
  </si>
  <si>
    <t>Прогнозируемые доходы бюджета Лутенского сельского поселения Клетнянского муниципального района Брянской области на 2020 год и на плановый период 2021 и 2022 годов</t>
  </si>
  <si>
    <t>Сумма на 2022 год</t>
  </si>
  <si>
    <t xml:space="preserve">к решению  Лутенского сельского Совета народных депутатов "О бюджете Лутенского сельского поселения Клетнянского муниципального района Брянской области на 2020 год и на плановый период 2021 и 2022 годов" </t>
  </si>
  <si>
    <t>НАЛОГИ НА СОВОКУПНЫЙ ДОХОД</t>
  </si>
  <si>
    <t>1 05 00000 00 0000 000</t>
  </si>
  <si>
    <t>Единый сельскохозяйственный налог</t>
  </si>
  <si>
    <t>1 05 03010 01 0000 110</t>
  </si>
  <si>
    <t xml:space="preserve">Обеспечение деятельности главы местной администрации (исполнительно-распорядительного органа муниципального образования) </t>
  </si>
  <si>
    <t>63 0 11 80020</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</si>
  <si>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на 2020 год и на плановый период 2021 и 2022 годов</t>
  </si>
  <si>
    <t>Нормативы распределения доходов на 2020 год и на плановый период 2021 и 2022 годов в бюджет  Лутенского сельского поселения Клетнянского муниципального района Брянской области</t>
  </si>
  <si>
    <t>Перечень главных администраторов доходов бюджета Лутенского сельского поселения Клетнянского муниципального района Брянской области</t>
  </si>
  <si>
    <t>Перечень главных администраторов источников финансирования дефицита бюджета  Лутенского сельского поселения Клетнянского муниципального района Брянской области</t>
  </si>
  <si>
    <t>Ведомственная структура расходов бюджета Лутенского сельского поселения Клетнянского муниципального района Брянской области на 2020 год и на плановый период 2021 и 2022 годов</t>
  </si>
  <si>
    <t>Распределение расходов бюджета Лутенского сельского поселения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2020 год и на плановый период 2021 и 2022 годов</t>
  </si>
  <si>
    <t>Источники внутреннего финансирования дефицита бюджета Лутенского сельского поселения Клетнянского муниципального района Брянской области на 2020 год и на плановый период 2021 и 2022 годов</t>
  </si>
  <si>
    <t>1 14 00000 00 0000 000</t>
  </si>
  <si>
    <t>ДОХОДЫ ОТ ПРОДАЖИ МАТЕРИАЛЬНЫХ И НЕМАТЕРИАЛЬНЫХ АКТИВОВ</t>
  </si>
  <si>
    <t>1 14 06000 00 0000 430</t>
  </si>
  <si>
    <t>Доходы от продажи земельных участков, находящихся в государственной и муниципальной собственности</t>
  </si>
  <si>
    <t>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</si>
  <si>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</si>
  <si>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63 0 11 80080</t>
  </si>
  <si>
    <t>Оценка имущества, признание прав и регулирование отношений муниципальной собственности</t>
  </si>
  <si>
    <t>80920</t>
  </si>
  <si>
    <t>63 0 11 80900</t>
  </si>
  <si>
    <t>Содержание, текущий и капитальный ремонт и обеспечение безопасности гидротехнических сооружений</t>
  </si>
  <si>
    <t>63 0 19 83300</t>
  </si>
  <si>
    <t>Мероприятия по благоустройству</t>
  </si>
  <si>
    <t>81730</t>
  </si>
  <si>
    <t>63 0 15 81730</t>
  </si>
  <si>
    <t>80020</t>
  </si>
  <si>
    <t>80900</t>
  </si>
  <si>
    <t>Утверждено на 2022 год</t>
  </si>
  <si>
    <t>Повышение безопасности и надежности гидротехнических сооружений, в том числе лесохозяйственных, путем приведения к безопасному техническому состоянию</t>
  </si>
  <si>
    <t xml:space="preserve"> 2022 год</t>
  </si>
  <si>
    <t>2022 год</t>
  </si>
  <si>
    <t>Распределение иных межбюджетных трансфертов, предоставляемых другим бюджетам бюджетной системы Клетнянского муниципального района Брянской области на переданные полномочия  муниципального образования «Лутенское сельское поселение»  в части осуществления внешнего муниципального финансового контроля на 2020 год и на плановый период 2021 и 2022 годов</t>
  </si>
  <si>
    <t>Распределение иных межбюджетных трансфертов, предоставляемых другим бюджетам бюджетной системы Клетнянского муниципального района Брянской области на переданные полномочия  муниципального образования «Лутенское сельское поселение»  в части осуществления внутреннего муниципального финансового контроля на 2020 год и на плановый период 2021 и 2022 годов</t>
  </si>
  <si>
    <t>Распределение иных межбюджетных трансфертов, предоставляемых другим бюджетам бюджетной системы Клетнянского муниципального района Брянской области на переданные полномочия  муниципального образования «Лутенское сельское поселение»  в части формирования архивных фондов поселений на 2020 год и на плановый период 2021 и 2022 годов</t>
  </si>
  <si>
    <t>Распределение иных межбюджетных трансфертов, предоставляемых другим бюджетам бюджетной системы Клетнянского муниципального района Брянской области на переданные полномочия  муниципального образования «Лутенское сельское поселение»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 на 2020 год и на плановый период 2021 и 2022 годов</t>
  </si>
  <si>
    <t xml:space="preserve">Водохозяйственные и водоохранные мероприятия </t>
  </si>
  <si>
    <t>Дотации бюджетам сельских поселений на выравнивание бюджетной обеспеченности из бюджета субъекта Российской Федерации</t>
  </si>
</sst>
</file>

<file path=xl/styles.xml><?xml version="1.0" encoding="utf-8"?>
<styleSheet xmlns="http://schemas.openxmlformats.org/spreadsheetml/2006/main">
  <numFmts count="6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
    <numFmt numFmtId="190" formatCode="#,##0_ ;[Red]\-#,##0\ "/>
    <numFmt numFmtId="191" formatCode="#,##0.000_ ;[Red]\-#,##0.000\ "/>
    <numFmt numFmtId="192" formatCode="#,##0.000"/>
    <numFmt numFmtId="193" formatCode="#,##0.0_р_."/>
    <numFmt numFmtId="194" formatCode="#,##0.0"/>
    <numFmt numFmtId="195" formatCode="#,##0.0000"/>
    <numFmt numFmtId="196" formatCode="0.00000000"/>
    <numFmt numFmtId="197" formatCode="0.0000000"/>
    <numFmt numFmtId="198" formatCode="0.000000"/>
    <numFmt numFmtId="199" formatCode="0.0000"/>
    <numFmt numFmtId="200" formatCode="0.0000000000"/>
    <numFmt numFmtId="201" formatCode="0.00000000000"/>
    <numFmt numFmtId="202" formatCode="0.000000000000"/>
    <numFmt numFmtId="203" formatCode="0.000000000"/>
    <numFmt numFmtId="204" formatCode="0.00000"/>
    <numFmt numFmtId="205" formatCode="_-* #,##0.000_р_._-;\-* #,##0.000_р_._-;_-* &quot;-&quot;?_р_._-;_-@_-"/>
    <numFmt numFmtId="206" formatCode="_-* #,##0.000_р_._-;\-* #,##0.000_р_._-;_-* &quot;-&quot;???_р_._-;_-@_-"/>
    <numFmt numFmtId="207" formatCode="&quot;Да&quot;;&quot;Да&quot;;&quot;Нет&quot;"/>
    <numFmt numFmtId="208" formatCode="&quot;Истина&quot;;&quot;Истина&quot;;&quot;Ложь&quot;"/>
    <numFmt numFmtId="209" formatCode="&quot;Вкл&quot;;&quot;Вкл&quot;;&quot;Выкл&quot;"/>
    <numFmt numFmtId="210" formatCode="[$€-2]\ ###,000_);[Red]\([$€-2]\ ###,000\)"/>
    <numFmt numFmtId="211" formatCode="#,##0.00_р_."/>
    <numFmt numFmtId="212" formatCode="#,##0_р_."/>
    <numFmt numFmtId="213" formatCode="#,##0.0_ ;[Red]\-#,##0.0\ "/>
    <numFmt numFmtId="214" formatCode="_(* #,##0.000_);_(* \(#,##0.000\);_(* &quot;-&quot;??_);_(@_)"/>
    <numFmt numFmtId="215" formatCode="_(* #,##0.0000_);_(* \(#,##0.0000\);_(* &quot;-&quot;??_);_(@_)"/>
    <numFmt numFmtId="216" formatCode="[$-FC19]d\ mmmm\ yyyy\ &quot;г.&quot;"/>
    <numFmt numFmtId="217" formatCode="#&quot; &quot;???/???"/>
    <numFmt numFmtId="218" formatCode="0000"/>
    <numFmt numFmtId="219" formatCode="#,##0.000_р_."/>
    <numFmt numFmtId="220" formatCode="_(* #,##0.0_);_(* \(#,##0.0\);_(* &quot;-&quot;??_);_(@_)"/>
    <numFmt numFmtId="221" formatCode="_-* #,##0.0_р_._-;\-* #,##0.0_р_._-;_-* &quot;-&quot;??_р_._-;_-@_-"/>
    <numFmt numFmtId="222" formatCode="#,##0.0000_ ;[Red]\-#,##0.0000\ "/>
    <numFmt numFmtId="223" formatCode="#,##0.00_ ;[Red]\-#,##0.00\ "/>
  </numFmts>
  <fonts count="72">
    <font>
      <sz val="10"/>
      <name val="Arial"/>
      <family val="0"/>
    </font>
    <font>
      <b/>
      <sz val="10"/>
      <name val="Arial"/>
      <family val="2"/>
    </font>
    <font>
      <sz val="10"/>
      <name val="Arial Cyr"/>
      <family val="0"/>
    </font>
    <font>
      <sz val="8"/>
      <name val="Arial"/>
      <family val="2"/>
    </font>
    <font>
      <b/>
      <u val="single"/>
      <sz val="10"/>
      <name val="Arial"/>
      <family val="2"/>
    </font>
    <font>
      <sz val="10"/>
      <color indexed="10"/>
      <name val="Arial"/>
      <family val="2"/>
    </font>
    <font>
      <sz val="10"/>
      <color indexed="12"/>
      <name val="Arial"/>
      <family val="2"/>
    </font>
    <font>
      <u val="single"/>
      <sz val="10"/>
      <color indexed="12"/>
      <name val="Arial Cyr"/>
      <family val="0"/>
    </font>
    <font>
      <u val="single"/>
      <sz val="10"/>
      <color indexed="36"/>
      <name val="Arial Cyr"/>
      <family val="0"/>
    </font>
    <font>
      <sz val="8"/>
      <name val="Arial Cyr"/>
      <family val="0"/>
    </font>
    <font>
      <sz val="11"/>
      <name val="Arial Cyr"/>
      <family val="0"/>
    </font>
    <font>
      <sz val="10"/>
      <color indexed="8"/>
      <name val="Arial"/>
      <family val="2"/>
    </font>
    <font>
      <sz val="9"/>
      <name val="Arial"/>
      <family val="2"/>
    </font>
    <font>
      <b/>
      <u val="single"/>
      <sz val="11"/>
      <name val="Arial"/>
      <family val="2"/>
    </font>
    <font>
      <b/>
      <u val="single"/>
      <sz val="9"/>
      <name val="Arial"/>
      <family val="2"/>
    </font>
    <font>
      <b/>
      <sz val="9"/>
      <name val="Arial"/>
      <family val="2"/>
    </font>
    <font>
      <sz val="9"/>
      <color indexed="10"/>
      <name val="Arial"/>
      <family val="2"/>
    </font>
    <font>
      <b/>
      <sz val="9"/>
      <name val="Book Antiqua"/>
      <family val="1"/>
    </font>
    <font>
      <b/>
      <sz val="12"/>
      <name val="Times New Roman"/>
      <family val="1"/>
    </font>
    <font>
      <sz val="12"/>
      <name val="Times New Roman"/>
      <family val="1"/>
    </font>
    <font>
      <i/>
      <sz val="8"/>
      <name val="Arial"/>
      <family val="2"/>
    </font>
    <font>
      <sz val="10"/>
      <name val="Times New Roman Cyr"/>
      <family val="0"/>
    </font>
    <font>
      <u val="single"/>
      <sz val="10"/>
      <name val="Arial"/>
      <family val="2"/>
    </font>
    <font>
      <b/>
      <sz val="10"/>
      <color indexed="59"/>
      <name val="Arial"/>
      <family val="2"/>
    </font>
    <font>
      <sz val="11"/>
      <name val="Arial"/>
      <family val="2"/>
    </font>
    <font>
      <b/>
      <sz val="9"/>
      <name val="Tahoma"/>
      <family val="2"/>
    </font>
    <font>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Arial"/>
      <family val="2"/>
    </font>
    <font>
      <b/>
      <sz val="9"/>
      <color indexed="8"/>
      <name val="Arial"/>
      <family val="2"/>
    </font>
    <font>
      <sz val="8"/>
      <color indexed="8"/>
      <name val="Arial"/>
      <family val="2"/>
    </font>
    <font>
      <b/>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Arial"/>
      <family val="2"/>
    </font>
    <font>
      <sz val="10"/>
      <color theme="1"/>
      <name val="Arial"/>
      <family val="2"/>
    </font>
    <font>
      <sz val="9"/>
      <color theme="1"/>
      <name val="Arial"/>
      <family val="2"/>
    </font>
    <font>
      <b/>
      <sz val="9"/>
      <color rgb="FF000000"/>
      <name val="Arial"/>
      <family val="2"/>
    </font>
    <font>
      <sz val="8"/>
      <color theme="1"/>
      <name val="Arial"/>
      <family val="2"/>
    </font>
    <font>
      <b/>
      <sz val="10"/>
      <color theme="1"/>
      <name val="Arial"/>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right/>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right style="thin"/>
      <top/>
      <bottom style="thin"/>
    </border>
    <border>
      <left style="thin"/>
      <right style="thin"/>
      <top/>
      <bottom style="thin"/>
    </border>
    <border>
      <left>
        <color indexed="63"/>
      </left>
      <right>
        <color indexed="63"/>
      </right>
      <top style="thin"/>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26" borderId="1" applyNumberFormat="0" applyAlignment="0" applyProtection="0"/>
    <xf numFmtId="0" fontId="7"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7" borderId="7" applyNumberFormat="0" applyAlignment="0" applyProtection="0"/>
    <xf numFmtId="0" fontId="58" fillId="0" borderId="0" applyNumberFormat="0" applyFill="0" applyBorder="0" applyAlignment="0" applyProtection="0"/>
    <xf numFmtId="0" fontId="59" fillId="28" borderId="0" applyNumberFormat="0" applyBorder="0" applyAlignment="0" applyProtection="0"/>
    <xf numFmtId="0" fontId="48" fillId="0" borderId="0">
      <alignment/>
      <protection/>
    </xf>
    <xf numFmtId="0" fontId="2" fillId="0" borderId="0">
      <alignment/>
      <protection/>
    </xf>
    <xf numFmtId="0" fontId="0" fillId="0" borderId="0">
      <alignment/>
      <protection/>
    </xf>
    <xf numFmtId="0" fontId="21" fillId="0" borderId="0">
      <alignment/>
      <protection/>
    </xf>
    <xf numFmtId="0" fontId="2" fillId="0" borderId="0">
      <alignment/>
      <protection/>
    </xf>
    <xf numFmtId="0" fontId="0" fillId="0" borderId="0">
      <alignment/>
      <protection/>
    </xf>
    <xf numFmtId="0" fontId="8"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4" fillId="31" borderId="0" applyNumberFormat="0" applyBorder="0" applyAlignment="0" applyProtection="0"/>
  </cellStyleXfs>
  <cellXfs count="357">
    <xf numFmtId="0" fontId="0" fillId="0" borderId="0" xfId="0" applyAlignment="1">
      <alignment/>
    </xf>
    <xf numFmtId="0" fontId="0" fillId="0" borderId="0" xfId="0" applyFont="1" applyFill="1" applyAlignment="1">
      <alignment vertical="top"/>
    </xf>
    <xf numFmtId="0" fontId="1" fillId="0" borderId="0" xfId="0" applyFont="1" applyFill="1" applyAlignment="1">
      <alignment vertical="top"/>
    </xf>
    <xf numFmtId="0" fontId="0" fillId="0" borderId="0" xfId="0" applyFont="1" applyFill="1" applyBorder="1" applyAlignment="1">
      <alignment vertical="top"/>
    </xf>
    <xf numFmtId="0" fontId="1" fillId="0" borderId="0" xfId="0" applyFont="1" applyFill="1" applyBorder="1" applyAlignment="1">
      <alignment vertical="top"/>
    </xf>
    <xf numFmtId="0" fontId="0" fillId="0" borderId="10" xfId="0" applyFont="1" applyFill="1" applyBorder="1" applyAlignment="1">
      <alignment horizontal="center" vertical="top" wrapText="1"/>
    </xf>
    <xf numFmtId="188" fontId="0" fillId="0" borderId="0" xfId="0" applyNumberFormat="1" applyFont="1" applyFill="1" applyBorder="1" applyAlignment="1">
      <alignment vertical="top"/>
    </xf>
    <xf numFmtId="188" fontId="0" fillId="0" borderId="0" xfId="0" applyNumberFormat="1" applyFont="1" applyFill="1" applyBorder="1" applyAlignment="1">
      <alignment vertical="top" wrapText="1"/>
    </xf>
    <xf numFmtId="0" fontId="0" fillId="0" borderId="0" xfId="0" applyFont="1" applyAlignment="1">
      <alignment vertical="top"/>
    </xf>
    <xf numFmtId="0" fontId="0" fillId="0" borderId="10" xfId="0" applyFont="1" applyFill="1" applyBorder="1" applyAlignment="1">
      <alignment horizontal="center" vertical="top"/>
    </xf>
    <xf numFmtId="0" fontId="0" fillId="0" borderId="0" xfId="0" applyFont="1" applyFill="1" applyAlignment="1">
      <alignment horizontal="center" vertical="top"/>
    </xf>
    <xf numFmtId="0" fontId="1" fillId="0" borderId="10" xfId="0" applyFont="1" applyFill="1" applyBorder="1" applyAlignment="1">
      <alignment horizontal="center" vertical="top" wrapText="1"/>
    </xf>
    <xf numFmtId="0" fontId="0" fillId="0" borderId="10" xfId="0" applyFont="1" applyFill="1" applyBorder="1" applyAlignment="1">
      <alignment vertical="top" wrapText="1"/>
    </xf>
    <xf numFmtId="0" fontId="1" fillId="0" borderId="10" xfId="0" applyFont="1" applyFill="1" applyBorder="1" applyAlignment="1">
      <alignment vertical="top" wrapText="1"/>
    </xf>
    <xf numFmtId="0" fontId="0" fillId="0" borderId="0" xfId="0" applyFont="1" applyFill="1" applyAlignment="1">
      <alignment horizontal="center" vertical="top" wrapText="1"/>
    </xf>
    <xf numFmtId="0" fontId="0" fillId="0" borderId="10" xfId="0" applyFont="1" applyFill="1" applyBorder="1" applyAlignment="1">
      <alignment vertical="top"/>
    </xf>
    <xf numFmtId="0" fontId="1" fillId="0" borderId="10" xfId="0" applyFont="1" applyFill="1" applyBorder="1" applyAlignment="1">
      <alignment vertical="top"/>
    </xf>
    <xf numFmtId="0" fontId="0" fillId="0" borderId="10" xfId="0" applyNumberFormat="1" applyFont="1" applyFill="1" applyBorder="1" applyAlignment="1">
      <alignment vertical="top" wrapText="1"/>
    </xf>
    <xf numFmtId="0" fontId="0" fillId="0" borderId="0" xfId="0" applyFont="1" applyFill="1" applyBorder="1" applyAlignment="1">
      <alignment horizontal="center" vertical="top"/>
    </xf>
    <xf numFmtId="0" fontId="1" fillId="0" borderId="10" xfId="0" applyFont="1" applyFill="1" applyBorder="1" applyAlignment="1">
      <alignment horizontal="center" vertical="top"/>
    </xf>
    <xf numFmtId="188" fontId="1" fillId="0" borderId="0" xfId="0" applyNumberFormat="1" applyFont="1" applyFill="1" applyBorder="1" applyAlignment="1">
      <alignment vertical="top" wrapText="1"/>
    </xf>
    <xf numFmtId="0" fontId="0" fillId="0" borderId="10" xfId="0" applyFont="1" applyBorder="1" applyAlignment="1">
      <alignment horizontal="center" vertical="top" wrapText="1"/>
    </xf>
    <xf numFmtId="0" fontId="0" fillId="0" borderId="0" xfId="0" applyFont="1" applyFill="1" applyBorder="1" applyAlignment="1">
      <alignment horizontal="right" vertical="top"/>
    </xf>
    <xf numFmtId="0" fontId="0" fillId="0" borderId="10"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vertical="top" wrapText="1"/>
    </xf>
    <xf numFmtId="0" fontId="1" fillId="0" borderId="0" xfId="0" applyFont="1" applyAlignment="1">
      <alignment vertical="top"/>
    </xf>
    <xf numFmtId="0" fontId="0" fillId="0" borderId="11" xfId="0" applyFont="1" applyBorder="1" applyAlignment="1">
      <alignment vertical="top" wrapText="1"/>
    </xf>
    <xf numFmtId="0" fontId="0" fillId="0" borderId="10" xfId="0" applyNumberFormat="1" applyFont="1" applyBorder="1" applyAlignment="1">
      <alignment vertical="top" wrapText="1"/>
    </xf>
    <xf numFmtId="0" fontId="0" fillId="0" borderId="0" xfId="59" applyFont="1" applyFill="1" applyAlignment="1">
      <alignment vertical="top"/>
      <protection/>
    </xf>
    <xf numFmtId="0" fontId="0" fillId="0" borderId="0" xfId="59" applyFont="1" applyFill="1" applyAlignment="1">
      <alignment vertical="top" wrapText="1"/>
      <protection/>
    </xf>
    <xf numFmtId="0" fontId="0" fillId="0" borderId="12" xfId="59" applyFont="1" applyFill="1" applyBorder="1" applyAlignment="1">
      <alignment vertical="top"/>
      <protection/>
    </xf>
    <xf numFmtId="0" fontId="4" fillId="0" borderId="0" xfId="59" applyFont="1" applyFill="1" applyAlignment="1">
      <alignment vertical="top"/>
      <protection/>
    </xf>
    <xf numFmtId="0" fontId="1" fillId="0" borderId="0" xfId="59" applyFont="1" applyFill="1" applyAlignment="1">
      <alignment vertical="top"/>
      <protection/>
    </xf>
    <xf numFmtId="0" fontId="0" fillId="0" borderId="0" xfId="59" applyFont="1" applyFill="1" applyBorder="1" applyAlignment="1">
      <alignment vertical="top"/>
      <protection/>
    </xf>
    <xf numFmtId="0" fontId="1" fillId="0" borderId="0" xfId="59" applyFont="1" applyFill="1" applyBorder="1" applyAlignment="1">
      <alignment vertical="top"/>
      <protection/>
    </xf>
    <xf numFmtId="49" fontId="9" fillId="0" borderId="0" xfId="59" applyNumberFormat="1" applyFont="1" applyFill="1" applyAlignment="1">
      <alignment horizontal="center" vertical="top"/>
      <protection/>
    </xf>
    <xf numFmtId="0" fontId="12" fillId="0" borderId="10" xfId="0" applyFont="1" applyFill="1" applyBorder="1" applyAlignment="1">
      <alignment horizontal="center" vertical="top" wrapText="1"/>
    </xf>
    <xf numFmtId="0" fontId="3" fillId="0" borderId="0" xfId="0" applyFont="1" applyFill="1" applyBorder="1" applyAlignment="1">
      <alignment vertical="top"/>
    </xf>
    <xf numFmtId="0" fontId="3" fillId="0" borderId="10" xfId="0" applyFont="1" applyFill="1" applyBorder="1" applyAlignment="1">
      <alignment horizontal="center" vertical="top" wrapText="1"/>
    </xf>
    <xf numFmtId="0" fontId="3" fillId="0" borderId="0" xfId="59" applyFont="1" applyFill="1" applyAlignment="1">
      <alignment horizontal="left" vertical="top" wrapText="1"/>
      <protection/>
    </xf>
    <xf numFmtId="49" fontId="3" fillId="0" borderId="0" xfId="59" applyNumberFormat="1" applyFont="1" applyFill="1" applyAlignment="1">
      <alignment horizontal="left" vertical="top" wrapText="1"/>
      <protection/>
    </xf>
    <xf numFmtId="0" fontId="3" fillId="0" borderId="10" xfId="59" applyFont="1" applyFill="1" applyBorder="1" applyAlignment="1">
      <alignment horizontal="center" vertical="top" wrapText="1"/>
      <protection/>
    </xf>
    <xf numFmtId="0" fontId="3" fillId="0" borderId="0" xfId="59" applyFont="1" applyFill="1" applyAlignment="1">
      <alignment vertical="top"/>
      <protection/>
    </xf>
    <xf numFmtId="49" fontId="3" fillId="0" borderId="0" xfId="59" applyNumberFormat="1" applyFont="1" applyFill="1" applyAlignment="1">
      <alignment horizontal="left" vertical="center" wrapText="1"/>
      <protection/>
    </xf>
    <xf numFmtId="0" fontId="13" fillId="0" borderId="10" xfId="59" applyFont="1" applyFill="1" applyBorder="1" applyAlignment="1">
      <alignment horizontal="left" vertical="top" wrapText="1"/>
      <protection/>
    </xf>
    <xf numFmtId="192" fontId="1" fillId="0" borderId="10" xfId="59" applyNumberFormat="1" applyFont="1" applyFill="1" applyBorder="1" applyAlignment="1">
      <alignment horizontal="right" vertical="top" wrapText="1"/>
      <protection/>
    </xf>
    <xf numFmtId="0" fontId="12" fillId="0" borderId="10" xfId="61" applyFont="1" applyFill="1" applyBorder="1" applyAlignment="1">
      <alignment vertical="top" wrapText="1"/>
      <protection/>
    </xf>
    <xf numFmtId="0" fontId="65" fillId="0" borderId="10" xfId="61" applyFont="1" applyFill="1" applyBorder="1" applyAlignment="1">
      <alignment horizontal="left" vertical="top" wrapText="1"/>
      <protection/>
    </xf>
    <xf numFmtId="0" fontId="1" fillId="0" borderId="0" xfId="61" applyFont="1" applyFill="1" applyAlignment="1">
      <alignment vertical="top"/>
      <protection/>
    </xf>
    <xf numFmtId="0" fontId="0" fillId="0" borderId="0" xfId="61" applyFont="1" applyFill="1" applyBorder="1" applyAlignment="1">
      <alignment vertical="top"/>
      <protection/>
    </xf>
    <xf numFmtId="0" fontId="1" fillId="0" borderId="0" xfId="61" applyFont="1" applyFill="1" applyBorder="1" applyAlignment="1">
      <alignment vertical="top"/>
      <protection/>
    </xf>
    <xf numFmtId="0" fontId="0" fillId="0" borderId="0" xfId="61" applyFont="1" applyFill="1" applyAlignment="1">
      <alignment vertical="top" wrapText="1"/>
      <protection/>
    </xf>
    <xf numFmtId="49" fontId="10" fillId="0" borderId="0" xfId="59" applyNumberFormat="1" applyFont="1" applyFill="1" applyAlignment="1">
      <alignment horizontal="center" vertical="center"/>
      <protection/>
    </xf>
    <xf numFmtId="49" fontId="9" fillId="0" borderId="0" xfId="59" applyNumberFormat="1" applyFont="1" applyFill="1" applyAlignment="1">
      <alignment horizontal="center" vertical="center"/>
      <protection/>
    </xf>
    <xf numFmtId="0" fontId="12" fillId="0" borderId="10" xfId="59" applyFont="1" applyFill="1" applyBorder="1" applyAlignment="1">
      <alignment horizontal="center" vertical="top" wrapText="1"/>
      <protection/>
    </xf>
    <xf numFmtId="0" fontId="14" fillId="0" borderId="10" xfId="59" applyFont="1" applyFill="1" applyBorder="1" applyAlignment="1">
      <alignment horizontal="left" vertical="top" wrapText="1"/>
      <protection/>
    </xf>
    <xf numFmtId="49" fontId="12" fillId="0" borderId="10" xfId="59" applyNumberFormat="1" applyFont="1" applyFill="1" applyBorder="1" applyAlignment="1">
      <alignment horizontal="center" vertical="center"/>
      <protection/>
    </xf>
    <xf numFmtId="0" fontId="12" fillId="0" borderId="10" xfId="59" applyFont="1" applyFill="1" applyBorder="1" applyAlignment="1">
      <alignment horizontal="center" vertical="center" wrapText="1"/>
      <protection/>
    </xf>
    <xf numFmtId="0" fontId="12" fillId="0" borderId="10" xfId="59" applyFont="1" applyFill="1" applyBorder="1" applyAlignment="1">
      <alignment horizontal="left" vertical="top" wrapText="1"/>
      <protection/>
    </xf>
    <xf numFmtId="0" fontId="12" fillId="0" borderId="10" xfId="59" applyFont="1" applyFill="1" applyBorder="1" applyAlignment="1">
      <alignment vertical="top"/>
      <protection/>
    </xf>
    <xf numFmtId="49" fontId="12" fillId="32" borderId="10" xfId="59" applyNumberFormat="1" applyFont="1" applyFill="1" applyBorder="1" applyAlignment="1">
      <alignment horizontal="center" vertical="center"/>
      <protection/>
    </xf>
    <xf numFmtId="0" fontId="12" fillId="0" borderId="10" xfId="59" applyFont="1" applyFill="1" applyBorder="1" applyAlignment="1">
      <alignment vertical="top" wrapText="1"/>
      <protection/>
    </xf>
    <xf numFmtId="49" fontId="12" fillId="0" borderId="10" xfId="59" applyNumberFormat="1" applyFont="1" applyFill="1" applyBorder="1" applyAlignment="1">
      <alignment horizontal="center" vertical="center" wrapText="1"/>
      <protection/>
    </xf>
    <xf numFmtId="0" fontId="12" fillId="0" borderId="10" xfId="61" applyFont="1" applyFill="1" applyBorder="1" applyAlignment="1">
      <alignment horizontal="left" vertical="top" wrapText="1"/>
      <protection/>
    </xf>
    <xf numFmtId="0" fontId="12" fillId="0" borderId="10" xfId="61" applyFont="1" applyFill="1" applyBorder="1" applyAlignment="1">
      <alignment horizontal="center" vertical="center"/>
      <protection/>
    </xf>
    <xf numFmtId="49" fontId="65" fillId="0" borderId="10" xfId="45" applyNumberFormat="1" applyFont="1" applyFill="1" applyBorder="1" applyAlignment="1">
      <alignment horizontal="center" vertical="center" wrapText="1"/>
    </xf>
    <xf numFmtId="0" fontId="16" fillId="0" borderId="10" xfId="59" applyFont="1" applyFill="1" applyBorder="1" applyAlignment="1">
      <alignment horizontal="left" vertical="top" wrapText="1"/>
      <protection/>
    </xf>
    <xf numFmtId="0" fontId="16" fillId="0" borderId="10" xfId="59" applyFont="1" applyFill="1" applyBorder="1" applyAlignment="1">
      <alignment vertical="top"/>
      <protection/>
    </xf>
    <xf numFmtId="0" fontId="16" fillId="32" borderId="10" xfId="59" applyFont="1" applyFill="1" applyBorder="1" applyAlignment="1">
      <alignment vertical="top"/>
      <protection/>
    </xf>
    <xf numFmtId="0" fontId="12" fillId="0" borderId="11" xfId="59" applyFont="1" applyFill="1" applyBorder="1" applyAlignment="1">
      <alignment vertical="top"/>
      <protection/>
    </xf>
    <xf numFmtId="0" fontId="15" fillId="0" borderId="10" xfId="59" applyFont="1" applyFill="1" applyBorder="1" applyAlignment="1">
      <alignment vertical="top"/>
      <protection/>
    </xf>
    <xf numFmtId="0" fontId="15" fillId="0" borderId="10" xfId="59" applyFont="1" applyFill="1" applyBorder="1" applyAlignment="1">
      <alignment vertical="top" wrapText="1"/>
      <protection/>
    </xf>
    <xf numFmtId="0" fontId="12" fillId="0" borderId="10" xfId="61" applyFont="1" applyFill="1" applyBorder="1" applyAlignment="1">
      <alignment horizontal="justify" vertical="top" wrapText="1"/>
      <protection/>
    </xf>
    <xf numFmtId="0" fontId="12" fillId="0" borderId="10" xfId="61" applyFont="1" applyBorder="1" applyAlignment="1">
      <alignment horizontal="center" vertical="center"/>
      <protection/>
    </xf>
    <xf numFmtId="49" fontId="12" fillId="0" borderId="10" xfId="61" applyNumberFormat="1" applyFont="1" applyFill="1" applyBorder="1" applyAlignment="1">
      <alignment horizontal="center" vertical="center"/>
      <protection/>
    </xf>
    <xf numFmtId="0" fontId="12" fillId="32" borderId="10" xfId="61" applyFont="1" applyFill="1" applyBorder="1" applyAlignment="1">
      <alignment horizontal="center" vertical="center"/>
      <protection/>
    </xf>
    <xf numFmtId="0" fontId="65" fillId="0" borderId="10" xfId="61" applyFont="1" applyFill="1" applyBorder="1" applyAlignment="1">
      <alignment horizontal="justify" vertical="center" wrapText="1"/>
      <protection/>
    </xf>
    <xf numFmtId="0" fontId="12" fillId="0" borderId="10" xfId="61" applyFont="1" applyFill="1" applyBorder="1" applyAlignment="1">
      <alignment horizontal="center" vertical="center" wrapText="1"/>
      <protection/>
    </xf>
    <xf numFmtId="0" fontId="65" fillId="32" borderId="10" xfId="61" applyFont="1" applyFill="1" applyBorder="1" applyAlignment="1">
      <alignment horizontal="left" vertical="top" wrapText="1"/>
      <protection/>
    </xf>
    <xf numFmtId="0" fontId="12" fillId="0" borderId="11" xfId="61" applyFont="1" applyFill="1" applyBorder="1" applyAlignment="1">
      <alignment vertical="top" wrapText="1"/>
      <protection/>
    </xf>
    <xf numFmtId="0" fontId="12" fillId="0" borderId="11" xfId="59" applyFont="1" applyFill="1" applyBorder="1" applyAlignment="1">
      <alignment vertical="top" wrapText="1"/>
      <protection/>
    </xf>
    <xf numFmtId="0" fontId="0" fillId="0" borderId="0" xfId="60" applyFont="1" applyFill="1" applyAlignment="1">
      <alignment vertical="top"/>
      <protection/>
    </xf>
    <xf numFmtId="0" fontId="0" fillId="0" borderId="0" xfId="60" applyFont="1" applyFill="1">
      <alignment/>
      <protection/>
    </xf>
    <xf numFmtId="0" fontId="3" fillId="0" borderId="0" xfId="60" applyFont="1" applyFill="1" applyAlignment="1">
      <alignment vertical="top"/>
      <protection/>
    </xf>
    <xf numFmtId="0" fontId="0" fillId="0" borderId="0" xfId="60" applyFont="1" applyFill="1" applyAlignment="1">
      <alignment vertical="top" wrapText="1"/>
      <protection/>
    </xf>
    <xf numFmtId="0" fontId="1" fillId="0" borderId="0" xfId="60" applyFont="1" applyFill="1" applyAlignment="1">
      <alignment vertical="center"/>
      <protection/>
    </xf>
    <xf numFmtId="188" fontId="0" fillId="0" borderId="0" xfId="60" applyNumberFormat="1" applyFont="1" applyFill="1" applyAlignment="1">
      <alignment vertical="top" wrapText="1"/>
      <protection/>
    </xf>
    <xf numFmtId="0" fontId="5" fillId="0" borderId="0" xfId="60" applyFont="1" applyFill="1" applyAlignment="1">
      <alignment vertical="top" wrapText="1"/>
      <protection/>
    </xf>
    <xf numFmtId="0" fontId="6" fillId="0" borderId="0" xfId="60" applyFont="1" applyFill="1" applyAlignment="1">
      <alignment vertical="top" wrapText="1"/>
      <protection/>
    </xf>
    <xf numFmtId="49" fontId="3" fillId="0" borderId="0" xfId="61" applyNumberFormat="1" applyFont="1" applyAlignment="1">
      <alignment vertical="top" wrapText="1"/>
      <protection/>
    </xf>
    <xf numFmtId="0" fontId="3" fillId="0" borderId="0" xfId="0" applyFont="1" applyFill="1" applyBorder="1" applyAlignment="1">
      <alignment vertical="top" wrapText="1"/>
    </xf>
    <xf numFmtId="0" fontId="0" fillId="0" borderId="0" xfId="61" applyFont="1" applyAlignment="1">
      <alignment horizontal="center" vertical="top" wrapText="1"/>
      <protection/>
    </xf>
    <xf numFmtId="0" fontId="0" fillId="0" borderId="0" xfId="61" applyFont="1" applyAlignment="1">
      <alignment vertical="top" wrapText="1"/>
      <protection/>
    </xf>
    <xf numFmtId="0" fontId="0" fillId="0" borderId="12" xfId="61" applyFont="1" applyBorder="1" applyAlignment="1">
      <alignment vertical="top" wrapText="1"/>
      <protection/>
    </xf>
    <xf numFmtId="0" fontId="3" fillId="0" borderId="0" xfId="61" applyFont="1" applyAlignment="1">
      <alignment vertical="top" wrapText="1"/>
      <protection/>
    </xf>
    <xf numFmtId="0" fontId="12" fillId="0" borderId="10" xfId="61" applyFont="1" applyBorder="1" applyAlignment="1">
      <alignment horizontal="left" vertical="top" wrapText="1"/>
      <protection/>
    </xf>
    <xf numFmtId="0" fontId="0" fillId="32" borderId="10" xfId="61" applyFont="1" applyFill="1" applyBorder="1" applyAlignment="1">
      <alignment vertical="top" wrapText="1"/>
      <protection/>
    </xf>
    <xf numFmtId="0" fontId="11" fillId="32" borderId="10" xfId="61" applyFont="1" applyFill="1" applyBorder="1" applyAlignment="1">
      <alignment vertical="top" wrapText="1"/>
      <protection/>
    </xf>
    <xf numFmtId="0" fontId="0" fillId="0" borderId="0" xfId="61" applyFont="1" applyBorder="1" applyAlignment="1">
      <alignment vertical="top" wrapText="1"/>
      <protection/>
    </xf>
    <xf numFmtId="0" fontId="0" fillId="32" borderId="10" xfId="61" applyFont="1" applyFill="1" applyBorder="1" applyAlignment="1">
      <alignment horizontal="left" vertical="top" wrapText="1"/>
      <protection/>
    </xf>
    <xf numFmtId="0" fontId="66" fillId="32" borderId="10" xfId="61" applyFont="1" applyFill="1" applyBorder="1" applyAlignment="1">
      <alignment vertical="top" wrapText="1"/>
      <protection/>
    </xf>
    <xf numFmtId="0" fontId="66" fillId="32" borderId="0" xfId="61" applyFont="1" applyFill="1" applyAlignment="1">
      <alignment vertical="top" wrapText="1"/>
      <protection/>
    </xf>
    <xf numFmtId="0" fontId="0" fillId="0" borderId="0" xfId="61" applyFont="1" applyBorder="1" applyAlignment="1">
      <alignment horizontal="center" vertical="top" wrapText="1"/>
      <protection/>
    </xf>
    <xf numFmtId="0" fontId="11" fillId="0" borderId="0" xfId="61" applyFont="1" applyAlignment="1">
      <alignment horizontal="center"/>
      <protection/>
    </xf>
    <xf numFmtId="0" fontId="11" fillId="0" borderId="0" xfId="61" applyFont="1">
      <alignment/>
      <protection/>
    </xf>
    <xf numFmtId="49" fontId="3" fillId="0" borderId="0" xfId="0" applyNumberFormat="1" applyFont="1" applyFill="1" applyBorder="1" applyAlignment="1">
      <alignment vertical="top" wrapText="1"/>
    </xf>
    <xf numFmtId="0" fontId="12" fillId="0" borderId="11" xfId="59" applyFont="1" applyFill="1" applyBorder="1" applyAlignment="1">
      <alignment horizontal="left" vertical="top" wrapText="1"/>
      <protection/>
    </xf>
    <xf numFmtId="0" fontId="0" fillId="32" borderId="10" xfId="59" applyFont="1" applyFill="1" applyBorder="1" applyAlignment="1">
      <alignment horizontal="left" vertical="top" wrapText="1"/>
      <protection/>
    </xf>
    <xf numFmtId="0" fontId="12" fillId="32" borderId="10" xfId="59" applyFont="1" applyFill="1" applyBorder="1" applyAlignment="1">
      <alignment horizontal="center" vertical="center" wrapText="1"/>
      <protection/>
    </xf>
    <xf numFmtId="0" fontId="12" fillId="0" borderId="13" xfId="59" applyFont="1" applyFill="1" applyBorder="1" applyAlignment="1">
      <alignment vertical="top" wrapText="1"/>
      <protection/>
    </xf>
    <xf numFmtId="0" fontId="15" fillId="0" borderId="13" xfId="59" applyFont="1" applyFill="1" applyBorder="1" applyAlignment="1">
      <alignment vertical="top" wrapText="1"/>
      <protection/>
    </xf>
    <xf numFmtId="0" fontId="66" fillId="32" borderId="10" xfId="61" applyFont="1" applyFill="1" applyBorder="1" applyAlignment="1">
      <alignment horizontal="center" vertical="top" wrapText="1"/>
      <protection/>
    </xf>
    <xf numFmtId="0" fontId="0" fillId="32" borderId="10" xfId="61" applyFont="1" applyFill="1" applyBorder="1" applyAlignment="1">
      <alignment horizontal="center" vertical="top" wrapText="1"/>
      <protection/>
    </xf>
    <xf numFmtId="0" fontId="3" fillId="0" borderId="0" xfId="60" applyFont="1" applyFill="1" applyAlignment="1">
      <alignment horizontal="left" vertical="top"/>
      <protection/>
    </xf>
    <xf numFmtId="0" fontId="0" fillId="0" borderId="0" xfId="0" applyAlignment="1">
      <alignment horizontal="center" vertical="center"/>
    </xf>
    <xf numFmtId="0" fontId="0" fillId="0" borderId="0" xfId="0" applyFont="1" applyFill="1" applyAlignment="1">
      <alignment horizontal="center" vertical="center" wrapText="1"/>
    </xf>
    <xf numFmtId="49" fontId="0" fillId="0" borderId="0" xfId="0" applyNumberFormat="1" applyFont="1" applyFill="1" applyBorder="1" applyAlignment="1">
      <alignment horizontal="center" vertical="top" wrapText="1"/>
    </xf>
    <xf numFmtId="0" fontId="0" fillId="0" borderId="0" xfId="0" applyFont="1" applyAlignment="1">
      <alignment wrapText="1"/>
    </xf>
    <xf numFmtId="0" fontId="12" fillId="0" borderId="10" xfId="0" applyFont="1" applyFill="1" applyBorder="1" applyAlignment="1">
      <alignment vertical="top" wrapText="1"/>
    </xf>
    <xf numFmtId="0" fontId="12" fillId="0" borderId="10" xfId="0" applyFont="1" applyFill="1" applyBorder="1" applyAlignment="1">
      <alignment horizontal="left" vertical="top" wrapText="1"/>
    </xf>
    <xf numFmtId="0" fontId="67" fillId="32" borderId="10" xfId="61" applyFont="1" applyFill="1" applyBorder="1" applyAlignment="1">
      <alignment horizontal="left" vertical="top" wrapText="1"/>
      <protection/>
    </xf>
    <xf numFmtId="0" fontId="15" fillId="0" borderId="11" xfId="59" applyFont="1" applyFill="1" applyBorder="1" applyAlignment="1">
      <alignment horizontal="left" vertical="top" wrapText="1"/>
      <protection/>
    </xf>
    <xf numFmtId="0" fontId="15" fillId="0" borderId="10" xfId="59" applyFont="1" applyFill="1" applyBorder="1" applyAlignment="1">
      <alignment horizontal="left" vertical="top" wrapText="1"/>
      <protection/>
    </xf>
    <xf numFmtId="0" fontId="14" fillId="0" borderId="11" xfId="0" applyFont="1" applyFill="1" applyBorder="1" applyAlignment="1">
      <alignment horizontal="left" vertical="center" wrapText="1"/>
    </xf>
    <xf numFmtId="0" fontId="14" fillId="0" borderId="10" xfId="0" applyFont="1" applyFill="1" applyBorder="1" applyAlignment="1">
      <alignment horizontal="center" vertical="top" wrapText="1"/>
    </xf>
    <xf numFmtId="0" fontId="15" fillId="32" borderId="10" xfId="59" applyFont="1" applyFill="1" applyBorder="1" applyAlignment="1">
      <alignment vertical="top" wrapText="1"/>
      <protection/>
    </xf>
    <xf numFmtId="4" fontId="1" fillId="0" borderId="10" xfId="0" applyNumberFormat="1" applyFont="1" applyFill="1" applyBorder="1" applyAlignment="1">
      <alignment vertical="top"/>
    </xf>
    <xf numFmtId="4" fontId="0" fillId="0" borderId="10" xfId="0" applyNumberFormat="1" applyFont="1" applyFill="1" applyBorder="1" applyAlignment="1">
      <alignment vertical="top"/>
    </xf>
    <xf numFmtId="4" fontId="1" fillId="0" borderId="10" xfId="0" applyNumberFormat="1" applyFont="1" applyBorder="1" applyAlignment="1">
      <alignment vertical="top"/>
    </xf>
    <xf numFmtId="4" fontId="0" fillId="0" borderId="10" xfId="0" applyNumberFormat="1" applyFont="1" applyBorder="1" applyAlignment="1">
      <alignment vertical="top"/>
    </xf>
    <xf numFmtId="4" fontId="1" fillId="0" borderId="10" xfId="0" applyNumberFormat="1" applyFont="1" applyFill="1" applyBorder="1" applyAlignment="1">
      <alignment vertical="top" wrapText="1"/>
    </xf>
    <xf numFmtId="4" fontId="0" fillId="0" borderId="10" xfId="0" applyNumberFormat="1" applyFont="1" applyFill="1" applyBorder="1" applyAlignment="1">
      <alignment vertical="top" wrapText="1"/>
    </xf>
    <xf numFmtId="4" fontId="15" fillId="0" borderId="10" xfId="59" applyNumberFormat="1" applyFont="1" applyFill="1" applyBorder="1" applyAlignment="1">
      <alignment horizontal="right" vertical="top" wrapText="1"/>
      <protection/>
    </xf>
    <xf numFmtId="4" fontId="15" fillId="0" borderId="10" xfId="59" applyNumberFormat="1" applyFont="1" applyFill="1" applyBorder="1" applyAlignment="1">
      <alignment vertical="top"/>
      <protection/>
    </xf>
    <xf numFmtId="4" fontId="12" fillId="0" borderId="10" xfId="59" applyNumberFormat="1" applyFont="1" applyFill="1" applyBorder="1" applyAlignment="1">
      <alignment vertical="top"/>
      <protection/>
    </xf>
    <xf numFmtId="4" fontId="0" fillId="0" borderId="10" xfId="59" applyNumberFormat="1" applyFont="1" applyFill="1" applyBorder="1" applyAlignment="1">
      <alignment vertical="top"/>
      <protection/>
    </xf>
    <xf numFmtId="4" fontId="15" fillId="0" borderId="10" xfId="61" applyNumberFormat="1" applyFont="1" applyFill="1" applyBorder="1" applyAlignment="1">
      <alignment vertical="top"/>
      <protection/>
    </xf>
    <xf numFmtId="4" fontId="12" fillId="0" borderId="10" xfId="61" applyNumberFormat="1" applyFont="1" applyFill="1" applyBorder="1" applyAlignment="1">
      <alignment vertical="top"/>
      <protection/>
    </xf>
    <xf numFmtId="0" fontId="15" fillId="0" borderId="10" xfId="59" applyFont="1" applyFill="1" applyBorder="1" applyAlignment="1">
      <alignment horizontal="center" vertical="top" wrapText="1"/>
      <protection/>
    </xf>
    <xf numFmtId="49" fontId="15" fillId="0" borderId="10" xfId="0" applyNumberFormat="1" applyFont="1" applyFill="1" applyBorder="1" applyAlignment="1">
      <alignment horizontal="center" vertical="top" wrapText="1"/>
    </xf>
    <xf numFmtId="49" fontId="15" fillId="0" borderId="10" xfId="59" applyNumberFormat="1" applyFont="1" applyFill="1" applyBorder="1" applyAlignment="1">
      <alignment horizontal="center" vertical="top" wrapText="1"/>
      <protection/>
    </xf>
    <xf numFmtId="49" fontId="12" fillId="0" borderId="10" xfId="59" applyNumberFormat="1" applyFont="1" applyFill="1" applyBorder="1" applyAlignment="1">
      <alignment horizontal="center" vertical="top" wrapText="1"/>
      <protection/>
    </xf>
    <xf numFmtId="0" fontId="0" fillId="0" borderId="0" xfId="61" applyAlignment="1">
      <alignment horizontal="center" vertical="top"/>
      <protection/>
    </xf>
    <xf numFmtId="49" fontId="3" fillId="0" borderId="10" xfId="59" applyNumberFormat="1" applyFont="1" applyFill="1" applyBorder="1" applyAlignment="1">
      <alignment horizontal="center" vertical="top"/>
      <protection/>
    </xf>
    <xf numFmtId="0" fontId="14" fillId="32" borderId="10" xfId="59" applyFont="1" applyFill="1" applyBorder="1" applyAlignment="1">
      <alignment horizontal="center" vertical="top" wrapText="1"/>
      <protection/>
    </xf>
    <xf numFmtId="49" fontId="12" fillId="0" borderId="10" xfId="59" applyNumberFormat="1" applyFont="1" applyFill="1" applyBorder="1" applyAlignment="1">
      <alignment horizontal="center" vertical="top"/>
      <protection/>
    </xf>
    <xf numFmtId="0" fontId="15" fillId="0" borderId="10" xfId="0" applyFont="1" applyFill="1" applyBorder="1" applyAlignment="1">
      <alignment vertical="top" wrapText="1"/>
    </xf>
    <xf numFmtId="0" fontId="15" fillId="0" borderId="10" xfId="0" applyFont="1" applyFill="1" applyBorder="1" applyAlignment="1">
      <alignment horizontal="center" vertical="top" wrapText="1"/>
    </xf>
    <xf numFmtId="0" fontId="12" fillId="0" borderId="10" xfId="0" applyFont="1" applyBorder="1" applyAlignment="1">
      <alignment horizontal="center" vertical="top"/>
    </xf>
    <xf numFmtId="49" fontId="12" fillId="0" borderId="10" xfId="0" applyNumberFormat="1" applyFont="1" applyFill="1" applyBorder="1" applyAlignment="1">
      <alignment horizontal="center" vertical="top"/>
    </xf>
    <xf numFmtId="0" fontId="15" fillId="0" borderId="11" xfId="59" applyFont="1" applyFill="1" applyBorder="1" applyAlignment="1">
      <alignment vertical="top" wrapText="1"/>
      <protection/>
    </xf>
    <xf numFmtId="0" fontId="15" fillId="0" borderId="10" xfId="0" applyFont="1" applyBorder="1" applyAlignment="1">
      <alignment horizontal="center" vertical="top"/>
    </xf>
    <xf numFmtId="49" fontId="15" fillId="0" borderId="10" xfId="59" applyNumberFormat="1" applyFont="1" applyFill="1" applyBorder="1" applyAlignment="1">
      <alignment horizontal="center" vertical="top"/>
      <protection/>
    </xf>
    <xf numFmtId="49" fontId="68" fillId="0" borderId="10" xfId="46" applyNumberFormat="1" applyFont="1" applyFill="1" applyBorder="1" applyAlignment="1">
      <alignment horizontal="center" vertical="top" wrapText="1"/>
    </xf>
    <xf numFmtId="49" fontId="15" fillId="32" borderId="10" xfId="59" applyNumberFormat="1" applyFont="1" applyFill="1" applyBorder="1" applyAlignment="1">
      <alignment horizontal="center" vertical="top"/>
      <protection/>
    </xf>
    <xf numFmtId="0" fontId="15" fillId="0" borderId="10" xfId="0" applyFont="1" applyFill="1" applyBorder="1" applyAlignment="1">
      <alignment horizontal="center" vertical="top"/>
    </xf>
    <xf numFmtId="0" fontId="15" fillId="0" borderId="11" xfId="61" applyFont="1" applyFill="1" applyBorder="1" applyAlignment="1">
      <alignment vertical="top" wrapText="1"/>
      <protection/>
    </xf>
    <xf numFmtId="0" fontId="68" fillId="0" borderId="10" xfId="61" applyFont="1" applyFill="1" applyBorder="1" applyAlignment="1">
      <alignment horizontal="left" vertical="top" wrapText="1"/>
      <protection/>
    </xf>
    <xf numFmtId="0" fontId="15" fillId="0" borderId="10" xfId="61" applyFont="1" applyFill="1" applyBorder="1" applyAlignment="1">
      <alignment horizontal="center" vertical="top"/>
      <protection/>
    </xf>
    <xf numFmtId="49" fontId="15" fillId="0" borderId="10" xfId="61" applyNumberFormat="1" applyFont="1" applyFill="1" applyBorder="1" applyAlignment="1">
      <alignment horizontal="center" vertical="top"/>
      <protection/>
    </xf>
    <xf numFmtId="49" fontId="15" fillId="0" borderId="10" xfId="0" applyNumberFormat="1" applyFont="1" applyFill="1" applyBorder="1" applyAlignment="1">
      <alignment horizontal="center" vertical="top"/>
    </xf>
    <xf numFmtId="0" fontId="68" fillId="0" borderId="14" xfId="61" applyFont="1" applyFill="1" applyBorder="1" applyAlignment="1">
      <alignment horizontal="left" vertical="top" wrapText="1"/>
      <protection/>
    </xf>
    <xf numFmtId="49" fontId="68" fillId="0" borderId="10" xfId="45" applyNumberFormat="1" applyFont="1" applyFill="1" applyBorder="1" applyAlignment="1">
      <alignment horizontal="center" vertical="top" wrapText="1"/>
    </xf>
    <xf numFmtId="0" fontId="68" fillId="0" borderId="13" xfId="0" applyFont="1" applyFill="1" applyBorder="1" applyAlignment="1">
      <alignment horizontal="left" vertical="top" wrapText="1"/>
    </xf>
    <xf numFmtId="0" fontId="15" fillId="0" borderId="10" xfId="61" applyFont="1" applyBorder="1" applyAlignment="1">
      <alignment horizontal="center" vertical="top"/>
      <protection/>
    </xf>
    <xf numFmtId="0" fontId="12" fillId="0" borderId="10" xfId="59" applyFont="1" applyFill="1" applyBorder="1" applyAlignment="1">
      <alignment horizontal="center" vertical="top"/>
      <protection/>
    </xf>
    <xf numFmtId="4" fontId="14" fillId="0" borderId="10" xfId="59" applyNumberFormat="1" applyFont="1" applyFill="1" applyBorder="1" applyAlignment="1">
      <alignment vertical="top"/>
      <protection/>
    </xf>
    <xf numFmtId="0" fontId="3" fillId="0" borderId="0" xfId="0" applyFont="1" applyFill="1" applyBorder="1" applyAlignment="1">
      <alignment horizontal="right" vertical="center"/>
    </xf>
    <xf numFmtId="0" fontId="12" fillId="0" borderId="15" xfId="0" applyFont="1" applyFill="1" applyBorder="1" applyAlignment="1">
      <alignment horizontal="center" vertical="top" wrapText="1"/>
    </xf>
    <xf numFmtId="49" fontId="3" fillId="0" borderId="0" xfId="0" applyNumberFormat="1" applyFont="1" applyFill="1" applyBorder="1" applyAlignment="1">
      <alignment vertical="center" wrapText="1"/>
    </xf>
    <xf numFmtId="49" fontId="3" fillId="0" borderId="0" xfId="0" applyNumberFormat="1" applyFont="1" applyAlignment="1">
      <alignment vertical="top" wrapText="1"/>
    </xf>
    <xf numFmtId="49" fontId="3" fillId="0" borderId="0" xfId="0" applyNumberFormat="1" applyFont="1" applyFill="1" applyAlignment="1">
      <alignment horizontal="left" vertical="top" wrapText="1"/>
    </xf>
    <xf numFmtId="0" fontId="0" fillId="0" borderId="0" xfId="0" applyFont="1" applyAlignment="1">
      <alignment vertical="center"/>
    </xf>
    <xf numFmtId="0" fontId="0" fillId="0" borderId="0" xfId="0" applyFont="1" applyAlignment="1">
      <alignment vertical="top" wrapText="1"/>
    </xf>
    <xf numFmtId="0" fontId="66" fillId="0" borderId="0" xfId="0" applyFont="1" applyAlignment="1">
      <alignment horizontal="center"/>
    </xf>
    <xf numFmtId="0" fontId="69" fillId="0" borderId="0" xfId="0" applyFont="1" applyAlignment="1">
      <alignment/>
    </xf>
    <xf numFmtId="0" fontId="66" fillId="0" borderId="0" xfId="0" applyFont="1" applyAlignment="1">
      <alignment/>
    </xf>
    <xf numFmtId="0" fontId="69" fillId="0" borderId="0" xfId="0" applyFont="1" applyAlignment="1">
      <alignment vertical="top" wrapText="1"/>
    </xf>
    <xf numFmtId="0" fontId="66" fillId="0" borderId="0" xfId="0" applyFont="1" applyAlignment="1">
      <alignment vertical="top" wrapText="1"/>
    </xf>
    <xf numFmtId="0" fontId="66" fillId="0" borderId="10" xfId="0" applyFont="1" applyBorder="1" applyAlignment="1">
      <alignment horizontal="center" vertical="center" wrapText="1"/>
    </xf>
    <xf numFmtId="0" fontId="66" fillId="0" borderId="10" xfId="0" applyFont="1" applyBorder="1" applyAlignment="1">
      <alignment horizontal="left" vertical="center" wrapText="1"/>
    </xf>
    <xf numFmtId="0" fontId="0" fillId="0" borderId="10" xfId="42" applyFont="1" applyBorder="1" applyAlignment="1" applyProtection="1">
      <alignment horizontal="justify" vertical="center" wrapText="1"/>
      <protection/>
    </xf>
    <xf numFmtId="0" fontId="0" fillId="0" borderId="10" xfId="0" applyFont="1" applyBorder="1" applyAlignment="1">
      <alignment horizontal="justify" vertical="center" wrapText="1"/>
    </xf>
    <xf numFmtId="0" fontId="0" fillId="0" borderId="10" xfId="0" applyFont="1" applyBorder="1" applyAlignment="1">
      <alignment horizontal="center" vertical="center"/>
    </xf>
    <xf numFmtId="0" fontId="0" fillId="0" borderId="10" xfId="0" applyFont="1" applyBorder="1" applyAlignment="1">
      <alignment vertical="top"/>
    </xf>
    <xf numFmtId="0" fontId="0" fillId="0" borderId="10" xfId="0" applyFont="1" applyBorder="1" applyAlignment="1">
      <alignment vertical="top" wrapText="1"/>
    </xf>
    <xf numFmtId="0" fontId="0" fillId="0" borderId="0" xfId="0" applyFont="1" applyBorder="1" applyAlignment="1">
      <alignment vertical="top" wrapText="1"/>
    </xf>
    <xf numFmtId="0" fontId="0" fillId="0" borderId="0" xfId="0" applyFont="1" applyAlignment="1">
      <alignment horizontal="center" vertical="top" wrapText="1"/>
    </xf>
    <xf numFmtId="49" fontId="20" fillId="0" borderId="0" xfId="0" applyNumberFormat="1" applyFont="1" applyAlignment="1">
      <alignment vertical="top" wrapText="1"/>
    </xf>
    <xf numFmtId="0" fontId="3" fillId="0" borderId="0" xfId="0" applyFont="1" applyAlignment="1">
      <alignment vertical="top" wrapText="1"/>
    </xf>
    <xf numFmtId="0" fontId="5" fillId="0" borderId="0" xfId="0" applyFont="1" applyFill="1" applyAlignment="1">
      <alignment/>
    </xf>
    <xf numFmtId="0" fontId="0" fillId="0" borderId="0" xfId="0" applyFont="1" applyFill="1" applyAlignment="1">
      <alignment/>
    </xf>
    <xf numFmtId="0" fontId="0" fillId="0" borderId="0" xfId="0" applyFont="1" applyBorder="1" applyAlignment="1">
      <alignment horizontal="center" vertical="top" wrapText="1"/>
    </xf>
    <xf numFmtId="0" fontId="22" fillId="0" borderId="0" xfId="62" applyFont="1" applyFill="1">
      <alignment/>
      <protection/>
    </xf>
    <xf numFmtId="0" fontId="0" fillId="0" borderId="0" xfId="62" applyFont="1" applyFill="1">
      <alignment/>
      <protection/>
    </xf>
    <xf numFmtId="0" fontId="3" fillId="0" borderId="0" xfId="0" applyFont="1" applyAlignment="1">
      <alignment horizontal="left" vertical="top" wrapText="1"/>
    </xf>
    <xf numFmtId="0" fontId="0" fillId="0" borderId="0" xfId="0" applyFont="1" applyAlignment="1">
      <alignment/>
    </xf>
    <xf numFmtId="49" fontId="20" fillId="0" borderId="0" xfId="0" applyNumberFormat="1" applyFont="1" applyFill="1" applyAlignment="1">
      <alignment horizontal="left" vertical="top" wrapText="1"/>
    </xf>
    <xf numFmtId="0" fontId="22" fillId="0" borderId="0" xfId="62" applyFont="1" applyFill="1" applyAlignment="1">
      <alignment horizontal="center" vertical="center"/>
      <protection/>
    </xf>
    <xf numFmtId="0" fontId="0" fillId="0" borderId="0" xfId="0" applyFont="1" applyAlignment="1">
      <alignment horizontal="center" vertical="center"/>
    </xf>
    <xf numFmtId="0" fontId="0" fillId="0" borderId="0" xfId="62" applyFont="1" applyFill="1" applyBorder="1" applyAlignment="1">
      <alignment horizontal="center" wrapText="1"/>
      <protection/>
    </xf>
    <xf numFmtId="0" fontId="0" fillId="0" borderId="10" xfId="62" applyFont="1" applyFill="1" applyBorder="1" applyAlignment="1">
      <alignment horizontal="center" vertical="top" wrapText="1"/>
      <protection/>
    </xf>
    <xf numFmtId="0" fontId="0" fillId="0" borderId="15" xfId="62" applyFont="1" applyFill="1" applyBorder="1" applyAlignment="1">
      <alignment horizontal="center" vertical="center" wrapText="1"/>
      <protection/>
    </xf>
    <xf numFmtId="0" fontId="0" fillId="0" borderId="10" xfId="62" applyFont="1" applyFill="1" applyBorder="1" applyAlignment="1">
      <alignment horizontal="center" vertical="center"/>
      <protection/>
    </xf>
    <xf numFmtId="0" fontId="0" fillId="0" borderId="10" xfId="62" applyFont="1" applyFill="1" applyBorder="1" applyAlignment="1">
      <alignment vertical="center"/>
      <protection/>
    </xf>
    <xf numFmtId="0" fontId="1" fillId="0" borderId="10" xfId="0" applyFont="1" applyBorder="1" applyAlignment="1">
      <alignment vertical="center"/>
    </xf>
    <xf numFmtId="0" fontId="23" fillId="0" borderId="10" xfId="62" applyFont="1" applyFill="1" applyBorder="1" applyAlignment="1">
      <alignment vertical="center"/>
      <protection/>
    </xf>
    <xf numFmtId="0" fontId="1" fillId="0" borderId="0" xfId="0" applyFont="1" applyAlignment="1">
      <alignment vertical="center"/>
    </xf>
    <xf numFmtId="223" fontId="0" fillId="0" borderId="10" xfId="62" applyNumberFormat="1" applyFont="1" applyFill="1" applyBorder="1" applyAlignment="1">
      <alignment horizontal="center" vertical="center"/>
      <protection/>
    </xf>
    <xf numFmtId="223" fontId="1" fillId="0" borderId="10" xfId="62" applyNumberFormat="1" applyFont="1" applyFill="1" applyBorder="1" applyAlignment="1">
      <alignment horizontal="center" vertical="center"/>
      <protection/>
    </xf>
    <xf numFmtId="0" fontId="0" fillId="0" borderId="0" xfId="0" applyAlignment="1">
      <alignment vertical="top"/>
    </xf>
    <xf numFmtId="0" fontId="0" fillId="0" borderId="0" xfId="61" applyFont="1" applyFill="1" applyAlignment="1">
      <alignment horizontal="center" vertical="top" wrapText="1"/>
      <protection/>
    </xf>
    <xf numFmtId="0" fontId="3" fillId="0" borderId="0" xfId="0" applyFont="1" applyFill="1" applyBorder="1" applyAlignment="1">
      <alignment horizontal="right" vertical="top"/>
    </xf>
    <xf numFmtId="0" fontId="3" fillId="32" borderId="10" xfId="61" applyFont="1" applyFill="1" applyBorder="1" applyAlignment="1">
      <alignment horizontal="center" vertical="top" wrapText="1"/>
      <protection/>
    </xf>
    <xf numFmtId="49" fontId="3" fillId="32" borderId="10" xfId="59" applyNumberFormat="1" applyFont="1" applyFill="1" applyBorder="1" applyAlignment="1">
      <alignment horizontal="center" vertical="top"/>
      <protection/>
    </xf>
    <xf numFmtId="0" fontId="1" fillId="0" borderId="10" xfId="59" applyFont="1" applyFill="1" applyBorder="1" applyAlignment="1">
      <alignment horizontal="center" vertical="top" wrapText="1"/>
      <protection/>
    </xf>
    <xf numFmtId="0" fontId="3" fillId="0" borderId="10" xfId="61" applyFont="1" applyFill="1" applyBorder="1" applyAlignment="1">
      <alignment horizontal="center" vertical="top" wrapText="1"/>
      <protection/>
    </xf>
    <xf numFmtId="0" fontId="15" fillId="0" borderId="10" xfId="61" applyFont="1" applyFill="1" applyBorder="1" applyAlignment="1">
      <alignment horizontal="center" vertical="top" wrapText="1"/>
      <protection/>
    </xf>
    <xf numFmtId="49" fontId="14" fillId="0" borderId="10" xfId="59" applyNumberFormat="1" applyFont="1" applyFill="1" applyBorder="1" applyAlignment="1">
      <alignment horizontal="center" vertical="top"/>
      <protection/>
    </xf>
    <xf numFmtId="0" fontId="12" fillId="0" borderId="10" xfId="61" applyFont="1" applyBorder="1" applyAlignment="1">
      <alignment horizontal="center" vertical="top"/>
      <protection/>
    </xf>
    <xf numFmtId="49" fontId="12" fillId="0" borderId="10" xfId="61" applyNumberFormat="1" applyFont="1" applyFill="1" applyBorder="1" applyAlignment="1">
      <alignment horizontal="center" vertical="top"/>
      <protection/>
    </xf>
    <xf numFmtId="49" fontId="65" fillId="0" borderId="10" xfId="45" applyNumberFormat="1" applyFont="1" applyFill="1" applyBorder="1" applyAlignment="1">
      <alignment horizontal="center" vertical="top" wrapText="1"/>
    </xf>
    <xf numFmtId="49" fontId="65" fillId="0" borderId="10" xfId="61" applyNumberFormat="1" applyFont="1" applyFill="1" applyBorder="1" applyAlignment="1">
      <alignment vertical="top" wrapText="1"/>
      <protection/>
    </xf>
    <xf numFmtId="0" fontId="12" fillId="32" borderId="10" xfId="61" applyFont="1" applyFill="1" applyBorder="1" applyAlignment="1">
      <alignment horizontal="center" vertical="top"/>
      <protection/>
    </xf>
    <xf numFmtId="49" fontId="12" fillId="32" borderId="10" xfId="59" applyNumberFormat="1" applyFont="1" applyFill="1" applyBorder="1" applyAlignment="1">
      <alignment horizontal="center" vertical="top"/>
      <protection/>
    </xf>
    <xf numFmtId="0" fontId="65" fillId="0" borderId="10" xfId="61" applyFont="1" applyFill="1" applyBorder="1" applyAlignment="1">
      <alignment horizontal="justify" vertical="top" wrapText="1"/>
      <protection/>
    </xf>
    <xf numFmtId="0" fontId="68" fillId="0" borderId="10" xfId="61" applyFont="1" applyFill="1" applyBorder="1" applyAlignment="1">
      <alignment horizontal="justify" vertical="top" wrapText="1"/>
      <protection/>
    </xf>
    <xf numFmtId="0" fontId="12" fillId="0" borderId="10" xfId="61" applyFont="1" applyFill="1" applyBorder="1" applyAlignment="1">
      <alignment horizontal="center" vertical="top"/>
      <protection/>
    </xf>
    <xf numFmtId="0" fontId="68" fillId="0" borderId="10" xfId="48" applyNumberFormat="1" applyFont="1" applyFill="1" applyBorder="1" applyAlignment="1">
      <alignment horizontal="justify" vertical="top" wrapText="1"/>
    </xf>
    <xf numFmtId="0" fontId="12" fillId="0" borderId="10" xfId="61" applyFont="1" applyFill="1" applyBorder="1" applyAlignment="1">
      <alignment horizontal="center" vertical="top" wrapText="1"/>
      <protection/>
    </xf>
    <xf numFmtId="0" fontId="68" fillId="32" borderId="10" xfId="48" applyNumberFormat="1" applyFont="1" applyFill="1" applyBorder="1" applyAlignment="1">
      <alignment horizontal="justify" vertical="top" wrapText="1"/>
    </xf>
    <xf numFmtId="0" fontId="15" fillId="0" borderId="10" xfId="64" applyFont="1" applyFill="1" applyBorder="1" applyAlignment="1">
      <alignment horizontal="center" vertical="top" wrapText="1"/>
      <protection/>
    </xf>
    <xf numFmtId="0" fontId="12" fillId="32" borderId="10" xfId="59" applyFont="1" applyFill="1" applyBorder="1" applyAlignment="1">
      <alignment horizontal="center" vertical="top" wrapText="1"/>
      <protection/>
    </xf>
    <xf numFmtId="49" fontId="17" fillId="0" borderId="10" xfId="61" applyNumberFormat="1" applyFont="1" applyFill="1" applyBorder="1" applyAlignment="1">
      <alignment horizontal="center" vertical="top"/>
      <protection/>
    </xf>
    <xf numFmtId="49" fontId="10" fillId="0" borderId="0" xfId="59" applyNumberFormat="1" applyFont="1" applyFill="1" applyAlignment="1">
      <alignment horizontal="center" vertical="top"/>
      <protection/>
    </xf>
    <xf numFmtId="0" fontId="0" fillId="32" borderId="10" xfId="61" applyFont="1" applyFill="1" applyBorder="1" applyAlignment="1">
      <alignment horizontal="center" vertical="top" wrapText="1"/>
      <protection/>
    </xf>
    <xf numFmtId="0" fontId="15" fillId="0" borderId="11" xfId="0" applyFont="1" applyFill="1" applyBorder="1" applyAlignment="1">
      <alignment horizontal="left" vertical="top" wrapText="1"/>
    </xf>
    <xf numFmtId="0" fontId="15"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15" fillId="0" borderId="16" xfId="0" applyFont="1" applyFill="1" applyBorder="1" applyAlignment="1">
      <alignment vertical="top" wrapText="1"/>
    </xf>
    <xf numFmtId="0" fontId="15" fillId="0" borderId="0" xfId="0" applyFont="1" applyFill="1" applyBorder="1" applyAlignment="1">
      <alignment horizontal="left" vertical="top" wrapText="1"/>
    </xf>
    <xf numFmtId="0" fontId="12" fillId="0" borderId="16" xfId="0" applyFont="1" applyFill="1" applyBorder="1" applyAlignment="1">
      <alignment vertical="top" wrapText="1"/>
    </xf>
    <xf numFmtId="0" fontId="12" fillId="0" borderId="0" xfId="0" applyFont="1" applyFill="1" applyBorder="1" applyAlignment="1">
      <alignment horizontal="left" vertical="top" wrapText="1"/>
    </xf>
    <xf numFmtId="0" fontId="0" fillId="0" borderId="0" xfId="0" applyFont="1" applyAlignment="1">
      <alignment horizontal="left" vertical="center"/>
    </xf>
    <xf numFmtId="0" fontId="15" fillId="32" borderId="10" xfId="59" applyFont="1" applyFill="1" applyBorder="1" applyAlignment="1">
      <alignment horizontal="left" vertical="top" wrapText="1"/>
      <protection/>
    </xf>
    <xf numFmtId="0" fontId="24" fillId="0" borderId="0" xfId="60" applyFont="1" applyFill="1" applyAlignment="1">
      <alignment horizontal="center" vertical="top"/>
      <protection/>
    </xf>
    <xf numFmtId="0" fontId="24" fillId="0" borderId="0" xfId="60" applyFont="1" applyFill="1" applyAlignment="1">
      <alignment vertical="top"/>
      <protection/>
    </xf>
    <xf numFmtId="0" fontId="24" fillId="0" borderId="0" xfId="60" applyFont="1" applyFill="1" applyAlignment="1">
      <alignment horizontal="center"/>
      <protection/>
    </xf>
    <xf numFmtId="0" fontId="24" fillId="0" borderId="0" xfId="60" applyFont="1" applyFill="1">
      <alignment/>
      <protection/>
    </xf>
    <xf numFmtId="0" fontId="24" fillId="0" borderId="0" xfId="60" applyFont="1" applyFill="1" applyAlignment="1">
      <alignment horizontal="right"/>
      <protection/>
    </xf>
    <xf numFmtId="0" fontId="0" fillId="0" borderId="10" xfId="60" applyFont="1" applyFill="1" applyBorder="1" applyAlignment="1">
      <alignment horizontal="center" vertical="top" wrapText="1"/>
      <protection/>
    </xf>
    <xf numFmtId="49" fontId="0" fillId="0" borderId="10" xfId="60" applyNumberFormat="1" applyFont="1" applyFill="1" applyBorder="1" applyAlignment="1">
      <alignment horizontal="center" vertical="top" wrapText="1"/>
      <protection/>
    </xf>
    <xf numFmtId="4" fontId="0" fillId="0" borderId="10" xfId="60" applyNumberFormat="1" applyFont="1" applyFill="1" applyBorder="1" applyAlignment="1">
      <alignment horizontal="center" vertical="top" wrapText="1"/>
      <protection/>
    </xf>
    <xf numFmtId="0" fontId="1" fillId="0" borderId="10" xfId="60" applyFont="1" applyFill="1" applyBorder="1" applyAlignment="1">
      <alignment horizontal="center" vertical="center" wrapText="1"/>
      <protection/>
    </xf>
    <xf numFmtId="4" fontId="1" fillId="0" borderId="10" xfId="60" applyNumberFormat="1" applyFont="1" applyFill="1" applyBorder="1" applyAlignment="1">
      <alignment horizontal="center" vertical="center" wrapText="1"/>
      <protection/>
    </xf>
    <xf numFmtId="4" fontId="4" fillId="0" borderId="0" xfId="59" applyNumberFormat="1" applyFont="1" applyFill="1" applyAlignment="1">
      <alignment vertical="top"/>
      <protection/>
    </xf>
    <xf numFmtId="4" fontId="0" fillId="0" borderId="0" xfId="59" applyNumberFormat="1" applyFont="1" applyFill="1" applyAlignment="1">
      <alignment vertical="top"/>
      <protection/>
    </xf>
    <xf numFmtId="4" fontId="1" fillId="0" borderId="0" xfId="59" applyNumberFormat="1" applyFont="1" applyFill="1" applyAlignment="1">
      <alignment vertical="top"/>
      <protection/>
    </xf>
    <xf numFmtId="0" fontId="0" fillId="0" borderId="11" xfId="0" applyNumberFormat="1" applyFont="1" applyFill="1" applyBorder="1" applyAlignment="1">
      <alignment vertical="top" wrapText="1"/>
    </xf>
    <xf numFmtId="0" fontId="1" fillId="0" borderId="10" xfId="0" applyFont="1" applyBorder="1" applyAlignment="1">
      <alignment vertical="top" wrapText="1"/>
    </xf>
    <xf numFmtId="4" fontId="12" fillId="32" borderId="10" xfId="59" applyNumberFormat="1" applyFont="1" applyFill="1" applyBorder="1" applyAlignment="1">
      <alignment vertical="top"/>
      <protection/>
    </xf>
    <xf numFmtId="0" fontId="0" fillId="0" borderId="11" xfId="0" applyFont="1" applyFill="1" applyBorder="1" applyAlignment="1">
      <alignment vertical="top" wrapText="1"/>
    </xf>
    <xf numFmtId="0" fontId="12" fillId="0" borderId="14" xfId="59" applyFont="1" applyFill="1" applyBorder="1" applyAlignment="1">
      <alignment horizontal="left" vertical="top" wrapText="1"/>
      <protection/>
    </xf>
    <xf numFmtId="0" fontId="1" fillId="0" borderId="11" xfId="59" applyFont="1" applyFill="1" applyBorder="1" applyAlignment="1">
      <alignment horizontal="left" vertical="top" wrapText="1"/>
      <protection/>
    </xf>
    <xf numFmtId="0" fontId="0" fillId="32" borderId="10" xfId="0" applyFont="1" applyFill="1" applyBorder="1" applyAlignment="1">
      <alignment horizontal="left" vertical="top" wrapText="1"/>
    </xf>
    <xf numFmtId="0" fontId="65" fillId="0" borderId="13" xfId="61" applyFont="1" applyFill="1" applyBorder="1" applyAlignment="1">
      <alignment horizontal="left" vertical="top" wrapText="1"/>
      <protection/>
    </xf>
    <xf numFmtId="0" fontId="3" fillId="32" borderId="10" xfId="0" applyFont="1" applyFill="1" applyBorder="1" applyAlignment="1">
      <alignment horizontal="center" vertical="top" wrapText="1"/>
    </xf>
    <xf numFmtId="49" fontId="3" fillId="32" borderId="10" xfId="0" applyNumberFormat="1" applyFont="1" applyFill="1" applyBorder="1" applyAlignment="1">
      <alignment horizontal="center" vertical="top" wrapText="1"/>
    </xf>
    <xf numFmtId="0" fontId="15" fillId="32" borderId="10" xfId="59" applyFont="1" applyFill="1" applyBorder="1" applyAlignment="1">
      <alignment horizontal="center" vertical="top" wrapText="1"/>
      <protection/>
    </xf>
    <xf numFmtId="0" fontId="12" fillId="32" borderId="10" xfId="0" applyFont="1" applyFill="1" applyBorder="1" applyAlignment="1">
      <alignment horizontal="center" vertical="top" wrapText="1"/>
    </xf>
    <xf numFmtId="0" fontId="15" fillId="32" borderId="10" xfId="0" applyFont="1" applyFill="1" applyBorder="1" applyAlignment="1">
      <alignment horizontal="center" vertical="top" wrapText="1"/>
    </xf>
    <xf numFmtId="49" fontId="12" fillId="32" borderId="10" xfId="61" applyNumberFormat="1" applyFont="1" applyFill="1" applyBorder="1" applyAlignment="1">
      <alignment horizontal="center" vertical="center"/>
      <protection/>
    </xf>
    <xf numFmtId="49" fontId="65" fillId="32" borderId="10" xfId="45" applyNumberFormat="1" applyFont="1" applyFill="1" applyBorder="1" applyAlignment="1">
      <alignment horizontal="center" vertical="center" wrapText="1"/>
    </xf>
    <xf numFmtId="49" fontId="65" fillId="32" borderId="10" xfId="61" applyNumberFormat="1" applyFont="1" applyFill="1" applyBorder="1" applyAlignment="1">
      <alignment vertical="center" wrapText="1"/>
      <protection/>
    </xf>
    <xf numFmtId="49" fontId="12" fillId="32" borderId="10" xfId="61" applyNumberFormat="1" applyFont="1" applyFill="1" applyBorder="1" applyAlignment="1">
      <alignment horizontal="center" vertical="top"/>
      <protection/>
    </xf>
    <xf numFmtId="49" fontId="65" fillId="32" borderId="10" xfId="45" applyNumberFormat="1" applyFont="1" applyFill="1" applyBorder="1" applyAlignment="1">
      <alignment horizontal="center" vertical="top" wrapText="1"/>
    </xf>
    <xf numFmtId="0" fontId="1" fillId="32" borderId="10" xfId="0" applyFont="1" applyFill="1" applyBorder="1" applyAlignment="1">
      <alignment horizontal="left" vertical="top" wrapText="1"/>
    </xf>
    <xf numFmtId="0" fontId="15" fillId="32" borderId="10" xfId="61" applyFont="1" applyFill="1" applyBorder="1" applyAlignment="1">
      <alignment horizontal="center" vertical="top" wrapText="1"/>
      <protection/>
    </xf>
    <xf numFmtId="0" fontId="0" fillId="0" borderId="10" xfId="62" applyFont="1" applyFill="1" applyBorder="1" applyAlignment="1">
      <alignment horizontal="center" vertical="center" wrapText="1"/>
      <protection/>
    </xf>
    <xf numFmtId="0" fontId="0" fillId="0" borderId="0" xfId="0" applyFont="1" applyAlignment="1">
      <alignment horizontal="center" vertical="center" wrapText="1"/>
    </xf>
    <xf numFmtId="4" fontId="9" fillId="0" borderId="0" xfId="59" applyNumberFormat="1" applyFont="1" applyFill="1" applyAlignment="1">
      <alignment horizontal="center" vertical="top"/>
      <protection/>
    </xf>
    <xf numFmtId="0" fontId="3" fillId="0" borderId="0" xfId="0" applyFont="1" applyFill="1" applyAlignment="1">
      <alignment horizontal="left" vertical="top" wrapText="1"/>
    </xf>
    <xf numFmtId="49" fontId="3" fillId="0" borderId="0" xfId="0" applyNumberFormat="1" applyFont="1" applyFill="1" applyBorder="1" applyAlignment="1">
      <alignment vertical="top" wrapText="1"/>
    </xf>
    <xf numFmtId="0" fontId="1" fillId="0" borderId="0" xfId="0" applyFont="1" applyFill="1" applyBorder="1" applyAlignment="1">
      <alignment horizontal="center" vertical="top" wrapText="1"/>
    </xf>
    <xf numFmtId="0" fontId="0" fillId="0" borderId="10" xfId="0" applyFont="1" applyBorder="1" applyAlignment="1">
      <alignment horizontal="justify" wrapText="1"/>
    </xf>
    <xf numFmtId="9" fontId="19" fillId="0" borderId="10" xfId="0" applyNumberFormat="1" applyFont="1" applyBorder="1" applyAlignment="1">
      <alignment horizontal="center"/>
    </xf>
    <xf numFmtId="9" fontId="0" fillId="0" borderId="11" xfId="0" applyNumberFormat="1" applyFont="1" applyBorder="1" applyAlignment="1">
      <alignment horizontal="center" vertical="top"/>
    </xf>
    <xf numFmtId="9" fontId="0" fillId="0" borderId="14" xfId="0" applyNumberFormat="1" applyFont="1" applyBorder="1" applyAlignment="1">
      <alignment horizontal="center" vertical="top"/>
    </xf>
    <xf numFmtId="0" fontId="0" fillId="0" borderId="10" xfId="0" applyFont="1" applyBorder="1" applyAlignment="1">
      <alignment horizontal="justify"/>
    </xf>
    <xf numFmtId="49" fontId="1" fillId="0" borderId="10" xfId="63" applyNumberFormat="1" applyFont="1" applyFill="1" applyBorder="1" applyAlignment="1">
      <alignment horizontal="center" vertical="center" wrapText="1"/>
      <protection/>
    </xf>
    <xf numFmtId="49" fontId="18" fillId="0" borderId="10" xfId="63" applyNumberFormat="1" applyFont="1" applyFill="1" applyBorder="1" applyAlignment="1">
      <alignment horizontal="center" vertical="center" wrapText="1"/>
      <protection/>
    </xf>
    <xf numFmtId="49" fontId="3" fillId="0" borderId="0" xfId="0" applyNumberFormat="1" applyFont="1" applyFill="1" applyAlignment="1">
      <alignment horizontal="left" vertical="top" wrapText="1"/>
    </xf>
    <xf numFmtId="0" fontId="1" fillId="0" borderId="0" xfId="0" applyFont="1" applyAlignment="1">
      <alignment horizontal="center" vertical="center" wrapText="1"/>
    </xf>
    <xf numFmtId="0" fontId="0" fillId="0" borderId="11" xfId="0" applyFont="1" applyBorder="1" applyAlignment="1">
      <alignment horizontal="center" vertical="top" wrapText="1"/>
    </xf>
    <xf numFmtId="0" fontId="0" fillId="0" borderId="14" xfId="0" applyFont="1" applyBorder="1" applyAlignment="1">
      <alignment horizontal="center" vertical="top" wrapText="1"/>
    </xf>
    <xf numFmtId="0" fontId="1" fillId="0" borderId="10" xfId="0" applyFont="1" applyBorder="1" applyAlignment="1">
      <alignment horizontal="center"/>
    </xf>
    <xf numFmtId="9" fontId="0" fillId="0" borderId="11" xfId="0" applyNumberFormat="1" applyFont="1" applyBorder="1" applyAlignment="1">
      <alignment horizontal="center" vertical="center"/>
    </xf>
    <xf numFmtId="9" fontId="0" fillId="0" borderId="14" xfId="0" applyNumberFormat="1" applyFont="1" applyBorder="1" applyAlignment="1">
      <alignment horizontal="center" vertical="center"/>
    </xf>
    <xf numFmtId="0" fontId="1" fillId="0" borderId="0" xfId="61" applyFont="1" applyAlignment="1">
      <alignment horizontal="center" vertical="top" wrapText="1"/>
      <protection/>
    </xf>
    <xf numFmtId="0" fontId="12" fillId="0" borderId="10" xfId="61" applyFont="1" applyBorder="1" applyAlignment="1">
      <alignment horizontal="center" vertical="top" wrapText="1"/>
      <protection/>
    </xf>
    <xf numFmtId="0" fontId="12" fillId="0" borderId="15" xfId="61" applyFont="1" applyBorder="1" applyAlignment="1">
      <alignment horizontal="center" vertical="center" wrapText="1"/>
      <protection/>
    </xf>
    <xf numFmtId="0" fontId="12" fillId="0" borderId="17" xfId="61" applyFont="1" applyBorder="1" applyAlignment="1">
      <alignment horizontal="center" vertical="center" wrapText="1"/>
      <protection/>
    </xf>
    <xf numFmtId="0" fontId="1" fillId="0" borderId="11" xfId="61" applyFont="1" applyBorder="1" applyAlignment="1">
      <alignment horizontal="center" vertical="center" wrapText="1"/>
      <protection/>
    </xf>
    <xf numFmtId="0" fontId="0" fillId="0" borderId="13" xfId="61" applyFont="1" applyBorder="1" applyAlignment="1">
      <alignment horizontal="center" wrapText="1"/>
      <protection/>
    </xf>
    <xf numFmtId="0" fontId="0" fillId="0" borderId="14" xfId="61" applyFont="1" applyBorder="1" applyAlignment="1">
      <alignment horizontal="center" wrapText="1"/>
      <protection/>
    </xf>
    <xf numFmtId="0" fontId="0" fillId="32" borderId="11" xfId="61" applyFont="1" applyFill="1" applyBorder="1" applyAlignment="1">
      <alignment horizontal="center" vertical="top" wrapText="1"/>
      <protection/>
    </xf>
    <xf numFmtId="0" fontId="0" fillId="32" borderId="14" xfId="61" applyFill="1" applyBorder="1">
      <alignment/>
      <protection/>
    </xf>
    <xf numFmtId="0" fontId="0" fillId="32" borderId="14" xfId="61" applyFont="1" applyFill="1" applyBorder="1" applyAlignment="1">
      <alignment horizontal="center" vertical="top" wrapText="1"/>
      <protection/>
    </xf>
    <xf numFmtId="0" fontId="0" fillId="0" borderId="11"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32" borderId="10" xfId="61" applyFont="1" applyFill="1" applyBorder="1" applyAlignment="1">
      <alignment horizontal="center" vertical="top"/>
      <protection/>
    </xf>
    <xf numFmtId="0" fontId="66" fillId="32" borderId="10" xfId="61" applyFont="1" applyFill="1" applyBorder="1" applyAlignment="1">
      <alignment horizontal="center" vertical="top" wrapText="1"/>
      <protection/>
    </xf>
    <xf numFmtId="0" fontId="0" fillId="0" borderId="18" xfId="61" applyFont="1" applyFill="1" applyBorder="1" applyAlignment="1">
      <alignment horizontal="center" vertical="top"/>
      <protection/>
    </xf>
    <xf numFmtId="0" fontId="0" fillId="32" borderId="10" xfId="61" applyFont="1" applyFill="1" applyBorder="1" applyAlignment="1">
      <alignment horizontal="center" vertical="top" wrapText="1"/>
      <protection/>
    </xf>
    <xf numFmtId="0" fontId="70" fillId="0" borderId="0" xfId="0" applyFont="1" applyAlignment="1">
      <alignment horizontal="center" vertical="top" wrapText="1"/>
    </xf>
    <xf numFmtId="0" fontId="66"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66" fillId="0" borderId="0" xfId="0" applyFont="1" applyAlignment="1">
      <alignment horizontal="left" vertical="center" wrapText="1"/>
    </xf>
    <xf numFmtId="0" fontId="1" fillId="0" borderId="0" xfId="0" applyFont="1" applyAlignment="1">
      <alignment horizontal="center" vertical="top"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5" fillId="0" borderId="11" xfId="61" applyFont="1" applyFill="1" applyBorder="1" applyAlignment="1">
      <alignment horizontal="left" vertical="top" wrapText="1"/>
      <protection/>
    </xf>
    <xf numFmtId="0" fontId="15" fillId="0" borderId="14" xfId="61" applyFont="1" applyFill="1" applyBorder="1" applyAlignment="1">
      <alignment horizontal="left" vertical="top" wrapText="1"/>
      <protection/>
    </xf>
    <xf numFmtId="0" fontId="15" fillId="0" borderId="11" xfId="59" applyFont="1" applyFill="1" applyBorder="1" applyAlignment="1">
      <alignment horizontal="left" vertical="top" wrapText="1"/>
      <protection/>
    </xf>
    <xf numFmtId="0" fontId="15" fillId="0" borderId="14" xfId="59" applyFont="1" applyFill="1" applyBorder="1" applyAlignment="1">
      <alignment horizontal="left" vertical="top" wrapText="1"/>
      <protection/>
    </xf>
    <xf numFmtId="0" fontId="12" fillId="0" borderId="11" xfId="61" applyFont="1" applyFill="1" applyBorder="1" applyAlignment="1">
      <alignment horizontal="left" vertical="top" wrapText="1"/>
      <protection/>
    </xf>
    <xf numFmtId="0" fontId="12" fillId="0" borderId="14" xfId="61" applyFont="1" applyFill="1" applyBorder="1" applyAlignment="1">
      <alignment horizontal="left" vertical="top" wrapText="1"/>
      <protection/>
    </xf>
    <xf numFmtId="0" fontId="0" fillId="0" borderId="10" xfId="0" applyFont="1" applyFill="1" applyBorder="1" applyAlignment="1">
      <alignment horizontal="left" vertical="top" wrapText="1"/>
    </xf>
    <xf numFmtId="0" fontId="12" fillId="0" borderId="11" xfId="59" applyFont="1" applyFill="1" applyBorder="1" applyAlignment="1">
      <alignment horizontal="left" vertical="top" wrapText="1"/>
      <protection/>
    </xf>
    <xf numFmtId="0" fontId="12" fillId="0" borderId="14" xfId="59" applyFont="1" applyFill="1" applyBorder="1" applyAlignment="1">
      <alignment horizontal="left" vertical="top" wrapText="1"/>
      <protection/>
    </xf>
    <xf numFmtId="0" fontId="15" fillId="32" borderId="11" xfId="61" applyFont="1" applyFill="1" applyBorder="1" applyAlignment="1">
      <alignment horizontal="left" vertical="top" wrapText="1"/>
      <protection/>
    </xf>
    <xf numFmtId="0" fontId="15" fillId="32" borderId="14" xfId="61" applyFont="1" applyFill="1" applyBorder="1" applyAlignment="1">
      <alignment horizontal="left" vertical="top" wrapText="1"/>
      <protection/>
    </xf>
    <xf numFmtId="0" fontId="3" fillId="0" borderId="0" xfId="0" applyFont="1" applyFill="1" applyBorder="1" applyAlignment="1">
      <alignment horizontal="left" vertical="top" wrapText="1"/>
    </xf>
    <xf numFmtId="0" fontId="3" fillId="0" borderId="0" xfId="59" applyFont="1" applyFill="1" applyAlignment="1">
      <alignment horizontal="left" vertical="top" wrapText="1"/>
      <protection/>
    </xf>
    <xf numFmtId="49" fontId="3" fillId="0" borderId="0" xfId="61" applyNumberFormat="1" applyFont="1" applyAlignment="1">
      <alignment horizontal="left" vertical="top" wrapText="1"/>
      <protection/>
    </xf>
    <xf numFmtId="0" fontId="1" fillId="0" borderId="0" xfId="59" applyFont="1" applyFill="1" applyAlignment="1">
      <alignment horizontal="center" vertical="top" wrapText="1"/>
      <protection/>
    </xf>
    <xf numFmtId="0" fontId="3" fillId="0" borderId="11" xfId="59" applyFont="1" applyFill="1" applyBorder="1" applyAlignment="1">
      <alignment horizontal="center" vertical="top" wrapText="1"/>
      <protection/>
    </xf>
    <xf numFmtId="0" fontId="3" fillId="0" borderId="14" xfId="59" applyFont="1" applyFill="1" applyBorder="1" applyAlignment="1">
      <alignment horizontal="center" vertical="top" wrapText="1"/>
      <protection/>
    </xf>
    <xf numFmtId="0" fontId="1" fillId="0" borderId="10" xfId="59" applyFont="1" applyFill="1" applyBorder="1" applyAlignment="1">
      <alignment horizontal="left" vertical="top" wrapText="1"/>
      <protection/>
    </xf>
    <xf numFmtId="0" fontId="1" fillId="0" borderId="11" xfId="59" applyFont="1" applyFill="1" applyBorder="1" applyAlignment="1">
      <alignment horizontal="left" vertical="top" wrapText="1"/>
      <protection/>
    </xf>
    <xf numFmtId="0" fontId="1" fillId="0" borderId="14" xfId="59" applyFont="1" applyFill="1" applyBorder="1" applyAlignment="1">
      <alignment horizontal="left" vertical="top" wrapText="1"/>
      <protection/>
    </xf>
    <xf numFmtId="0" fontId="12" fillId="32" borderId="11" xfId="59" applyFont="1" applyFill="1" applyBorder="1" applyAlignment="1">
      <alignment horizontal="left" vertical="top" wrapText="1"/>
      <protection/>
    </xf>
    <xf numFmtId="0" fontId="12" fillId="32" borderId="14" xfId="59" applyFont="1" applyFill="1" applyBorder="1" applyAlignment="1">
      <alignment horizontal="left" vertical="top" wrapText="1"/>
      <protection/>
    </xf>
    <xf numFmtId="0" fontId="12" fillId="32" borderId="11" xfId="61" applyFont="1" applyFill="1" applyBorder="1" applyAlignment="1">
      <alignment horizontal="justify" vertical="top" wrapText="1"/>
      <protection/>
    </xf>
    <xf numFmtId="0" fontId="12" fillId="32" borderId="14" xfId="61" applyFont="1" applyFill="1" applyBorder="1" applyAlignment="1">
      <alignment horizontal="justify" vertical="top" wrapText="1"/>
      <protection/>
    </xf>
    <xf numFmtId="0" fontId="3" fillId="0" borderId="10" xfId="59" applyFont="1" applyFill="1" applyBorder="1" applyAlignment="1">
      <alignment horizontal="center" vertical="top" wrapText="1"/>
      <protection/>
    </xf>
    <xf numFmtId="49" fontId="3" fillId="0" borderId="0" xfId="0" applyNumberFormat="1" applyFont="1" applyAlignment="1">
      <alignment vertical="top" wrapText="1"/>
    </xf>
    <xf numFmtId="0" fontId="1" fillId="32" borderId="0" xfId="62" applyFont="1" applyFill="1" applyBorder="1" applyAlignment="1">
      <alignment horizontal="center" vertical="center" wrapText="1"/>
      <protection/>
    </xf>
    <xf numFmtId="0" fontId="3" fillId="0" borderId="0" xfId="0" applyFont="1" applyAlignment="1">
      <alignment horizontal="left" vertical="top" wrapText="1"/>
    </xf>
    <xf numFmtId="0" fontId="3" fillId="0" borderId="0" xfId="60" applyFont="1" applyFill="1" applyAlignment="1">
      <alignment horizontal="left" vertical="top"/>
      <protection/>
    </xf>
    <xf numFmtId="0" fontId="0" fillId="0" borderId="10" xfId="60" applyFont="1" applyFill="1" applyBorder="1" applyAlignment="1">
      <alignment horizontal="center" vertical="top" wrapText="1"/>
      <protection/>
    </xf>
    <xf numFmtId="0" fontId="0" fillId="0" borderId="10" xfId="60" applyFont="1" applyFill="1" applyBorder="1" applyAlignment="1">
      <alignment vertical="top" wrapText="1"/>
      <protection/>
    </xf>
    <xf numFmtId="49" fontId="3" fillId="0" borderId="0" xfId="60" applyNumberFormat="1" applyFont="1" applyAlignment="1">
      <alignment horizontal="left" vertical="top" wrapText="1"/>
      <protection/>
    </xf>
    <xf numFmtId="0" fontId="1" fillId="0" borderId="0" xfId="60" applyFont="1" applyFill="1" applyAlignment="1">
      <alignment horizontal="center" vertical="center" wrapText="1"/>
      <protection/>
    </xf>
    <xf numFmtId="0" fontId="1" fillId="0" borderId="10" xfId="60" applyFont="1" applyFill="1" applyBorder="1" applyAlignment="1">
      <alignment vertical="center" wrapText="1"/>
      <protection/>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0] 2" xfId="45"/>
    <cellStyle name="Денежный [0] 3" xfId="46"/>
    <cellStyle name="Денежный [0] 4" xfId="47"/>
    <cellStyle name="Денежный 2" xfId="48"/>
    <cellStyle name="Денежный 3" xfId="49"/>
    <cellStyle name="Денежный 4"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xfId="59"/>
    <cellStyle name="Обычный 3" xfId="60"/>
    <cellStyle name="Обычный 4" xfId="61"/>
    <cellStyle name="Обычный_method_2_1" xfId="62"/>
    <cellStyle name="Обычный_Администраторы" xfId="63"/>
    <cellStyle name="Обычный_Расходы Надва"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Финансовый [0] 2" xfId="74"/>
    <cellStyle name="Финансовый 2" xfId="75"/>
    <cellStyle name="Финансовый 3"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consultantplus://offline/ref=E88F0C8B57259A8E16544F9DC27CADC22B5729ED2611768BD70DA245F7B40A830CAE0EEB7020B4B475BE71c8fBK"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L46"/>
  <sheetViews>
    <sheetView zoomScalePageLayoutView="0" workbookViewId="0" topLeftCell="A33">
      <selection activeCell="G40" sqref="G40"/>
    </sheetView>
  </sheetViews>
  <sheetFormatPr defaultColWidth="9.140625" defaultRowHeight="12.75"/>
  <cols>
    <col min="1" max="1" width="23.7109375" style="10" customWidth="1"/>
    <col min="2" max="2" width="68.8515625" style="1" customWidth="1"/>
    <col min="3" max="3" width="12.8515625" style="1" customWidth="1"/>
    <col min="4" max="5" width="11.7109375" style="1" customWidth="1"/>
    <col min="6" max="18" width="9.140625" style="1" customWidth="1"/>
    <col min="19" max="19" width="10.7109375" style="1" customWidth="1"/>
    <col min="20" max="16384" width="9.140625" style="1" customWidth="1"/>
  </cols>
  <sheetData>
    <row r="1" ht="12.75" hidden="1">
      <c r="B1" s="18" t="s">
        <v>74</v>
      </c>
    </row>
    <row r="2" spans="2:3" ht="33" customHeight="1" hidden="1">
      <c r="B2" s="282" t="s">
        <v>185</v>
      </c>
      <c r="C2" s="282"/>
    </row>
    <row r="3" spans="1:5" ht="16.5" customHeight="1">
      <c r="A3" s="18"/>
      <c r="B3" s="117"/>
      <c r="C3" s="170" t="s">
        <v>172</v>
      </c>
      <c r="D3" s="106"/>
      <c r="E3" s="106"/>
    </row>
    <row r="4" spans="1:5" ht="58.5" customHeight="1">
      <c r="A4" s="18"/>
      <c r="B4" s="106"/>
      <c r="C4" s="283" t="s">
        <v>343</v>
      </c>
      <c r="D4" s="283"/>
      <c r="E4" s="283"/>
    </row>
    <row r="5" spans="1:5" ht="27" customHeight="1">
      <c r="A5" s="284" t="s">
        <v>341</v>
      </c>
      <c r="B5" s="284"/>
      <c r="C5" s="284"/>
      <c r="D5" s="284"/>
      <c r="E5" s="284"/>
    </row>
    <row r="6" spans="1:5" ht="12.75">
      <c r="A6" s="18"/>
      <c r="B6" s="3"/>
      <c r="D6" s="22"/>
      <c r="E6" s="168" t="s">
        <v>244</v>
      </c>
    </row>
    <row r="7" spans="1:2" ht="12.75" hidden="1">
      <c r="A7" s="10" t="s">
        <v>65</v>
      </c>
      <c r="B7" s="14" t="s">
        <v>65</v>
      </c>
    </row>
    <row r="8" spans="1:5" s="10" customFormat="1" ht="28.5" customHeight="1">
      <c r="A8" s="169" t="s">
        <v>66</v>
      </c>
      <c r="B8" s="169" t="s">
        <v>31</v>
      </c>
      <c r="C8" s="37" t="s">
        <v>202</v>
      </c>
      <c r="D8" s="37" t="s">
        <v>301</v>
      </c>
      <c r="E8" s="37" t="s">
        <v>342</v>
      </c>
    </row>
    <row r="9" spans="1:5" ht="12.75">
      <c r="A9" s="9">
        <v>1</v>
      </c>
      <c r="B9" s="9">
        <v>2</v>
      </c>
      <c r="C9" s="9">
        <v>3</v>
      </c>
      <c r="D9" s="9">
        <v>4</v>
      </c>
      <c r="E9" s="9">
        <v>5</v>
      </c>
    </row>
    <row r="10" spans="1:5" s="2" customFormat="1" ht="12.75">
      <c r="A10" s="19" t="s">
        <v>67</v>
      </c>
      <c r="B10" s="16" t="s">
        <v>1</v>
      </c>
      <c r="C10" s="127">
        <f>C11+C25+C17+C14+C29</f>
        <v>3762100</v>
      </c>
      <c r="D10" s="127">
        <f>D11+D25+D17+D14+D29</f>
        <v>770900</v>
      </c>
      <c r="E10" s="127">
        <f>E11+E25+E17+E14+E29</f>
        <v>777000</v>
      </c>
    </row>
    <row r="11" spans="1:5" s="2" customFormat="1" ht="16.5" customHeight="1">
      <c r="A11" s="19" t="s">
        <v>68</v>
      </c>
      <c r="B11" s="13" t="s">
        <v>48</v>
      </c>
      <c r="C11" s="127">
        <f aca="true" t="shared" si="0" ref="C11:E12">C12</f>
        <v>16300</v>
      </c>
      <c r="D11" s="127">
        <f t="shared" si="0"/>
        <v>17000</v>
      </c>
      <c r="E11" s="127">
        <f t="shared" si="0"/>
        <v>17000</v>
      </c>
    </row>
    <row r="12" spans="1:5" ht="12.75">
      <c r="A12" s="9" t="s">
        <v>69</v>
      </c>
      <c r="B12" s="15" t="s">
        <v>70</v>
      </c>
      <c r="C12" s="128">
        <f t="shared" si="0"/>
        <v>16300</v>
      </c>
      <c r="D12" s="128">
        <f t="shared" si="0"/>
        <v>17000</v>
      </c>
      <c r="E12" s="128">
        <f t="shared" si="0"/>
        <v>17000</v>
      </c>
    </row>
    <row r="13" spans="1:5" ht="52.5" customHeight="1">
      <c r="A13" s="9" t="s">
        <v>0</v>
      </c>
      <c r="B13" s="17" t="s">
        <v>160</v>
      </c>
      <c r="C13" s="128">
        <v>16300</v>
      </c>
      <c r="D13" s="128">
        <v>17000</v>
      </c>
      <c r="E13" s="128">
        <v>17000</v>
      </c>
    </row>
    <row r="14" spans="1:5" ht="17.25" customHeight="1">
      <c r="A14" s="19" t="s">
        <v>345</v>
      </c>
      <c r="B14" s="260" t="s">
        <v>344</v>
      </c>
      <c r="C14" s="127">
        <f aca="true" t="shared" si="1" ref="C14:E15">C15</f>
        <v>1800</v>
      </c>
      <c r="D14" s="127">
        <f t="shared" si="1"/>
        <v>1900</v>
      </c>
      <c r="E14" s="127">
        <f t="shared" si="1"/>
        <v>2000</v>
      </c>
    </row>
    <row r="15" spans="1:5" ht="15.75" customHeight="1">
      <c r="A15" s="9" t="s">
        <v>2</v>
      </c>
      <c r="B15" s="27" t="s">
        <v>346</v>
      </c>
      <c r="C15" s="128">
        <f t="shared" si="1"/>
        <v>1800</v>
      </c>
      <c r="D15" s="128">
        <f t="shared" si="1"/>
        <v>1900</v>
      </c>
      <c r="E15" s="128">
        <f t="shared" si="1"/>
        <v>2000</v>
      </c>
    </row>
    <row r="16" spans="1:5" ht="20.25" customHeight="1">
      <c r="A16" s="9" t="s">
        <v>347</v>
      </c>
      <c r="B16" s="259" t="s">
        <v>346</v>
      </c>
      <c r="C16" s="128">
        <v>1800</v>
      </c>
      <c r="D16" s="128">
        <v>1900</v>
      </c>
      <c r="E16" s="128">
        <v>2000</v>
      </c>
    </row>
    <row r="17" spans="1:5" s="26" customFormat="1" ht="18.75" customHeight="1">
      <c r="A17" s="24" t="s">
        <v>3</v>
      </c>
      <c r="B17" s="25" t="s">
        <v>4</v>
      </c>
      <c r="C17" s="129">
        <f>C18+C20</f>
        <v>738000</v>
      </c>
      <c r="D17" s="129">
        <f>D18+D20</f>
        <v>746000</v>
      </c>
      <c r="E17" s="129">
        <f>E18+E20</f>
        <v>752000</v>
      </c>
    </row>
    <row r="18" spans="1:5" s="8" customFormat="1" ht="18.75" customHeight="1">
      <c r="A18" s="23" t="s">
        <v>5</v>
      </c>
      <c r="B18" s="27" t="s">
        <v>6</v>
      </c>
      <c r="C18" s="130">
        <f>C19</f>
        <v>79000</v>
      </c>
      <c r="D18" s="130">
        <f>D19</f>
        <v>80000</v>
      </c>
      <c r="E18" s="130">
        <f>E19</f>
        <v>82000</v>
      </c>
    </row>
    <row r="19" spans="1:5" s="8" customFormat="1" ht="37.5" customHeight="1">
      <c r="A19" s="23" t="s">
        <v>7</v>
      </c>
      <c r="B19" s="27" t="s">
        <v>150</v>
      </c>
      <c r="C19" s="130">
        <v>79000</v>
      </c>
      <c r="D19" s="130">
        <v>80000</v>
      </c>
      <c r="E19" s="130">
        <v>82000</v>
      </c>
    </row>
    <row r="20" spans="1:5" s="8" customFormat="1" ht="18.75" customHeight="1">
      <c r="A20" s="23" t="s">
        <v>8</v>
      </c>
      <c r="B20" s="27" t="s">
        <v>9</v>
      </c>
      <c r="C20" s="130">
        <f>C23+C21</f>
        <v>659000</v>
      </c>
      <c r="D20" s="130">
        <f>D23+D21</f>
        <v>666000</v>
      </c>
      <c r="E20" s="130">
        <f>E23+E21</f>
        <v>670000</v>
      </c>
    </row>
    <row r="21" spans="1:5" s="8" customFormat="1" ht="16.5" customHeight="1">
      <c r="A21" s="21" t="s">
        <v>153</v>
      </c>
      <c r="B21" s="27" t="s">
        <v>154</v>
      </c>
      <c r="C21" s="130">
        <f>C22</f>
        <v>279000</v>
      </c>
      <c r="D21" s="130">
        <f>D22</f>
        <v>282000</v>
      </c>
      <c r="E21" s="130">
        <f>E22</f>
        <v>283000</v>
      </c>
    </row>
    <row r="22" spans="1:5" s="8" customFormat="1" ht="26.25" customHeight="1">
      <c r="A22" s="21" t="s">
        <v>151</v>
      </c>
      <c r="B22" s="27" t="s">
        <v>155</v>
      </c>
      <c r="C22" s="130">
        <v>279000</v>
      </c>
      <c r="D22" s="130">
        <v>282000</v>
      </c>
      <c r="E22" s="130">
        <v>283000</v>
      </c>
    </row>
    <row r="23" spans="1:5" s="8" customFormat="1" ht="15.75" customHeight="1">
      <c r="A23" s="21" t="s">
        <v>157</v>
      </c>
      <c r="B23" s="27" t="s">
        <v>156</v>
      </c>
      <c r="C23" s="130">
        <f>C24</f>
        <v>380000</v>
      </c>
      <c r="D23" s="130">
        <f>D24</f>
        <v>384000</v>
      </c>
      <c r="E23" s="130">
        <f>E24</f>
        <v>387000</v>
      </c>
    </row>
    <row r="24" spans="1:5" s="8" customFormat="1" ht="27.75" customHeight="1">
      <c r="A24" s="21" t="s">
        <v>152</v>
      </c>
      <c r="B24" s="27" t="s">
        <v>158</v>
      </c>
      <c r="C24" s="130">
        <v>380000</v>
      </c>
      <c r="D24" s="130">
        <v>384000</v>
      </c>
      <c r="E24" s="130">
        <v>387000</v>
      </c>
    </row>
    <row r="25" spans="1:5" s="2" customFormat="1" ht="27" customHeight="1">
      <c r="A25" s="19" t="s">
        <v>71</v>
      </c>
      <c r="B25" s="13" t="s">
        <v>49</v>
      </c>
      <c r="C25" s="131">
        <f>C26</f>
        <v>6000</v>
      </c>
      <c r="D25" s="131">
        <f aca="true" t="shared" si="2" ref="D25:E27">D26</f>
        <v>6000</v>
      </c>
      <c r="E25" s="131">
        <f t="shared" si="2"/>
        <v>6000</v>
      </c>
    </row>
    <row r="26" spans="1:5" ht="66.75" customHeight="1">
      <c r="A26" s="9" t="s">
        <v>72</v>
      </c>
      <c r="B26" s="28" t="s">
        <v>58</v>
      </c>
      <c r="C26" s="132">
        <f>C27</f>
        <v>6000</v>
      </c>
      <c r="D26" s="132">
        <f t="shared" si="2"/>
        <v>6000</v>
      </c>
      <c r="E26" s="132">
        <f t="shared" si="2"/>
        <v>6000</v>
      </c>
    </row>
    <row r="27" spans="1:5" ht="51.75" customHeight="1">
      <c r="A27" s="9" t="s">
        <v>73</v>
      </c>
      <c r="B27" s="17" t="s">
        <v>148</v>
      </c>
      <c r="C27" s="132">
        <f>C28</f>
        <v>6000</v>
      </c>
      <c r="D27" s="132">
        <f t="shared" si="2"/>
        <v>6000</v>
      </c>
      <c r="E27" s="132">
        <f t="shared" si="2"/>
        <v>6000</v>
      </c>
    </row>
    <row r="28" spans="1:5" ht="54" customHeight="1">
      <c r="A28" s="9" t="s">
        <v>11</v>
      </c>
      <c r="B28" s="12" t="s">
        <v>140</v>
      </c>
      <c r="C28" s="128">
        <v>6000</v>
      </c>
      <c r="D28" s="128">
        <v>6000</v>
      </c>
      <c r="E28" s="128">
        <v>6000</v>
      </c>
    </row>
    <row r="29" spans="1:5" ht="24.75" customHeight="1">
      <c r="A29" s="19" t="s">
        <v>357</v>
      </c>
      <c r="B29" s="13" t="s">
        <v>358</v>
      </c>
      <c r="C29" s="127">
        <f>C30</f>
        <v>3000000</v>
      </c>
      <c r="D29" s="127">
        <f aca="true" t="shared" si="3" ref="D29:E31">D30</f>
        <v>0</v>
      </c>
      <c r="E29" s="127">
        <f t="shared" si="3"/>
        <v>0</v>
      </c>
    </row>
    <row r="30" spans="1:5" s="2" customFormat="1" ht="27" customHeight="1">
      <c r="A30" s="9" t="s">
        <v>359</v>
      </c>
      <c r="B30" s="12" t="s">
        <v>360</v>
      </c>
      <c r="C30" s="128">
        <f>C31</f>
        <v>3000000</v>
      </c>
      <c r="D30" s="128">
        <f t="shared" si="3"/>
        <v>0</v>
      </c>
      <c r="E30" s="128">
        <f t="shared" si="3"/>
        <v>0</v>
      </c>
    </row>
    <row r="31" spans="1:5" ht="39" customHeight="1">
      <c r="A31" s="9" t="s">
        <v>361</v>
      </c>
      <c r="B31" s="12" t="s">
        <v>362</v>
      </c>
      <c r="C31" s="128">
        <f>C32</f>
        <v>3000000</v>
      </c>
      <c r="D31" s="128">
        <f t="shared" si="3"/>
        <v>0</v>
      </c>
      <c r="E31" s="128">
        <f t="shared" si="3"/>
        <v>0</v>
      </c>
    </row>
    <row r="32" spans="1:5" ht="42.75" customHeight="1">
      <c r="A32" s="9" t="s">
        <v>305</v>
      </c>
      <c r="B32" s="12" t="s">
        <v>306</v>
      </c>
      <c r="C32" s="128">
        <v>3000000</v>
      </c>
      <c r="D32" s="128">
        <v>0</v>
      </c>
      <c r="E32" s="128">
        <v>0</v>
      </c>
    </row>
    <row r="33" spans="1:12" s="4" customFormat="1" ht="17.25" customHeight="1">
      <c r="A33" s="11" t="s">
        <v>12</v>
      </c>
      <c r="B33" s="13" t="s">
        <v>13</v>
      </c>
      <c r="C33" s="131">
        <f>C34</f>
        <v>2754594</v>
      </c>
      <c r="D33" s="131">
        <f>D34</f>
        <v>2855392</v>
      </c>
      <c r="E33" s="131">
        <f>E34</f>
        <v>2974898</v>
      </c>
      <c r="F33" s="20"/>
      <c r="G33" s="20"/>
      <c r="H33" s="20"/>
      <c r="I33" s="20"/>
      <c r="J33" s="20"/>
      <c r="K33" s="20"/>
      <c r="L33" s="20"/>
    </row>
    <row r="34" spans="1:12" s="3" customFormat="1" ht="26.25" customHeight="1">
      <c r="A34" s="5" t="s">
        <v>14</v>
      </c>
      <c r="B34" s="12" t="s">
        <v>15</v>
      </c>
      <c r="C34" s="132">
        <f>C35+C40+C43</f>
        <v>2754594</v>
      </c>
      <c r="D34" s="132">
        <f>D35+D40+D43</f>
        <v>2855392</v>
      </c>
      <c r="E34" s="132">
        <f>E35+E40+E43</f>
        <v>2974898</v>
      </c>
      <c r="F34" s="7"/>
      <c r="G34" s="7"/>
      <c r="H34" s="7"/>
      <c r="I34" s="7"/>
      <c r="J34" s="7"/>
      <c r="K34" s="7"/>
      <c r="L34" s="7"/>
    </row>
    <row r="35" spans="1:12" s="4" customFormat="1" ht="17.25" customHeight="1">
      <c r="A35" s="11" t="s">
        <v>326</v>
      </c>
      <c r="B35" s="13" t="s">
        <v>191</v>
      </c>
      <c r="C35" s="131">
        <f>C36+C38</f>
        <v>760300</v>
      </c>
      <c r="D35" s="131">
        <f>D36+D38</f>
        <v>764200</v>
      </c>
      <c r="E35" s="131">
        <f>E36+E38</f>
        <v>761900</v>
      </c>
      <c r="F35" s="20"/>
      <c r="G35" s="20"/>
      <c r="H35" s="20"/>
      <c r="I35" s="20"/>
      <c r="J35" s="20"/>
      <c r="K35" s="20"/>
      <c r="L35" s="20"/>
    </row>
    <row r="36" spans="1:12" s="3" customFormat="1" ht="16.5" customHeight="1">
      <c r="A36" s="5" t="s">
        <v>327</v>
      </c>
      <c r="B36" s="12" t="s">
        <v>16</v>
      </c>
      <c r="C36" s="132">
        <f>C37</f>
        <v>251400</v>
      </c>
      <c r="D36" s="132">
        <f>D37</f>
        <v>253900</v>
      </c>
      <c r="E36" s="132">
        <f>E37</f>
        <v>245400</v>
      </c>
      <c r="F36" s="7"/>
      <c r="G36" s="7"/>
      <c r="H36" s="7"/>
      <c r="I36" s="7"/>
      <c r="J36" s="7"/>
      <c r="K36" s="7"/>
      <c r="L36" s="7"/>
    </row>
    <row r="37" spans="1:9" s="3" customFormat="1" ht="24.75" customHeight="1">
      <c r="A37" s="5" t="s">
        <v>328</v>
      </c>
      <c r="B37" s="118" t="s">
        <v>383</v>
      </c>
      <c r="C37" s="132">
        <v>251400</v>
      </c>
      <c r="D37" s="132">
        <v>253900</v>
      </c>
      <c r="E37" s="132">
        <v>245400</v>
      </c>
      <c r="G37" s="6"/>
      <c r="H37" s="6"/>
      <c r="I37" s="6"/>
    </row>
    <row r="38" spans="1:11" s="3" customFormat="1" ht="26.25" customHeight="1">
      <c r="A38" s="5" t="s">
        <v>329</v>
      </c>
      <c r="B38" s="12" t="s">
        <v>17</v>
      </c>
      <c r="C38" s="132">
        <f>C39</f>
        <v>508900</v>
      </c>
      <c r="D38" s="132">
        <f>D39</f>
        <v>510300</v>
      </c>
      <c r="E38" s="132">
        <f>E39</f>
        <v>516500</v>
      </c>
      <c r="F38" s="7"/>
      <c r="G38" s="7"/>
      <c r="H38" s="7"/>
      <c r="I38" s="7"/>
      <c r="J38" s="7"/>
      <c r="K38" s="7"/>
    </row>
    <row r="39" spans="1:9" s="3" customFormat="1" ht="28.5" customHeight="1">
      <c r="A39" s="5" t="s">
        <v>330</v>
      </c>
      <c r="B39" s="12" t="s">
        <v>159</v>
      </c>
      <c r="C39" s="132">
        <v>508900</v>
      </c>
      <c r="D39" s="132">
        <v>510300</v>
      </c>
      <c r="E39" s="132">
        <v>516500</v>
      </c>
      <c r="G39" s="6"/>
      <c r="H39" s="6"/>
      <c r="I39" s="6"/>
    </row>
    <row r="40" spans="1:10" s="4" customFormat="1" ht="17.25" customHeight="1">
      <c r="A40" s="11" t="s">
        <v>331</v>
      </c>
      <c r="B40" s="13" t="s">
        <v>192</v>
      </c>
      <c r="C40" s="131">
        <f aca="true" t="shared" si="4" ref="C40:E41">C41</f>
        <v>80879</v>
      </c>
      <c r="D40" s="131">
        <f t="shared" si="4"/>
        <v>81597</v>
      </c>
      <c r="E40" s="131">
        <f t="shared" si="4"/>
        <v>84750</v>
      </c>
      <c r="F40" s="20"/>
      <c r="G40" s="20"/>
      <c r="H40" s="20"/>
      <c r="I40" s="20"/>
      <c r="J40" s="20"/>
    </row>
    <row r="41" spans="1:11" s="3" customFormat="1" ht="24.75" customHeight="1">
      <c r="A41" s="5" t="s">
        <v>332</v>
      </c>
      <c r="B41" s="12" t="s">
        <v>18</v>
      </c>
      <c r="C41" s="132">
        <f t="shared" si="4"/>
        <v>80879</v>
      </c>
      <c r="D41" s="132">
        <f t="shared" si="4"/>
        <v>81597</v>
      </c>
      <c r="E41" s="132">
        <f t="shared" si="4"/>
        <v>84750</v>
      </c>
      <c r="F41" s="7"/>
      <c r="G41" s="7"/>
      <c r="H41" s="7"/>
      <c r="I41" s="7"/>
      <c r="J41" s="7"/>
      <c r="K41" s="7"/>
    </row>
    <row r="42" spans="1:9" s="3" customFormat="1" ht="26.25" customHeight="1">
      <c r="A42" s="5" t="s">
        <v>333</v>
      </c>
      <c r="B42" s="12" t="s">
        <v>193</v>
      </c>
      <c r="C42" s="132">
        <v>80879</v>
      </c>
      <c r="D42" s="132">
        <v>81597</v>
      </c>
      <c r="E42" s="132">
        <v>84750</v>
      </c>
      <c r="G42" s="6"/>
      <c r="I42" s="6"/>
    </row>
    <row r="43" spans="1:10" s="4" customFormat="1" ht="16.5" customHeight="1">
      <c r="A43" s="11" t="s">
        <v>334</v>
      </c>
      <c r="B43" s="13" t="s">
        <v>64</v>
      </c>
      <c r="C43" s="131">
        <f aca="true" t="shared" si="5" ref="C43:E44">C44</f>
        <v>1913415</v>
      </c>
      <c r="D43" s="131">
        <f t="shared" si="5"/>
        <v>2009595</v>
      </c>
      <c r="E43" s="131">
        <f t="shared" si="5"/>
        <v>2128248</v>
      </c>
      <c r="F43" s="20"/>
      <c r="G43" s="20"/>
      <c r="H43" s="20"/>
      <c r="I43" s="20"/>
      <c r="J43" s="20"/>
    </row>
    <row r="44" spans="1:10" s="4" customFormat="1" ht="41.25" customHeight="1">
      <c r="A44" s="5" t="s">
        <v>335</v>
      </c>
      <c r="B44" s="12" t="s">
        <v>180</v>
      </c>
      <c r="C44" s="132">
        <f t="shared" si="5"/>
        <v>1913415</v>
      </c>
      <c r="D44" s="132">
        <f t="shared" si="5"/>
        <v>2009595</v>
      </c>
      <c r="E44" s="132">
        <f t="shared" si="5"/>
        <v>2128248</v>
      </c>
      <c r="F44" s="20"/>
      <c r="G44" s="20"/>
      <c r="H44" s="20"/>
      <c r="I44" s="20"/>
      <c r="J44" s="20"/>
    </row>
    <row r="45" spans="1:9" s="3" customFormat="1" ht="54" customHeight="1">
      <c r="A45" s="5" t="s">
        <v>336</v>
      </c>
      <c r="B45" s="12" t="s">
        <v>181</v>
      </c>
      <c r="C45" s="132">
        <f>1841516+71899</f>
        <v>1913415</v>
      </c>
      <c r="D45" s="132">
        <f>1937696+71899</f>
        <v>2009595</v>
      </c>
      <c r="E45" s="132">
        <f>2056349+71899</f>
        <v>2128248</v>
      </c>
      <c r="G45" s="6"/>
      <c r="I45" s="6"/>
    </row>
    <row r="46" spans="1:10" s="4" customFormat="1" ht="17.25" customHeight="1">
      <c r="A46" s="11"/>
      <c r="B46" s="13" t="s">
        <v>30</v>
      </c>
      <c r="C46" s="131">
        <f>C10+C33</f>
        <v>6516694</v>
      </c>
      <c r="D46" s="131">
        <f>D10+D33</f>
        <v>3626292</v>
      </c>
      <c r="E46" s="131">
        <f>E10+E33</f>
        <v>3751898</v>
      </c>
      <c r="F46" s="20"/>
      <c r="G46" s="20"/>
      <c r="H46" s="20"/>
      <c r="I46" s="20"/>
      <c r="J46" s="20"/>
    </row>
  </sheetData>
  <sheetProtection/>
  <mergeCells count="3">
    <mergeCell ref="B2:C2"/>
    <mergeCell ref="C4:E4"/>
    <mergeCell ref="A5:E5"/>
  </mergeCells>
  <printOptions/>
  <pageMargins left="0.6692913385826772" right="0.1968503937007874" top="0.5511811023622047" bottom="0.31496062992125984" header="1.141732283464567" footer="0.3937007874015748"/>
  <pageSetup horizontalDpi="600" verticalDpi="600" orientation="portrait" scale="74" r:id="rId1"/>
</worksheet>
</file>

<file path=xl/worksheets/sheet10.xml><?xml version="1.0" encoding="utf-8"?>
<worksheet xmlns="http://schemas.openxmlformats.org/spreadsheetml/2006/main" xmlns:r="http://schemas.openxmlformats.org/officeDocument/2006/relationships">
  <sheetPr>
    <tabColor rgb="FF7030A0"/>
  </sheetPr>
  <dimension ref="A1:IU9"/>
  <sheetViews>
    <sheetView zoomScalePageLayoutView="0" workbookViewId="0" topLeftCell="A1">
      <selection activeCell="B5" sqref="B5:E5"/>
    </sheetView>
  </sheetViews>
  <sheetFormatPr defaultColWidth="9.140625" defaultRowHeight="12.75"/>
  <cols>
    <col min="1" max="1" width="4.140625" style="197" customWidth="1"/>
    <col min="2" max="2" width="40.140625" style="197" customWidth="1"/>
    <col min="3" max="5" width="15.7109375" style="197" customWidth="1"/>
    <col min="6" max="251" width="9.140625" style="197" customWidth="1"/>
    <col min="252" max="252" width="4.140625" style="197" customWidth="1"/>
    <col min="253" max="253" width="58.8515625" style="197" customWidth="1"/>
    <col min="254" max="254" width="32.8515625" style="197" customWidth="1"/>
    <col min="255" max="255" width="9.140625" style="197" customWidth="1"/>
  </cols>
  <sheetData>
    <row r="1" spans="1:4" ht="12.75">
      <c r="A1" s="194"/>
      <c r="B1" s="195"/>
      <c r="C1" s="350" t="s">
        <v>322</v>
      </c>
      <c r="D1" s="350"/>
    </row>
    <row r="2" spans="1:5" ht="62.25" customHeight="1">
      <c r="A2" s="194"/>
      <c r="B2" s="195"/>
      <c r="C2" s="292" t="s">
        <v>343</v>
      </c>
      <c r="D2" s="292"/>
      <c r="E2" s="292"/>
    </row>
    <row r="3" spans="1:3" ht="12.75">
      <c r="A3" s="194"/>
      <c r="B3" s="195"/>
      <c r="C3" s="172" t="s">
        <v>290</v>
      </c>
    </row>
    <row r="4" spans="1:3" ht="12.75">
      <c r="A4" s="194"/>
      <c r="B4" s="195"/>
      <c r="C4" s="198"/>
    </row>
    <row r="5" spans="1:255" ht="86.25" customHeight="1">
      <c r="A5" s="199"/>
      <c r="B5" s="349" t="s">
        <v>379</v>
      </c>
      <c r="C5" s="349"/>
      <c r="D5" s="349"/>
      <c r="E5" s="349"/>
      <c r="F5" s="200"/>
      <c r="G5" s="200"/>
      <c r="H5" s="244"/>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row>
    <row r="6" spans="1:5" ht="12.75">
      <c r="A6" s="194"/>
      <c r="B6" s="201"/>
      <c r="C6" s="201"/>
      <c r="E6" s="168" t="s">
        <v>244</v>
      </c>
    </row>
    <row r="7" spans="1:255" ht="27.75" customHeight="1">
      <c r="A7" s="202" t="s">
        <v>286</v>
      </c>
      <c r="B7" s="279" t="s">
        <v>287</v>
      </c>
      <c r="C7" s="203" t="s">
        <v>293</v>
      </c>
      <c r="D7" s="203" t="s">
        <v>298</v>
      </c>
      <c r="E7" s="203" t="s">
        <v>376</v>
      </c>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88"/>
      <c r="DF7" s="188"/>
      <c r="DG7" s="188"/>
      <c r="DH7" s="188"/>
      <c r="DI7" s="188"/>
      <c r="DJ7" s="188"/>
      <c r="DK7" s="188"/>
      <c r="DL7" s="188"/>
      <c r="DM7" s="188"/>
      <c r="DN7" s="188"/>
      <c r="DO7" s="188"/>
      <c r="DP7" s="188"/>
      <c r="DQ7" s="188"/>
      <c r="DR7" s="188"/>
      <c r="DS7" s="188"/>
      <c r="DT7" s="188"/>
      <c r="DU7" s="188"/>
      <c r="DV7" s="188"/>
      <c r="DW7" s="188"/>
      <c r="DX7" s="188"/>
      <c r="DY7" s="188"/>
      <c r="DZ7" s="188"/>
      <c r="EA7" s="188"/>
      <c r="EB7" s="188"/>
      <c r="EC7" s="188"/>
      <c r="ED7" s="188"/>
      <c r="EE7" s="188"/>
      <c r="EF7" s="188"/>
      <c r="EG7" s="188"/>
      <c r="EH7" s="188"/>
      <c r="EI7" s="188"/>
      <c r="EJ7" s="188"/>
      <c r="EK7" s="188"/>
      <c r="EL7" s="188"/>
      <c r="EM7" s="188"/>
      <c r="EN7" s="188"/>
      <c r="EO7" s="188"/>
      <c r="EP7" s="188"/>
      <c r="EQ7" s="188"/>
      <c r="ER7" s="188"/>
      <c r="ES7" s="188"/>
      <c r="ET7" s="188"/>
      <c r="EU7" s="188"/>
      <c r="EV7" s="188"/>
      <c r="EW7" s="188"/>
      <c r="EX7" s="188"/>
      <c r="EY7" s="188"/>
      <c r="EZ7" s="188"/>
      <c r="FA7" s="188"/>
      <c r="FB7" s="188"/>
      <c r="FC7" s="188"/>
      <c r="FD7" s="188"/>
      <c r="FE7" s="188"/>
      <c r="FF7" s="188"/>
      <c r="FG7" s="188"/>
      <c r="FH7" s="188"/>
      <c r="FI7" s="188"/>
      <c r="FJ7" s="188"/>
      <c r="FK7" s="188"/>
      <c r="FL7" s="188"/>
      <c r="FM7" s="188"/>
      <c r="FN7" s="188"/>
      <c r="FO7" s="188"/>
      <c r="FP7" s="188"/>
      <c r="FQ7" s="188"/>
      <c r="FR7" s="188"/>
      <c r="FS7" s="188"/>
      <c r="FT7" s="188"/>
      <c r="FU7" s="188"/>
      <c r="FV7" s="188"/>
      <c r="FW7" s="188"/>
      <c r="FX7" s="188"/>
      <c r="FY7" s="188"/>
      <c r="FZ7" s="188"/>
      <c r="GA7" s="188"/>
      <c r="GB7" s="188"/>
      <c r="GC7" s="188"/>
      <c r="GD7" s="188"/>
      <c r="GE7" s="188"/>
      <c r="GF7" s="188"/>
      <c r="GG7" s="188"/>
      <c r="GH7" s="188"/>
      <c r="GI7" s="188"/>
      <c r="GJ7" s="188"/>
      <c r="GK7" s="188"/>
      <c r="GL7" s="188"/>
      <c r="GM7" s="188"/>
      <c r="GN7" s="188"/>
      <c r="GO7" s="188"/>
      <c r="GP7" s="188"/>
      <c r="GQ7" s="188"/>
      <c r="GR7" s="188"/>
      <c r="GS7" s="188"/>
      <c r="GT7" s="188"/>
      <c r="GU7" s="188"/>
      <c r="GV7" s="188"/>
      <c r="GW7" s="188"/>
      <c r="GX7" s="188"/>
      <c r="GY7" s="188"/>
      <c r="GZ7" s="188"/>
      <c r="HA7" s="188"/>
      <c r="HB7" s="188"/>
      <c r="HC7" s="188"/>
      <c r="HD7" s="188"/>
      <c r="HE7" s="188"/>
      <c r="HF7" s="188"/>
      <c r="HG7" s="188"/>
      <c r="HH7" s="188"/>
      <c r="HI7" s="188"/>
      <c r="HJ7" s="188"/>
      <c r="HK7" s="188"/>
      <c r="HL7" s="188"/>
      <c r="HM7" s="188"/>
      <c r="HN7" s="188"/>
      <c r="HO7" s="188"/>
      <c r="HP7" s="188"/>
      <c r="HQ7" s="188"/>
      <c r="HR7" s="188"/>
      <c r="HS7" s="188"/>
      <c r="HT7" s="188"/>
      <c r="HU7" s="188"/>
      <c r="HV7" s="188"/>
      <c r="HW7" s="188"/>
      <c r="HX7" s="188"/>
      <c r="HY7" s="188"/>
      <c r="HZ7" s="188"/>
      <c r="IA7" s="188"/>
      <c r="IB7" s="188"/>
      <c r="IC7" s="188"/>
      <c r="ID7" s="188"/>
      <c r="IE7" s="188"/>
      <c r="IF7" s="188"/>
      <c r="IG7" s="188"/>
      <c r="IH7" s="188"/>
      <c r="II7" s="188"/>
      <c r="IJ7" s="188"/>
      <c r="IK7" s="188"/>
      <c r="IL7" s="188"/>
      <c r="IM7" s="188"/>
      <c r="IN7" s="188"/>
      <c r="IO7" s="188"/>
      <c r="IP7" s="188"/>
      <c r="IQ7" s="188"/>
      <c r="IR7" s="188"/>
      <c r="IS7" s="188"/>
      <c r="IT7" s="188"/>
      <c r="IU7" s="188"/>
    </row>
    <row r="8" spans="1:255" ht="21" customHeight="1">
      <c r="A8" s="204">
        <v>1</v>
      </c>
      <c r="B8" s="205" t="s">
        <v>288</v>
      </c>
      <c r="C8" s="209">
        <v>300</v>
      </c>
      <c r="D8" s="209">
        <v>300</v>
      </c>
      <c r="E8" s="209">
        <v>300</v>
      </c>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c r="DU8" s="173"/>
      <c r="DV8" s="173"/>
      <c r="DW8" s="173"/>
      <c r="DX8" s="173"/>
      <c r="DY8" s="173"/>
      <c r="DZ8" s="173"/>
      <c r="EA8" s="173"/>
      <c r="EB8" s="173"/>
      <c r="EC8" s="173"/>
      <c r="ED8" s="173"/>
      <c r="EE8" s="173"/>
      <c r="EF8" s="173"/>
      <c r="EG8" s="173"/>
      <c r="EH8" s="173"/>
      <c r="EI8" s="173"/>
      <c r="EJ8" s="173"/>
      <c r="EK8" s="173"/>
      <c r="EL8" s="173"/>
      <c r="EM8" s="173"/>
      <c r="EN8" s="173"/>
      <c r="EO8" s="173"/>
      <c r="EP8" s="173"/>
      <c r="EQ8" s="173"/>
      <c r="ER8" s="173"/>
      <c r="ES8" s="173"/>
      <c r="ET8" s="173"/>
      <c r="EU8" s="173"/>
      <c r="EV8" s="173"/>
      <c r="EW8" s="173"/>
      <c r="EX8" s="173"/>
      <c r="EY8" s="173"/>
      <c r="EZ8" s="173"/>
      <c r="FA8" s="173"/>
      <c r="FB8" s="173"/>
      <c r="FC8" s="173"/>
      <c r="FD8" s="173"/>
      <c r="FE8" s="173"/>
      <c r="FF8" s="173"/>
      <c r="FG8" s="173"/>
      <c r="FH8" s="173"/>
      <c r="FI8" s="173"/>
      <c r="FJ8" s="173"/>
      <c r="FK8" s="173"/>
      <c r="FL8" s="173"/>
      <c r="FM8" s="173"/>
      <c r="FN8" s="173"/>
      <c r="FO8" s="173"/>
      <c r="FP8" s="173"/>
      <c r="FQ8" s="173"/>
      <c r="FR8" s="173"/>
      <c r="FS8" s="173"/>
      <c r="FT8" s="173"/>
      <c r="FU8" s="173"/>
      <c r="FV8" s="173"/>
      <c r="FW8" s="173"/>
      <c r="FX8" s="173"/>
      <c r="FY8" s="173"/>
      <c r="FZ8" s="173"/>
      <c r="GA8" s="173"/>
      <c r="GB8" s="173"/>
      <c r="GC8" s="173"/>
      <c r="GD8" s="173"/>
      <c r="GE8" s="173"/>
      <c r="GF8" s="173"/>
      <c r="GG8" s="173"/>
      <c r="GH8" s="173"/>
      <c r="GI8" s="173"/>
      <c r="GJ8" s="173"/>
      <c r="GK8" s="173"/>
      <c r="GL8" s="173"/>
      <c r="GM8" s="173"/>
      <c r="GN8" s="173"/>
      <c r="GO8" s="173"/>
      <c r="GP8" s="173"/>
      <c r="GQ8" s="173"/>
      <c r="GR8" s="173"/>
      <c r="GS8" s="173"/>
      <c r="GT8" s="173"/>
      <c r="GU8" s="173"/>
      <c r="GV8" s="173"/>
      <c r="GW8" s="173"/>
      <c r="GX8" s="173"/>
      <c r="GY8" s="173"/>
      <c r="GZ8" s="173"/>
      <c r="HA8" s="173"/>
      <c r="HB8" s="173"/>
      <c r="HC8" s="173"/>
      <c r="HD8" s="173"/>
      <c r="HE8" s="173"/>
      <c r="HF8" s="173"/>
      <c r="HG8" s="173"/>
      <c r="HH8" s="173"/>
      <c r="HI8" s="173"/>
      <c r="HJ8" s="173"/>
      <c r="HK8" s="173"/>
      <c r="HL8" s="173"/>
      <c r="HM8" s="173"/>
      <c r="HN8" s="173"/>
      <c r="HO8" s="173"/>
      <c r="HP8" s="173"/>
      <c r="HQ8" s="173"/>
      <c r="HR8" s="173"/>
      <c r="HS8" s="173"/>
      <c r="HT8" s="173"/>
      <c r="HU8" s="173"/>
      <c r="HV8" s="173"/>
      <c r="HW8" s="173"/>
      <c r="HX8" s="173"/>
      <c r="HY8" s="173"/>
      <c r="HZ8" s="173"/>
      <c r="IA8" s="173"/>
      <c r="IB8" s="173"/>
      <c r="IC8" s="173"/>
      <c r="ID8" s="173"/>
      <c r="IE8" s="173"/>
      <c r="IF8" s="173"/>
      <c r="IG8" s="173"/>
      <c r="IH8" s="173"/>
      <c r="II8" s="173"/>
      <c r="IJ8" s="173"/>
      <c r="IK8" s="173"/>
      <c r="IL8" s="173"/>
      <c r="IM8" s="173"/>
      <c r="IN8" s="173"/>
      <c r="IO8" s="173"/>
      <c r="IP8" s="173"/>
      <c r="IQ8" s="173"/>
      <c r="IR8" s="173"/>
      <c r="IS8" s="173"/>
      <c r="IT8" s="173"/>
      <c r="IU8" s="173"/>
    </row>
    <row r="9" spans="1:255" ht="22.5" customHeight="1">
      <c r="A9" s="206"/>
      <c r="B9" s="207" t="s">
        <v>289</v>
      </c>
      <c r="C9" s="210">
        <f>SUM(C8:C8)</f>
        <v>300</v>
      </c>
      <c r="D9" s="210">
        <f>SUM(D8:D8)</f>
        <v>300</v>
      </c>
      <c r="E9" s="210">
        <f>SUM(E8:E8)</f>
        <v>300</v>
      </c>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c r="FU9" s="208"/>
      <c r="FV9" s="208"/>
      <c r="FW9" s="208"/>
      <c r="FX9" s="208"/>
      <c r="FY9" s="208"/>
      <c r="FZ9" s="208"/>
      <c r="GA9" s="208"/>
      <c r="GB9" s="208"/>
      <c r="GC9" s="208"/>
      <c r="GD9" s="208"/>
      <c r="GE9" s="208"/>
      <c r="GF9" s="208"/>
      <c r="GG9" s="208"/>
      <c r="GH9" s="208"/>
      <c r="GI9" s="208"/>
      <c r="GJ9" s="208"/>
      <c r="GK9" s="208"/>
      <c r="GL9" s="208"/>
      <c r="GM9" s="208"/>
      <c r="GN9" s="208"/>
      <c r="GO9" s="208"/>
      <c r="GP9" s="208"/>
      <c r="GQ9" s="208"/>
      <c r="GR9" s="208"/>
      <c r="GS9" s="208"/>
      <c r="GT9" s="208"/>
      <c r="GU9" s="208"/>
      <c r="GV9" s="208"/>
      <c r="GW9" s="208"/>
      <c r="GX9" s="208"/>
      <c r="GY9" s="208"/>
      <c r="GZ9" s="208"/>
      <c r="HA9" s="208"/>
      <c r="HB9" s="208"/>
      <c r="HC9" s="208"/>
      <c r="HD9" s="208"/>
      <c r="HE9" s="208"/>
      <c r="HF9" s="208"/>
      <c r="HG9" s="208"/>
      <c r="HH9" s="208"/>
      <c r="HI9" s="208"/>
      <c r="HJ9" s="208"/>
      <c r="HK9" s="208"/>
      <c r="HL9" s="208"/>
      <c r="HM9" s="208"/>
      <c r="HN9" s="208"/>
      <c r="HO9" s="208"/>
      <c r="HP9" s="208"/>
      <c r="HQ9" s="208"/>
      <c r="HR9" s="208"/>
      <c r="HS9" s="208"/>
      <c r="HT9" s="208"/>
      <c r="HU9" s="208"/>
      <c r="HV9" s="208"/>
      <c r="HW9" s="208"/>
      <c r="HX9" s="208"/>
      <c r="HY9" s="208"/>
      <c r="HZ9" s="208"/>
      <c r="IA9" s="208"/>
      <c r="IB9" s="208"/>
      <c r="IC9" s="208"/>
      <c r="ID9" s="208"/>
      <c r="IE9" s="208"/>
      <c r="IF9" s="208"/>
      <c r="IG9" s="208"/>
      <c r="IH9" s="208"/>
      <c r="II9" s="208"/>
      <c r="IJ9" s="208"/>
      <c r="IK9" s="208"/>
      <c r="IL9" s="208"/>
      <c r="IM9" s="208"/>
      <c r="IN9" s="208"/>
      <c r="IO9" s="208"/>
      <c r="IP9" s="208"/>
      <c r="IQ9" s="208"/>
      <c r="IR9" s="208"/>
      <c r="IS9" s="208"/>
      <c r="IT9" s="208"/>
      <c r="IU9" s="208"/>
    </row>
  </sheetData>
  <sheetProtection/>
  <mergeCells count="3">
    <mergeCell ref="C2:E2"/>
    <mergeCell ref="B5:E5"/>
    <mergeCell ref="C1:D1"/>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tabColor rgb="FF7030A0"/>
  </sheetPr>
  <dimension ref="A1:IU9"/>
  <sheetViews>
    <sheetView zoomScalePageLayoutView="0" workbookViewId="0" topLeftCell="A1">
      <selection activeCell="J16" sqref="J16"/>
    </sheetView>
  </sheetViews>
  <sheetFormatPr defaultColWidth="9.140625" defaultRowHeight="12.75"/>
  <cols>
    <col min="1" max="1" width="4.140625" style="197" customWidth="1"/>
    <col min="2" max="2" width="40.00390625" style="197" customWidth="1"/>
    <col min="3" max="3" width="15.7109375" style="197" customWidth="1"/>
    <col min="4" max="4" width="13.57421875" style="197" customWidth="1"/>
    <col min="5" max="5" width="13.8515625" style="197" customWidth="1"/>
    <col min="6" max="251" width="9.140625" style="197" customWidth="1"/>
    <col min="252" max="252" width="4.140625" style="197" customWidth="1"/>
    <col min="253" max="253" width="58.8515625" style="197" customWidth="1"/>
    <col min="254" max="254" width="32.8515625" style="197" customWidth="1"/>
    <col min="255" max="255" width="9.140625" style="197" customWidth="1"/>
  </cols>
  <sheetData>
    <row r="1" spans="1:4" ht="12.75" customHeight="1">
      <c r="A1" s="194"/>
      <c r="B1" s="195"/>
      <c r="C1" s="350" t="s">
        <v>322</v>
      </c>
      <c r="D1" s="350"/>
    </row>
    <row r="2" spans="1:5" ht="59.25" customHeight="1">
      <c r="A2" s="194"/>
      <c r="B2" s="195"/>
      <c r="C2" s="292" t="s">
        <v>343</v>
      </c>
      <c r="D2" s="292"/>
      <c r="E2" s="292"/>
    </row>
    <row r="3" spans="1:3" ht="12.75">
      <c r="A3" s="194"/>
      <c r="B3" s="195"/>
      <c r="C3" s="172" t="s">
        <v>291</v>
      </c>
    </row>
    <row r="4" spans="1:3" ht="12.75">
      <c r="A4" s="194"/>
      <c r="B4" s="195"/>
      <c r="C4" s="198"/>
    </row>
    <row r="5" spans="1:255" ht="72" customHeight="1">
      <c r="A5" s="199"/>
      <c r="B5" s="349" t="s">
        <v>380</v>
      </c>
      <c r="C5" s="349"/>
      <c r="D5" s="349"/>
      <c r="E5" s="349"/>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row>
    <row r="6" spans="1:5" ht="12.75">
      <c r="A6" s="194"/>
      <c r="B6" s="201"/>
      <c r="C6" s="201"/>
      <c r="E6" s="168" t="s">
        <v>244</v>
      </c>
    </row>
    <row r="7" spans="1:255" s="211" customFormat="1" ht="31.5" customHeight="1">
      <c r="A7" s="202" t="s">
        <v>286</v>
      </c>
      <c r="B7" s="279" t="s">
        <v>287</v>
      </c>
      <c r="C7" s="203" t="s">
        <v>293</v>
      </c>
      <c r="D7" s="203" t="s">
        <v>298</v>
      </c>
      <c r="E7" s="203" t="s">
        <v>376</v>
      </c>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88"/>
      <c r="DF7" s="188"/>
      <c r="DG7" s="188"/>
      <c r="DH7" s="188"/>
      <c r="DI7" s="188"/>
      <c r="DJ7" s="188"/>
      <c r="DK7" s="188"/>
      <c r="DL7" s="188"/>
      <c r="DM7" s="188"/>
      <c r="DN7" s="188"/>
      <c r="DO7" s="188"/>
      <c r="DP7" s="188"/>
      <c r="DQ7" s="188"/>
      <c r="DR7" s="188"/>
      <c r="DS7" s="188"/>
      <c r="DT7" s="188"/>
      <c r="DU7" s="188"/>
      <c r="DV7" s="188"/>
      <c r="DW7" s="188"/>
      <c r="DX7" s="188"/>
      <c r="DY7" s="188"/>
      <c r="DZ7" s="188"/>
      <c r="EA7" s="188"/>
      <c r="EB7" s="188"/>
      <c r="EC7" s="188"/>
      <c r="ED7" s="188"/>
      <c r="EE7" s="188"/>
      <c r="EF7" s="188"/>
      <c r="EG7" s="188"/>
      <c r="EH7" s="188"/>
      <c r="EI7" s="188"/>
      <c r="EJ7" s="188"/>
      <c r="EK7" s="188"/>
      <c r="EL7" s="188"/>
      <c r="EM7" s="188"/>
      <c r="EN7" s="188"/>
      <c r="EO7" s="188"/>
      <c r="EP7" s="188"/>
      <c r="EQ7" s="188"/>
      <c r="ER7" s="188"/>
      <c r="ES7" s="188"/>
      <c r="ET7" s="188"/>
      <c r="EU7" s="188"/>
      <c r="EV7" s="188"/>
      <c r="EW7" s="188"/>
      <c r="EX7" s="188"/>
      <c r="EY7" s="188"/>
      <c r="EZ7" s="188"/>
      <c r="FA7" s="188"/>
      <c r="FB7" s="188"/>
      <c r="FC7" s="188"/>
      <c r="FD7" s="188"/>
      <c r="FE7" s="188"/>
      <c r="FF7" s="188"/>
      <c r="FG7" s="188"/>
      <c r="FH7" s="188"/>
      <c r="FI7" s="188"/>
      <c r="FJ7" s="188"/>
      <c r="FK7" s="188"/>
      <c r="FL7" s="188"/>
      <c r="FM7" s="188"/>
      <c r="FN7" s="188"/>
      <c r="FO7" s="188"/>
      <c r="FP7" s="188"/>
      <c r="FQ7" s="188"/>
      <c r="FR7" s="188"/>
      <c r="FS7" s="188"/>
      <c r="FT7" s="188"/>
      <c r="FU7" s="188"/>
      <c r="FV7" s="188"/>
      <c r="FW7" s="188"/>
      <c r="FX7" s="188"/>
      <c r="FY7" s="188"/>
      <c r="FZ7" s="188"/>
      <c r="GA7" s="188"/>
      <c r="GB7" s="188"/>
      <c r="GC7" s="188"/>
      <c r="GD7" s="188"/>
      <c r="GE7" s="188"/>
      <c r="GF7" s="188"/>
      <c r="GG7" s="188"/>
      <c r="GH7" s="188"/>
      <c r="GI7" s="188"/>
      <c r="GJ7" s="188"/>
      <c r="GK7" s="188"/>
      <c r="GL7" s="188"/>
      <c r="GM7" s="188"/>
      <c r="GN7" s="188"/>
      <c r="GO7" s="188"/>
      <c r="GP7" s="188"/>
      <c r="GQ7" s="188"/>
      <c r="GR7" s="188"/>
      <c r="GS7" s="188"/>
      <c r="GT7" s="188"/>
      <c r="GU7" s="188"/>
      <c r="GV7" s="188"/>
      <c r="GW7" s="188"/>
      <c r="GX7" s="188"/>
      <c r="GY7" s="188"/>
      <c r="GZ7" s="188"/>
      <c r="HA7" s="188"/>
      <c r="HB7" s="188"/>
      <c r="HC7" s="188"/>
      <c r="HD7" s="188"/>
      <c r="HE7" s="188"/>
      <c r="HF7" s="188"/>
      <c r="HG7" s="188"/>
      <c r="HH7" s="188"/>
      <c r="HI7" s="188"/>
      <c r="HJ7" s="188"/>
      <c r="HK7" s="188"/>
      <c r="HL7" s="188"/>
      <c r="HM7" s="188"/>
      <c r="HN7" s="188"/>
      <c r="HO7" s="188"/>
      <c r="HP7" s="188"/>
      <c r="HQ7" s="188"/>
      <c r="HR7" s="188"/>
      <c r="HS7" s="188"/>
      <c r="HT7" s="188"/>
      <c r="HU7" s="188"/>
      <c r="HV7" s="188"/>
      <c r="HW7" s="188"/>
      <c r="HX7" s="188"/>
      <c r="HY7" s="188"/>
      <c r="HZ7" s="188"/>
      <c r="IA7" s="188"/>
      <c r="IB7" s="188"/>
      <c r="IC7" s="188"/>
      <c r="ID7" s="188"/>
      <c r="IE7" s="188"/>
      <c r="IF7" s="188"/>
      <c r="IG7" s="188"/>
      <c r="IH7" s="188"/>
      <c r="II7" s="188"/>
      <c r="IJ7" s="188"/>
      <c r="IK7" s="188"/>
      <c r="IL7" s="188"/>
      <c r="IM7" s="188"/>
      <c r="IN7" s="188"/>
      <c r="IO7" s="188"/>
      <c r="IP7" s="188"/>
      <c r="IQ7" s="188"/>
      <c r="IR7" s="188"/>
      <c r="IS7" s="188"/>
      <c r="IT7" s="188"/>
      <c r="IU7" s="188"/>
    </row>
    <row r="8" spans="1:255" ht="21" customHeight="1">
      <c r="A8" s="204">
        <v>1</v>
      </c>
      <c r="B8" s="205" t="s">
        <v>288</v>
      </c>
      <c r="C8" s="209">
        <v>500</v>
      </c>
      <c r="D8" s="209">
        <v>500</v>
      </c>
      <c r="E8" s="209">
        <v>500</v>
      </c>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c r="DU8" s="173"/>
      <c r="DV8" s="173"/>
      <c r="DW8" s="173"/>
      <c r="DX8" s="173"/>
      <c r="DY8" s="173"/>
      <c r="DZ8" s="173"/>
      <c r="EA8" s="173"/>
      <c r="EB8" s="173"/>
      <c r="EC8" s="173"/>
      <c r="ED8" s="173"/>
      <c r="EE8" s="173"/>
      <c r="EF8" s="173"/>
      <c r="EG8" s="173"/>
      <c r="EH8" s="173"/>
      <c r="EI8" s="173"/>
      <c r="EJ8" s="173"/>
      <c r="EK8" s="173"/>
      <c r="EL8" s="173"/>
      <c r="EM8" s="173"/>
      <c r="EN8" s="173"/>
      <c r="EO8" s="173"/>
      <c r="EP8" s="173"/>
      <c r="EQ8" s="173"/>
      <c r="ER8" s="173"/>
      <c r="ES8" s="173"/>
      <c r="ET8" s="173"/>
      <c r="EU8" s="173"/>
      <c r="EV8" s="173"/>
      <c r="EW8" s="173"/>
      <c r="EX8" s="173"/>
      <c r="EY8" s="173"/>
      <c r="EZ8" s="173"/>
      <c r="FA8" s="173"/>
      <c r="FB8" s="173"/>
      <c r="FC8" s="173"/>
      <c r="FD8" s="173"/>
      <c r="FE8" s="173"/>
      <c r="FF8" s="173"/>
      <c r="FG8" s="173"/>
      <c r="FH8" s="173"/>
      <c r="FI8" s="173"/>
      <c r="FJ8" s="173"/>
      <c r="FK8" s="173"/>
      <c r="FL8" s="173"/>
      <c r="FM8" s="173"/>
      <c r="FN8" s="173"/>
      <c r="FO8" s="173"/>
      <c r="FP8" s="173"/>
      <c r="FQ8" s="173"/>
      <c r="FR8" s="173"/>
      <c r="FS8" s="173"/>
      <c r="FT8" s="173"/>
      <c r="FU8" s="173"/>
      <c r="FV8" s="173"/>
      <c r="FW8" s="173"/>
      <c r="FX8" s="173"/>
      <c r="FY8" s="173"/>
      <c r="FZ8" s="173"/>
      <c r="GA8" s="173"/>
      <c r="GB8" s="173"/>
      <c r="GC8" s="173"/>
      <c r="GD8" s="173"/>
      <c r="GE8" s="173"/>
      <c r="GF8" s="173"/>
      <c r="GG8" s="173"/>
      <c r="GH8" s="173"/>
      <c r="GI8" s="173"/>
      <c r="GJ8" s="173"/>
      <c r="GK8" s="173"/>
      <c r="GL8" s="173"/>
      <c r="GM8" s="173"/>
      <c r="GN8" s="173"/>
      <c r="GO8" s="173"/>
      <c r="GP8" s="173"/>
      <c r="GQ8" s="173"/>
      <c r="GR8" s="173"/>
      <c r="GS8" s="173"/>
      <c r="GT8" s="173"/>
      <c r="GU8" s="173"/>
      <c r="GV8" s="173"/>
      <c r="GW8" s="173"/>
      <c r="GX8" s="173"/>
      <c r="GY8" s="173"/>
      <c r="GZ8" s="173"/>
      <c r="HA8" s="173"/>
      <c r="HB8" s="173"/>
      <c r="HC8" s="173"/>
      <c r="HD8" s="173"/>
      <c r="HE8" s="173"/>
      <c r="HF8" s="173"/>
      <c r="HG8" s="173"/>
      <c r="HH8" s="173"/>
      <c r="HI8" s="173"/>
      <c r="HJ8" s="173"/>
      <c r="HK8" s="173"/>
      <c r="HL8" s="173"/>
      <c r="HM8" s="173"/>
      <c r="HN8" s="173"/>
      <c r="HO8" s="173"/>
      <c r="HP8" s="173"/>
      <c r="HQ8" s="173"/>
      <c r="HR8" s="173"/>
      <c r="HS8" s="173"/>
      <c r="HT8" s="173"/>
      <c r="HU8" s="173"/>
      <c r="HV8" s="173"/>
      <c r="HW8" s="173"/>
      <c r="HX8" s="173"/>
      <c r="HY8" s="173"/>
      <c r="HZ8" s="173"/>
      <c r="IA8" s="173"/>
      <c r="IB8" s="173"/>
      <c r="IC8" s="173"/>
      <c r="ID8" s="173"/>
      <c r="IE8" s="173"/>
      <c r="IF8" s="173"/>
      <c r="IG8" s="173"/>
      <c r="IH8" s="173"/>
      <c r="II8" s="173"/>
      <c r="IJ8" s="173"/>
      <c r="IK8" s="173"/>
      <c r="IL8" s="173"/>
      <c r="IM8" s="173"/>
      <c r="IN8" s="173"/>
      <c r="IO8" s="173"/>
      <c r="IP8" s="173"/>
      <c r="IQ8" s="173"/>
      <c r="IR8" s="173"/>
      <c r="IS8" s="173"/>
      <c r="IT8" s="173"/>
      <c r="IU8" s="173"/>
    </row>
    <row r="9" spans="1:255" ht="22.5" customHeight="1">
      <c r="A9" s="206"/>
      <c r="B9" s="207" t="s">
        <v>289</v>
      </c>
      <c r="C9" s="210">
        <f>SUM(C8:C8)</f>
        <v>500</v>
      </c>
      <c r="D9" s="210">
        <f>SUM(D8:D8)</f>
        <v>500</v>
      </c>
      <c r="E9" s="210">
        <f>SUM(E8:E8)</f>
        <v>500</v>
      </c>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c r="FU9" s="208"/>
      <c r="FV9" s="208"/>
      <c r="FW9" s="208"/>
      <c r="FX9" s="208"/>
      <c r="FY9" s="208"/>
      <c r="FZ9" s="208"/>
      <c r="GA9" s="208"/>
      <c r="GB9" s="208"/>
      <c r="GC9" s="208"/>
      <c r="GD9" s="208"/>
      <c r="GE9" s="208"/>
      <c r="GF9" s="208"/>
      <c r="GG9" s="208"/>
      <c r="GH9" s="208"/>
      <c r="GI9" s="208"/>
      <c r="GJ9" s="208"/>
      <c r="GK9" s="208"/>
      <c r="GL9" s="208"/>
      <c r="GM9" s="208"/>
      <c r="GN9" s="208"/>
      <c r="GO9" s="208"/>
      <c r="GP9" s="208"/>
      <c r="GQ9" s="208"/>
      <c r="GR9" s="208"/>
      <c r="GS9" s="208"/>
      <c r="GT9" s="208"/>
      <c r="GU9" s="208"/>
      <c r="GV9" s="208"/>
      <c r="GW9" s="208"/>
      <c r="GX9" s="208"/>
      <c r="GY9" s="208"/>
      <c r="GZ9" s="208"/>
      <c r="HA9" s="208"/>
      <c r="HB9" s="208"/>
      <c r="HC9" s="208"/>
      <c r="HD9" s="208"/>
      <c r="HE9" s="208"/>
      <c r="HF9" s="208"/>
      <c r="HG9" s="208"/>
      <c r="HH9" s="208"/>
      <c r="HI9" s="208"/>
      <c r="HJ9" s="208"/>
      <c r="HK9" s="208"/>
      <c r="HL9" s="208"/>
      <c r="HM9" s="208"/>
      <c r="HN9" s="208"/>
      <c r="HO9" s="208"/>
      <c r="HP9" s="208"/>
      <c r="HQ9" s="208"/>
      <c r="HR9" s="208"/>
      <c r="HS9" s="208"/>
      <c r="HT9" s="208"/>
      <c r="HU9" s="208"/>
      <c r="HV9" s="208"/>
      <c r="HW9" s="208"/>
      <c r="HX9" s="208"/>
      <c r="HY9" s="208"/>
      <c r="HZ9" s="208"/>
      <c r="IA9" s="208"/>
      <c r="IB9" s="208"/>
      <c r="IC9" s="208"/>
      <c r="ID9" s="208"/>
      <c r="IE9" s="208"/>
      <c r="IF9" s="208"/>
      <c r="IG9" s="208"/>
      <c r="IH9" s="208"/>
      <c r="II9" s="208"/>
      <c r="IJ9" s="208"/>
      <c r="IK9" s="208"/>
      <c r="IL9" s="208"/>
      <c r="IM9" s="208"/>
      <c r="IN9" s="208"/>
      <c r="IO9" s="208"/>
      <c r="IP9" s="208"/>
      <c r="IQ9" s="208"/>
      <c r="IR9" s="208"/>
      <c r="IS9" s="208"/>
      <c r="IT9" s="208"/>
      <c r="IU9" s="208"/>
    </row>
  </sheetData>
  <sheetProtection/>
  <mergeCells count="3">
    <mergeCell ref="B5:E5"/>
    <mergeCell ref="C2:E2"/>
    <mergeCell ref="C1:D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7030A0"/>
  </sheetPr>
  <dimension ref="A1:IU9"/>
  <sheetViews>
    <sheetView zoomScalePageLayoutView="0" workbookViewId="0" topLeftCell="A1">
      <selection activeCell="L7" sqref="L7"/>
    </sheetView>
  </sheetViews>
  <sheetFormatPr defaultColWidth="9.140625" defaultRowHeight="12.75"/>
  <cols>
    <col min="1" max="1" width="4.140625" style="197" customWidth="1"/>
    <col min="2" max="2" width="39.421875" style="197" customWidth="1"/>
    <col min="3" max="5" width="14.421875" style="197" customWidth="1"/>
    <col min="6" max="251" width="9.140625" style="197" customWidth="1"/>
    <col min="252" max="252" width="4.140625" style="197" customWidth="1"/>
    <col min="253" max="253" width="58.8515625" style="197" customWidth="1"/>
    <col min="254" max="254" width="32.8515625" style="197" customWidth="1"/>
    <col min="255" max="255" width="9.140625" style="197" customWidth="1"/>
  </cols>
  <sheetData>
    <row r="1" spans="1:4" ht="12.75" customHeight="1">
      <c r="A1" s="194"/>
      <c r="B1" s="195"/>
      <c r="C1" s="350" t="s">
        <v>322</v>
      </c>
      <c r="D1" s="350"/>
    </row>
    <row r="2" spans="1:5" ht="58.5" customHeight="1">
      <c r="A2" s="194"/>
      <c r="B2" s="195"/>
      <c r="C2" s="292" t="s">
        <v>343</v>
      </c>
      <c r="D2" s="292"/>
      <c r="E2" s="292"/>
    </row>
    <row r="3" spans="1:3" ht="12.75">
      <c r="A3" s="194"/>
      <c r="B3" s="195"/>
      <c r="C3" s="172" t="s">
        <v>323</v>
      </c>
    </row>
    <row r="4" spans="1:3" ht="12.75">
      <c r="A4" s="194"/>
      <c r="B4" s="195"/>
      <c r="C4" s="198"/>
    </row>
    <row r="5" spans="1:255" ht="96.75" customHeight="1">
      <c r="A5" s="199"/>
      <c r="B5" s="349" t="s">
        <v>381</v>
      </c>
      <c r="C5" s="349"/>
      <c r="D5" s="349"/>
      <c r="E5" s="349"/>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row>
    <row r="6" spans="1:5" ht="12.75">
      <c r="A6" s="194"/>
      <c r="B6" s="201"/>
      <c r="C6" s="201"/>
      <c r="E6" s="168" t="s">
        <v>244</v>
      </c>
    </row>
    <row r="7" spans="1:255" ht="25.5">
      <c r="A7" s="202" t="s">
        <v>286</v>
      </c>
      <c r="B7" s="279" t="s">
        <v>287</v>
      </c>
      <c r="C7" s="203" t="s">
        <v>293</v>
      </c>
      <c r="D7" s="203" t="s">
        <v>298</v>
      </c>
      <c r="E7" s="203" t="s">
        <v>376</v>
      </c>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88"/>
      <c r="DF7" s="188"/>
      <c r="DG7" s="188"/>
      <c r="DH7" s="188"/>
      <c r="DI7" s="188"/>
      <c r="DJ7" s="188"/>
      <c r="DK7" s="188"/>
      <c r="DL7" s="188"/>
      <c r="DM7" s="188"/>
      <c r="DN7" s="188"/>
      <c r="DO7" s="188"/>
      <c r="DP7" s="188"/>
      <c r="DQ7" s="188"/>
      <c r="DR7" s="188"/>
      <c r="DS7" s="188"/>
      <c r="DT7" s="188"/>
      <c r="DU7" s="188"/>
      <c r="DV7" s="188"/>
      <c r="DW7" s="188"/>
      <c r="DX7" s="188"/>
      <c r="DY7" s="188"/>
      <c r="DZ7" s="188"/>
      <c r="EA7" s="188"/>
      <c r="EB7" s="188"/>
      <c r="EC7" s="188"/>
      <c r="ED7" s="188"/>
      <c r="EE7" s="188"/>
      <c r="EF7" s="188"/>
      <c r="EG7" s="188"/>
      <c r="EH7" s="188"/>
      <c r="EI7" s="188"/>
      <c r="EJ7" s="188"/>
      <c r="EK7" s="188"/>
      <c r="EL7" s="188"/>
      <c r="EM7" s="188"/>
      <c r="EN7" s="188"/>
      <c r="EO7" s="188"/>
      <c r="EP7" s="188"/>
      <c r="EQ7" s="188"/>
      <c r="ER7" s="188"/>
      <c r="ES7" s="188"/>
      <c r="ET7" s="188"/>
      <c r="EU7" s="188"/>
      <c r="EV7" s="188"/>
      <c r="EW7" s="188"/>
      <c r="EX7" s="188"/>
      <c r="EY7" s="188"/>
      <c r="EZ7" s="188"/>
      <c r="FA7" s="188"/>
      <c r="FB7" s="188"/>
      <c r="FC7" s="188"/>
      <c r="FD7" s="188"/>
      <c r="FE7" s="188"/>
      <c r="FF7" s="188"/>
      <c r="FG7" s="188"/>
      <c r="FH7" s="188"/>
      <c r="FI7" s="188"/>
      <c r="FJ7" s="188"/>
      <c r="FK7" s="188"/>
      <c r="FL7" s="188"/>
      <c r="FM7" s="188"/>
      <c r="FN7" s="188"/>
      <c r="FO7" s="188"/>
      <c r="FP7" s="188"/>
      <c r="FQ7" s="188"/>
      <c r="FR7" s="188"/>
      <c r="FS7" s="188"/>
      <c r="FT7" s="188"/>
      <c r="FU7" s="188"/>
      <c r="FV7" s="188"/>
      <c r="FW7" s="188"/>
      <c r="FX7" s="188"/>
      <c r="FY7" s="188"/>
      <c r="FZ7" s="188"/>
      <c r="GA7" s="188"/>
      <c r="GB7" s="188"/>
      <c r="GC7" s="188"/>
      <c r="GD7" s="188"/>
      <c r="GE7" s="188"/>
      <c r="GF7" s="188"/>
      <c r="GG7" s="188"/>
      <c r="GH7" s="188"/>
      <c r="GI7" s="188"/>
      <c r="GJ7" s="188"/>
      <c r="GK7" s="188"/>
      <c r="GL7" s="188"/>
      <c r="GM7" s="188"/>
      <c r="GN7" s="188"/>
      <c r="GO7" s="188"/>
      <c r="GP7" s="188"/>
      <c r="GQ7" s="188"/>
      <c r="GR7" s="188"/>
      <c r="GS7" s="188"/>
      <c r="GT7" s="188"/>
      <c r="GU7" s="188"/>
      <c r="GV7" s="188"/>
      <c r="GW7" s="188"/>
      <c r="GX7" s="188"/>
      <c r="GY7" s="188"/>
      <c r="GZ7" s="188"/>
      <c r="HA7" s="188"/>
      <c r="HB7" s="188"/>
      <c r="HC7" s="188"/>
      <c r="HD7" s="188"/>
      <c r="HE7" s="188"/>
      <c r="HF7" s="188"/>
      <c r="HG7" s="188"/>
      <c r="HH7" s="188"/>
      <c r="HI7" s="188"/>
      <c r="HJ7" s="188"/>
      <c r="HK7" s="188"/>
      <c r="HL7" s="188"/>
      <c r="HM7" s="188"/>
      <c r="HN7" s="188"/>
      <c r="HO7" s="188"/>
      <c r="HP7" s="188"/>
      <c r="HQ7" s="188"/>
      <c r="HR7" s="188"/>
      <c r="HS7" s="188"/>
      <c r="HT7" s="188"/>
      <c r="HU7" s="188"/>
      <c r="HV7" s="188"/>
      <c r="HW7" s="188"/>
      <c r="HX7" s="188"/>
      <c r="HY7" s="188"/>
      <c r="HZ7" s="188"/>
      <c r="IA7" s="188"/>
      <c r="IB7" s="188"/>
      <c r="IC7" s="188"/>
      <c r="ID7" s="188"/>
      <c r="IE7" s="188"/>
      <c r="IF7" s="188"/>
      <c r="IG7" s="188"/>
      <c r="IH7" s="188"/>
      <c r="II7" s="188"/>
      <c r="IJ7" s="188"/>
      <c r="IK7" s="188"/>
      <c r="IL7" s="188"/>
      <c r="IM7" s="188"/>
      <c r="IN7" s="188"/>
      <c r="IO7" s="188"/>
      <c r="IP7" s="188"/>
      <c r="IQ7" s="188"/>
      <c r="IR7" s="188"/>
      <c r="IS7" s="188"/>
      <c r="IT7" s="188"/>
      <c r="IU7" s="188"/>
    </row>
    <row r="8" spans="1:255" ht="25.5" customHeight="1">
      <c r="A8" s="204">
        <v>1</v>
      </c>
      <c r="B8" s="205" t="s">
        <v>288</v>
      </c>
      <c r="C8" s="209">
        <v>4000</v>
      </c>
      <c r="D8" s="209">
        <v>4000</v>
      </c>
      <c r="E8" s="209">
        <v>4000</v>
      </c>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c r="DU8" s="173"/>
      <c r="DV8" s="173"/>
      <c r="DW8" s="173"/>
      <c r="DX8" s="173"/>
      <c r="DY8" s="173"/>
      <c r="DZ8" s="173"/>
      <c r="EA8" s="173"/>
      <c r="EB8" s="173"/>
      <c r="EC8" s="173"/>
      <c r="ED8" s="173"/>
      <c r="EE8" s="173"/>
      <c r="EF8" s="173"/>
      <c r="EG8" s="173"/>
      <c r="EH8" s="173"/>
      <c r="EI8" s="173"/>
      <c r="EJ8" s="173"/>
      <c r="EK8" s="173"/>
      <c r="EL8" s="173"/>
      <c r="EM8" s="173"/>
      <c r="EN8" s="173"/>
      <c r="EO8" s="173"/>
      <c r="EP8" s="173"/>
      <c r="EQ8" s="173"/>
      <c r="ER8" s="173"/>
      <c r="ES8" s="173"/>
      <c r="ET8" s="173"/>
      <c r="EU8" s="173"/>
      <c r="EV8" s="173"/>
      <c r="EW8" s="173"/>
      <c r="EX8" s="173"/>
      <c r="EY8" s="173"/>
      <c r="EZ8" s="173"/>
      <c r="FA8" s="173"/>
      <c r="FB8" s="173"/>
      <c r="FC8" s="173"/>
      <c r="FD8" s="173"/>
      <c r="FE8" s="173"/>
      <c r="FF8" s="173"/>
      <c r="FG8" s="173"/>
      <c r="FH8" s="173"/>
      <c r="FI8" s="173"/>
      <c r="FJ8" s="173"/>
      <c r="FK8" s="173"/>
      <c r="FL8" s="173"/>
      <c r="FM8" s="173"/>
      <c r="FN8" s="173"/>
      <c r="FO8" s="173"/>
      <c r="FP8" s="173"/>
      <c r="FQ8" s="173"/>
      <c r="FR8" s="173"/>
      <c r="FS8" s="173"/>
      <c r="FT8" s="173"/>
      <c r="FU8" s="173"/>
      <c r="FV8" s="173"/>
      <c r="FW8" s="173"/>
      <c r="FX8" s="173"/>
      <c r="FY8" s="173"/>
      <c r="FZ8" s="173"/>
      <c r="GA8" s="173"/>
      <c r="GB8" s="173"/>
      <c r="GC8" s="173"/>
      <c r="GD8" s="173"/>
      <c r="GE8" s="173"/>
      <c r="GF8" s="173"/>
      <c r="GG8" s="173"/>
      <c r="GH8" s="173"/>
      <c r="GI8" s="173"/>
      <c r="GJ8" s="173"/>
      <c r="GK8" s="173"/>
      <c r="GL8" s="173"/>
      <c r="GM8" s="173"/>
      <c r="GN8" s="173"/>
      <c r="GO8" s="173"/>
      <c r="GP8" s="173"/>
      <c r="GQ8" s="173"/>
      <c r="GR8" s="173"/>
      <c r="GS8" s="173"/>
      <c r="GT8" s="173"/>
      <c r="GU8" s="173"/>
      <c r="GV8" s="173"/>
      <c r="GW8" s="173"/>
      <c r="GX8" s="173"/>
      <c r="GY8" s="173"/>
      <c r="GZ8" s="173"/>
      <c r="HA8" s="173"/>
      <c r="HB8" s="173"/>
      <c r="HC8" s="173"/>
      <c r="HD8" s="173"/>
      <c r="HE8" s="173"/>
      <c r="HF8" s="173"/>
      <c r="HG8" s="173"/>
      <c r="HH8" s="173"/>
      <c r="HI8" s="173"/>
      <c r="HJ8" s="173"/>
      <c r="HK8" s="173"/>
      <c r="HL8" s="173"/>
      <c r="HM8" s="173"/>
      <c r="HN8" s="173"/>
      <c r="HO8" s="173"/>
      <c r="HP8" s="173"/>
      <c r="HQ8" s="173"/>
      <c r="HR8" s="173"/>
      <c r="HS8" s="173"/>
      <c r="HT8" s="173"/>
      <c r="HU8" s="173"/>
      <c r="HV8" s="173"/>
      <c r="HW8" s="173"/>
      <c r="HX8" s="173"/>
      <c r="HY8" s="173"/>
      <c r="HZ8" s="173"/>
      <c r="IA8" s="173"/>
      <c r="IB8" s="173"/>
      <c r="IC8" s="173"/>
      <c r="ID8" s="173"/>
      <c r="IE8" s="173"/>
      <c r="IF8" s="173"/>
      <c r="IG8" s="173"/>
      <c r="IH8" s="173"/>
      <c r="II8" s="173"/>
      <c r="IJ8" s="173"/>
      <c r="IK8" s="173"/>
      <c r="IL8" s="173"/>
      <c r="IM8" s="173"/>
      <c r="IN8" s="173"/>
      <c r="IO8" s="173"/>
      <c r="IP8" s="173"/>
      <c r="IQ8" s="173"/>
      <c r="IR8" s="173"/>
      <c r="IS8" s="173"/>
      <c r="IT8" s="173"/>
      <c r="IU8" s="173"/>
    </row>
    <row r="9" spans="1:255" ht="25.5" customHeight="1">
      <c r="A9" s="206"/>
      <c r="B9" s="207" t="s">
        <v>289</v>
      </c>
      <c r="C9" s="210">
        <f>SUM(C8:C8)</f>
        <v>4000</v>
      </c>
      <c r="D9" s="210">
        <f>SUM(D8:D8)</f>
        <v>4000</v>
      </c>
      <c r="E9" s="210">
        <f>SUM(E8:E8)</f>
        <v>4000</v>
      </c>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c r="FU9" s="208"/>
      <c r="FV9" s="208"/>
      <c r="FW9" s="208"/>
      <c r="FX9" s="208"/>
      <c r="FY9" s="208"/>
      <c r="FZ9" s="208"/>
      <c r="GA9" s="208"/>
      <c r="GB9" s="208"/>
      <c r="GC9" s="208"/>
      <c r="GD9" s="208"/>
      <c r="GE9" s="208"/>
      <c r="GF9" s="208"/>
      <c r="GG9" s="208"/>
      <c r="GH9" s="208"/>
      <c r="GI9" s="208"/>
      <c r="GJ9" s="208"/>
      <c r="GK9" s="208"/>
      <c r="GL9" s="208"/>
      <c r="GM9" s="208"/>
      <c r="GN9" s="208"/>
      <c r="GO9" s="208"/>
      <c r="GP9" s="208"/>
      <c r="GQ9" s="208"/>
      <c r="GR9" s="208"/>
      <c r="GS9" s="208"/>
      <c r="GT9" s="208"/>
      <c r="GU9" s="208"/>
      <c r="GV9" s="208"/>
      <c r="GW9" s="208"/>
      <c r="GX9" s="208"/>
      <c r="GY9" s="208"/>
      <c r="GZ9" s="208"/>
      <c r="HA9" s="208"/>
      <c r="HB9" s="208"/>
      <c r="HC9" s="208"/>
      <c r="HD9" s="208"/>
      <c r="HE9" s="208"/>
      <c r="HF9" s="208"/>
      <c r="HG9" s="208"/>
      <c r="HH9" s="208"/>
      <c r="HI9" s="208"/>
      <c r="HJ9" s="208"/>
      <c r="HK9" s="208"/>
      <c r="HL9" s="208"/>
      <c r="HM9" s="208"/>
      <c r="HN9" s="208"/>
      <c r="HO9" s="208"/>
      <c r="HP9" s="208"/>
      <c r="HQ9" s="208"/>
      <c r="HR9" s="208"/>
      <c r="HS9" s="208"/>
      <c r="HT9" s="208"/>
      <c r="HU9" s="208"/>
      <c r="HV9" s="208"/>
      <c r="HW9" s="208"/>
      <c r="HX9" s="208"/>
      <c r="HY9" s="208"/>
      <c r="HZ9" s="208"/>
      <c r="IA9" s="208"/>
      <c r="IB9" s="208"/>
      <c r="IC9" s="208"/>
      <c r="ID9" s="208"/>
      <c r="IE9" s="208"/>
      <c r="IF9" s="208"/>
      <c r="IG9" s="208"/>
      <c r="IH9" s="208"/>
      <c r="II9" s="208"/>
      <c r="IJ9" s="208"/>
      <c r="IK9" s="208"/>
      <c r="IL9" s="208"/>
      <c r="IM9" s="208"/>
      <c r="IN9" s="208"/>
      <c r="IO9" s="208"/>
      <c r="IP9" s="208"/>
      <c r="IQ9" s="208"/>
      <c r="IR9" s="208"/>
      <c r="IS9" s="208"/>
      <c r="IT9" s="208"/>
      <c r="IU9" s="208"/>
    </row>
  </sheetData>
  <sheetProtection/>
  <mergeCells count="3">
    <mergeCell ref="C2:E2"/>
    <mergeCell ref="B5:E5"/>
    <mergeCell ref="C1:D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7030A0"/>
  </sheetPr>
  <dimension ref="A1:O26"/>
  <sheetViews>
    <sheetView zoomScalePageLayoutView="0" workbookViewId="0" topLeftCell="A3">
      <selection activeCell="D16" sqref="D16:F16"/>
    </sheetView>
  </sheetViews>
  <sheetFormatPr defaultColWidth="9.140625" defaultRowHeight="12.75"/>
  <cols>
    <col min="1" max="1" width="26.140625" style="85" customWidth="1"/>
    <col min="2" max="2" width="19.8515625" style="85" customWidth="1"/>
    <col min="3" max="3" width="29.28125" style="85" customWidth="1"/>
    <col min="4" max="4" width="13.8515625" style="85" customWidth="1"/>
    <col min="5" max="5" width="13.28125" style="85" customWidth="1"/>
    <col min="6" max="6" width="12.421875" style="85" customWidth="1"/>
    <col min="7" max="240" width="9.140625" style="85" customWidth="1"/>
    <col min="241" max="241" width="26.00390625" style="85" customWidth="1"/>
    <col min="242" max="242" width="17.140625" style="85" customWidth="1"/>
    <col min="243" max="243" width="47.421875" style="85" customWidth="1"/>
    <col min="244" max="244" width="15.57421875" style="85" customWidth="1"/>
    <col min="245" max="245" width="12.7109375" style="85" customWidth="1"/>
    <col min="246" max="16384" width="9.140625" style="85" customWidth="1"/>
  </cols>
  <sheetData>
    <row r="1" spans="3:15" ht="12.75" hidden="1">
      <c r="C1" s="38" t="s">
        <v>173</v>
      </c>
      <c r="D1" s="30"/>
      <c r="E1" s="30"/>
      <c r="F1" s="30"/>
      <c r="G1" s="3"/>
      <c r="H1" s="3"/>
      <c r="I1" s="3"/>
      <c r="J1" s="3"/>
      <c r="K1" s="3"/>
      <c r="L1" s="29"/>
      <c r="M1" s="29"/>
      <c r="N1" s="29"/>
      <c r="O1" s="29"/>
    </row>
    <row r="2" spans="3:15" ht="57" customHeight="1" hidden="1">
      <c r="C2" s="334" t="s">
        <v>149</v>
      </c>
      <c r="D2" s="334"/>
      <c r="E2" s="334"/>
      <c r="F2" s="334"/>
      <c r="G2" s="91"/>
      <c r="H2" s="91"/>
      <c r="I2" s="91"/>
      <c r="J2" s="91"/>
      <c r="K2" s="91"/>
      <c r="L2" s="91"/>
      <c r="M2" s="91"/>
      <c r="N2" s="91"/>
      <c r="O2" s="91"/>
    </row>
    <row r="3" spans="1:6" s="82" customFormat="1" ht="13.5" customHeight="1">
      <c r="A3" s="246"/>
      <c r="B3" s="247"/>
      <c r="C3" s="351" t="s">
        <v>324</v>
      </c>
      <c r="D3" s="351"/>
      <c r="E3" s="114"/>
      <c r="F3" s="114"/>
    </row>
    <row r="4" spans="1:6" s="82" customFormat="1" ht="45.75" customHeight="1">
      <c r="A4" s="246"/>
      <c r="B4" s="247"/>
      <c r="C4" s="354" t="s">
        <v>343</v>
      </c>
      <c r="D4" s="354"/>
      <c r="E4" s="354"/>
      <c r="F4" s="354"/>
    </row>
    <row r="5" spans="1:6" s="83" customFormat="1" ht="41.25" customHeight="1">
      <c r="A5" s="355" t="s">
        <v>356</v>
      </c>
      <c r="B5" s="355"/>
      <c r="C5" s="355"/>
      <c r="D5" s="355"/>
      <c r="E5" s="355"/>
      <c r="F5" s="355"/>
    </row>
    <row r="6" spans="1:6" s="83" customFormat="1" ht="14.25">
      <c r="A6" s="248"/>
      <c r="B6" s="249"/>
      <c r="C6" s="249"/>
      <c r="E6" s="250"/>
      <c r="F6" s="168" t="s">
        <v>244</v>
      </c>
    </row>
    <row r="7" spans="1:6" s="84" customFormat="1" ht="32.25" customHeight="1">
      <c r="A7" s="251" t="s">
        <v>76</v>
      </c>
      <c r="B7" s="352" t="s">
        <v>77</v>
      </c>
      <c r="C7" s="352"/>
      <c r="D7" s="251" t="s">
        <v>201</v>
      </c>
      <c r="E7" s="251" t="s">
        <v>299</v>
      </c>
      <c r="F7" s="251" t="s">
        <v>374</v>
      </c>
    </row>
    <row r="8" spans="1:6" ht="31.5" customHeight="1">
      <c r="A8" s="252" t="s">
        <v>78</v>
      </c>
      <c r="B8" s="353" t="s">
        <v>79</v>
      </c>
      <c r="C8" s="353"/>
      <c r="D8" s="253">
        <f>D9+D13</f>
        <v>0</v>
      </c>
      <c r="E8" s="253">
        <f>E9+E13</f>
        <v>0</v>
      </c>
      <c r="F8" s="253">
        <f>F9+F13</f>
        <v>0</v>
      </c>
    </row>
    <row r="9" spans="1:6" s="83" customFormat="1" ht="22.5" customHeight="1">
      <c r="A9" s="252" t="s">
        <v>80</v>
      </c>
      <c r="B9" s="353" t="s">
        <v>81</v>
      </c>
      <c r="C9" s="353"/>
      <c r="D9" s="253">
        <f aca="true" t="shared" si="0" ref="D9:F11">D10</f>
        <v>0</v>
      </c>
      <c r="E9" s="253">
        <f t="shared" si="0"/>
        <v>0</v>
      </c>
      <c r="F9" s="253">
        <f t="shared" si="0"/>
        <v>0</v>
      </c>
    </row>
    <row r="10" spans="1:6" s="83" customFormat="1" ht="19.5" customHeight="1">
      <c r="A10" s="252" t="s">
        <v>82</v>
      </c>
      <c r="B10" s="353" t="s">
        <v>83</v>
      </c>
      <c r="C10" s="353"/>
      <c r="D10" s="253">
        <f t="shared" si="0"/>
        <v>0</v>
      </c>
      <c r="E10" s="253">
        <f t="shared" si="0"/>
        <v>0</v>
      </c>
      <c r="F10" s="253">
        <f t="shared" si="0"/>
        <v>0</v>
      </c>
    </row>
    <row r="11" spans="1:6" s="83" customFormat="1" ht="28.5" customHeight="1">
      <c r="A11" s="252" t="s">
        <v>84</v>
      </c>
      <c r="B11" s="353" t="s">
        <v>85</v>
      </c>
      <c r="C11" s="353"/>
      <c r="D11" s="253">
        <f t="shared" si="0"/>
        <v>0</v>
      </c>
      <c r="E11" s="253">
        <f t="shared" si="0"/>
        <v>0</v>
      </c>
      <c r="F11" s="253">
        <f t="shared" si="0"/>
        <v>0</v>
      </c>
    </row>
    <row r="12" spans="1:6" s="83" customFormat="1" ht="29.25" customHeight="1">
      <c r="A12" s="252" t="s">
        <v>161</v>
      </c>
      <c r="B12" s="353" t="s">
        <v>59</v>
      </c>
      <c r="C12" s="353"/>
      <c r="D12" s="253">
        <v>0</v>
      </c>
      <c r="E12" s="253">
        <v>0</v>
      </c>
      <c r="F12" s="253">
        <v>0</v>
      </c>
    </row>
    <row r="13" spans="1:6" s="83" customFormat="1" ht="30.75" customHeight="1">
      <c r="A13" s="252" t="s">
        <v>86</v>
      </c>
      <c r="B13" s="353" t="s">
        <v>87</v>
      </c>
      <c r="C13" s="353"/>
      <c r="D13" s="253">
        <f aca="true" t="shared" si="1" ref="D13:F15">D14</f>
        <v>0</v>
      </c>
      <c r="E13" s="253">
        <f t="shared" si="1"/>
        <v>0</v>
      </c>
      <c r="F13" s="253">
        <f t="shared" si="1"/>
        <v>0</v>
      </c>
    </row>
    <row r="14" spans="1:6" s="83" customFormat="1" ht="19.5" customHeight="1">
      <c r="A14" s="252" t="s">
        <v>88</v>
      </c>
      <c r="B14" s="353" t="s">
        <v>89</v>
      </c>
      <c r="C14" s="353"/>
      <c r="D14" s="253">
        <f t="shared" si="1"/>
        <v>0</v>
      </c>
      <c r="E14" s="253">
        <f t="shared" si="1"/>
        <v>0</v>
      </c>
      <c r="F14" s="253">
        <f t="shared" si="1"/>
        <v>0</v>
      </c>
    </row>
    <row r="15" spans="1:6" s="83" customFormat="1" ht="30.75" customHeight="1">
      <c r="A15" s="252" t="s">
        <v>90</v>
      </c>
      <c r="B15" s="353" t="s">
        <v>91</v>
      </c>
      <c r="C15" s="353"/>
      <c r="D15" s="253">
        <f t="shared" si="1"/>
        <v>0</v>
      </c>
      <c r="E15" s="253">
        <f t="shared" si="1"/>
        <v>0</v>
      </c>
      <c r="F15" s="253">
        <f t="shared" si="1"/>
        <v>0</v>
      </c>
    </row>
    <row r="16" spans="1:6" s="83" customFormat="1" ht="31.5" customHeight="1">
      <c r="A16" s="252" t="s">
        <v>92</v>
      </c>
      <c r="B16" s="353" t="s">
        <v>60</v>
      </c>
      <c r="C16" s="353"/>
      <c r="D16" s="253">
        <v>0</v>
      </c>
      <c r="E16" s="253">
        <v>0</v>
      </c>
      <c r="F16" s="253">
        <v>0</v>
      </c>
    </row>
    <row r="17" spans="1:6" s="86" customFormat="1" ht="42" customHeight="1">
      <c r="A17" s="254"/>
      <c r="B17" s="356" t="s">
        <v>93</v>
      </c>
      <c r="C17" s="356"/>
      <c r="D17" s="255">
        <f>D8</f>
        <v>0</v>
      </c>
      <c r="E17" s="255">
        <f>E8</f>
        <v>0</v>
      </c>
      <c r="F17" s="255">
        <f>F8</f>
        <v>0</v>
      </c>
    </row>
    <row r="18" spans="4:6" ht="12.75">
      <c r="D18" s="87"/>
      <c r="E18" s="87"/>
      <c r="F18" s="87"/>
    </row>
    <row r="19" spans="4:6" ht="12.75">
      <c r="D19" s="87"/>
      <c r="E19" s="87"/>
      <c r="F19" s="87"/>
    </row>
    <row r="20" spans="4:6" ht="12.75">
      <c r="D20" s="87"/>
      <c r="E20" s="87"/>
      <c r="F20" s="87"/>
    </row>
    <row r="22" spans="3:6" ht="12.75">
      <c r="C22" s="88"/>
      <c r="D22" s="88"/>
      <c r="E22" s="88"/>
      <c r="F22" s="88"/>
    </row>
    <row r="26" spans="3:6" ht="12.75">
      <c r="C26" s="89"/>
      <c r="D26" s="89"/>
      <c r="E26" s="89"/>
      <c r="F26" s="89"/>
    </row>
  </sheetData>
  <sheetProtection/>
  <mergeCells count="15">
    <mergeCell ref="B16:C16"/>
    <mergeCell ref="B17:C17"/>
    <mergeCell ref="B10:C10"/>
    <mergeCell ref="B11:C11"/>
    <mergeCell ref="B12:C12"/>
    <mergeCell ref="B13:C13"/>
    <mergeCell ref="B14:C14"/>
    <mergeCell ref="B15:C15"/>
    <mergeCell ref="C3:D3"/>
    <mergeCell ref="B7:C7"/>
    <mergeCell ref="B8:C8"/>
    <mergeCell ref="B9:C9"/>
    <mergeCell ref="C2:F2"/>
    <mergeCell ref="C4:F4"/>
    <mergeCell ref="A5:F5"/>
  </mergeCells>
  <printOptions/>
  <pageMargins left="0.7086614173228347" right="0.2755905511811024" top="0.7480314960629921" bottom="0.7480314960629921"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42"/>
  </sheetPr>
  <dimension ref="A1:E21"/>
  <sheetViews>
    <sheetView zoomScalePageLayoutView="0" workbookViewId="0" topLeftCell="A1">
      <selection activeCell="M5" sqref="M5"/>
    </sheetView>
  </sheetViews>
  <sheetFormatPr defaultColWidth="9.140625" defaultRowHeight="12.75"/>
  <cols>
    <col min="1" max="1" width="62.421875" style="8" customWidth="1"/>
    <col min="2" max="3" width="13.00390625" style="8" customWidth="1"/>
    <col min="4" max="4" width="12.28125" style="8" customWidth="1"/>
    <col min="5" max="7" width="0.2890625" style="8" hidden="1" customWidth="1"/>
    <col min="8" max="8" width="0.9921875" style="8" hidden="1" customWidth="1"/>
    <col min="9" max="9" width="0.42578125" style="8" hidden="1" customWidth="1"/>
    <col min="10" max="10" width="9.140625" style="8" hidden="1" customWidth="1"/>
    <col min="11" max="16384" width="9.140625" style="8" customWidth="1"/>
  </cols>
  <sheetData>
    <row r="1" spans="2:4" ht="12.75" customHeight="1">
      <c r="B1" s="292" t="s">
        <v>260</v>
      </c>
      <c r="C1" s="292"/>
      <c r="D1" s="292"/>
    </row>
    <row r="2" spans="2:4" ht="57" customHeight="1">
      <c r="B2" s="292" t="s">
        <v>343</v>
      </c>
      <c r="C2" s="292"/>
      <c r="D2" s="292"/>
    </row>
    <row r="3" spans="1:4" ht="56.25" customHeight="1">
      <c r="A3" s="293" t="s">
        <v>351</v>
      </c>
      <c r="B3" s="293"/>
      <c r="C3" s="293"/>
      <c r="D3" s="293"/>
    </row>
    <row r="4" ht="12.75">
      <c r="E4" s="8" t="s">
        <v>65</v>
      </c>
    </row>
    <row r="5" spans="1:4" ht="38.25" customHeight="1">
      <c r="A5" s="294" t="s">
        <v>261</v>
      </c>
      <c r="B5" s="295"/>
      <c r="C5" s="294" t="s">
        <v>262</v>
      </c>
      <c r="D5" s="295"/>
    </row>
    <row r="6" spans="1:5" s="173" customFormat="1" ht="18.75" customHeight="1">
      <c r="A6" s="296" t="s">
        <v>263</v>
      </c>
      <c r="B6" s="296"/>
      <c r="C6" s="297"/>
      <c r="D6" s="298"/>
      <c r="E6" s="173" t="s">
        <v>65</v>
      </c>
    </row>
    <row r="7" spans="1:4" ht="18.75" customHeight="1">
      <c r="A7" s="285" t="s">
        <v>165</v>
      </c>
      <c r="B7" s="285"/>
      <c r="C7" s="287">
        <v>1</v>
      </c>
      <c r="D7" s="288"/>
    </row>
    <row r="8" spans="1:4" ht="18.75" customHeight="1">
      <c r="A8" s="289" t="s">
        <v>166</v>
      </c>
      <c r="B8" s="289"/>
      <c r="C8" s="287">
        <v>1</v>
      </c>
      <c r="D8" s="288"/>
    </row>
    <row r="9" spans="1:4" ht="31.5" customHeight="1">
      <c r="A9" s="290" t="s">
        <v>264</v>
      </c>
      <c r="B9" s="290"/>
      <c r="C9" s="291"/>
      <c r="D9" s="291"/>
    </row>
    <row r="10" spans="1:4" ht="31.5" customHeight="1">
      <c r="A10" s="285" t="s">
        <v>265</v>
      </c>
      <c r="B10" s="285"/>
      <c r="C10" s="286">
        <v>1</v>
      </c>
      <c r="D10" s="286"/>
    </row>
    <row r="11" ht="12.75">
      <c r="A11" s="174"/>
    </row>
    <row r="12" spans="1:5" ht="12.75">
      <c r="A12" s="174"/>
      <c r="E12" s="8" t="s">
        <v>65</v>
      </c>
    </row>
    <row r="13" ht="12.75">
      <c r="A13" s="174"/>
    </row>
    <row r="14" ht="12.75">
      <c r="A14" s="174"/>
    </row>
    <row r="15" ht="12.75">
      <c r="A15" s="174"/>
    </row>
    <row r="16" ht="12.75">
      <c r="A16" s="174"/>
    </row>
    <row r="17" ht="12.75">
      <c r="A17" s="174"/>
    </row>
    <row r="18" ht="12.75">
      <c r="A18" s="174"/>
    </row>
    <row r="19" ht="12.75">
      <c r="A19" s="174"/>
    </row>
    <row r="20" ht="12.75">
      <c r="A20" s="174"/>
    </row>
    <row r="21" ht="12.75">
      <c r="A21" s="174"/>
    </row>
  </sheetData>
  <sheetProtection/>
  <mergeCells count="15">
    <mergeCell ref="B1:D1"/>
    <mergeCell ref="B2:D2"/>
    <mergeCell ref="A3:D3"/>
    <mergeCell ref="A5:B5"/>
    <mergeCell ref="C5:D5"/>
    <mergeCell ref="A6:B6"/>
    <mergeCell ref="C6:D6"/>
    <mergeCell ref="A10:B10"/>
    <mergeCell ref="C10:D10"/>
    <mergeCell ref="A7:B7"/>
    <mergeCell ref="C7:D7"/>
    <mergeCell ref="A8:B8"/>
    <mergeCell ref="C8:D8"/>
    <mergeCell ref="A9:B9"/>
    <mergeCell ref="C9:D9"/>
  </mergeCells>
  <printOptions/>
  <pageMargins left="0.7874015748031497" right="0.1968503937007874" top="0.66" bottom="0.1968503937007874" header="0.99" footer="0.5118110236220472"/>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sheetPr>
    <tabColor indexed="42"/>
  </sheetPr>
  <dimension ref="A1:N43"/>
  <sheetViews>
    <sheetView tabSelected="1" zoomScalePageLayoutView="0" workbookViewId="0" topLeftCell="A27">
      <selection activeCell="F34" sqref="F34"/>
    </sheetView>
  </sheetViews>
  <sheetFormatPr defaultColWidth="9.140625" defaultRowHeight="12.75"/>
  <cols>
    <col min="1" max="1" width="8.28125" style="92" customWidth="1"/>
    <col min="2" max="2" width="5.140625" style="92" customWidth="1"/>
    <col min="3" max="3" width="15.57421875" style="92" customWidth="1"/>
    <col min="4" max="4" width="93.421875" style="93" customWidth="1"/>
    <col min="5" max="16384" width="9.140625" style="93" customWidth="1"/>
  </cols>
  <sheetData>
    <row r="1" spans="4:14" ht="12.75" hidden="1">
      <c r="D1" s="38" t="s">
        <v>162</v>
      </c>
      <c r="E1" s="30"/>
      <c r="F1" s="3"/>
      <c r="G1" s="3"/>
      <c r="H1" s="3"/>
      <c r="I1" s="3"/>
      <c r="J1" s="3"/>
      <c r="K1" s="29"/>
      <c r="L1" s="29"/>
      <c r="M1" s="29"/>
      <c r="N1" s="29"/>
    </row>
    <row r="2" spans="4:14" ht="35.25" customHeight="1" hidden="1">
      <c r="D2" s="91" t="s">
        <v>149</v>
      </c>
      <c r="E2" s="91"/>
      <c r="F2" s="91"/>
      <c r="G2" s="91"/>
      <c r="H2" s="91"/>
      <c r="I2" s="91"/>
      <c r="J2" s="91"/>
      <c r="K2" s="91"/>
      <c r="L2" s="91"/>
      <c r="M2" s="91"/>
      <c r="N2" s="91"/>
    </row>
    <row r="3" ht="12.75" customHeight="1">
      <c r="D3" s="90" t="s">
        <v>246</v>
      </c>
    </row>
    <row r="4" ht="25.5" customHeight="1">
      <c r="D4" s="90" t="s">
        <v>343</v>
      </c>
    </row>
    <row r="5" ht="6" customHeight="1"/>
    <row r="6" spans="1:4" ht="36" customHeight="1">
      <c r="A6" s="299" t="s">
        <v>352</v>
      </c>
      <c r="B6" s="299"/>
      <c r="C6" s="299"/>
      <c r="D6" s="299"/>
    </row>
    <row r="7" ht="6" customHeight="1">
      <c r="D7" s="94"/>
    </row>
    <row r="8" spans="1:4" s="95" customFormat="1" ht="25.5" customHeight="1">
      <c r="A8" s="300" t="s">
        <v>113</v>
      </c>
      <c r="B8" s="300"/>
      <c r="C8" s="300"/>
      <c r="D8" s="301" t="s">
        <v>114</v>
      </c>
    </row>
    <row r="9" spans="1:4" s="95" customFormat="1" ht="36" customHeight="1">
      <c r="A9" s="96" t="s">
        <v>115</v>
      </c>
      <c r="B9" s="300" t="s">
        <v>116</v>
      </c>
      <c r="C9" s="300"/>
      <c r="D9" s="302"/>
    </row>
    <row r="10" spans="1:4" ht="16.5" customHeight="1">
      <c r="A10" s="303" t="s">
        <v>117</v>
      </c>
      <c r="B10" s="304"/>
      <c r="C10" s="304"/>
      <c r="D10" s="305"/>
    </row>
    <row r="11" spans="1:4" ht="39" customHeight="1">
      <c r="A11" s="113">
        <v>863</v>
      </c>
      <c r="B11" s="306" t="s">
        <v>174</v>
      </c>
      <c r="C11" s="307"/>
      <c r="D11" s="97" t="s">
        <v>10</v>
      </c>
    </row>
    <row r="12" spans="1:4" ht="39" customHeight="1">
      <c r="A12" s="113">
        <v>863</v>
      </c>
      <c r="B12" s="306" t="s">
        <v>175</v>
      </c>
      <c r="C12" s="307"/>
      <c r="D12" s="97" t="s">
        <v>10</v>
      </c>
    </row>
    <row r="13" spans="1:4" ht="39" customHeight="1">
      <c r="A13" s="113">
        <v>863</v>
      </c>
      <c r="B13" s="306" t="s">
        <v>118</v>
      </c>
      <c r="C13" s="308"/>
      <c r="D13" s="97" t="s">
        <v>119</v>
      </c>
    </row>
    <row r="14" spans="1:4" ht="39" customHeight="1">
      <c r="A14" s="113">
        <v>863</v>
      </c>
      <c r="B14" s="306" t="s">
        <v>120</v>
      </c>
      <c r="C14" s="308"/>
      <c r="D14" s="97" t="s">
        <v>121</v>
      </c>
    </row>
    <row r="15" spans="1:4" s="99" customFormat="1" ht="39" customHeight="1">
      <c r="A15" s="113">
        <v>863</v>
      </c>
      <c r="B15" s="306" t="s">
        <v>122</v>
      </c>
      <c r="C15" s="308"/>
      <c r="D15" s="98" t="s">
        <v>139</v>
      </c>
    </row>
    <row r="16" spans="1:4" ht="39" customHeight="1">
      <c r="A16" s="113">
        <v>863</v>
      </c>
      <c r="B16" s="306" t="s">
        <v>11</v>
      </c>
      <c r="C16" s="308"/>
      <c r="D16" s="98" t="s">
        <v>140</v>
      </c>
    </row>
    <row r="17" spans="1:4" s="99" customFormat="1" ht="28.5" customHeight="1">
      <c r="A17" s="113">
        <v>863</v>
      </c>
      <c r="B17" s="306" t="s">
        <v>123</v>
      </c>
      <c r="C17" s="308"/>
      <c r="D17" s="97" t="s">
        <v>177</v>
      </c>
    </row>
    <row r="18" spans="1:4" s="99" customFormat="1" ht="39" customHeight="1">
      <c r="A18" s="113">
        <v>863</v>
      </c>
      <c r="B18" s="306" t="s">
        <v>124</v>
      </c>
      <c r="C18" s="308"/>
      <c r="D18" s="97" t="s">
        <v>176</v>
      </c>
    </row>
    <row r="19" spans="1:4" ht="16.5" customHeight="1">
      <c r="A19" s="113">
        <v>863</v>
      </c>
      <c r="B19" s="306" t="s">
        <v>125</v>
      </c>
      <c r="C19" s="308"/>
      <c r="D19" s="97" t="s">
        <v>141</v>
      </c>
    </row>
    <row r="20" spans="1:4" ht="18" customHeight="1">
      <c r="A20" s="113">
        <v>863</v>
      </c>
      <c r="B20" s="306" t="s">
        <v>126</v>
      </c>
      <c r="C20" s="308"/>
      <c r="D20" s="97" t="s">
        <v>142</v>
      </c>
    </row>
    <row r="21" spans="1:4" ht="42" customHeight="1">
      <c r="A21" s="113">
        <v>863</v>
      </c>
      <c r="B21" s="306" t="s">
        <v>127</v>
      </c>
      <c r="C21" s="308"/>
      <c r="D21" s="97" t="s">
        <v>178</v>
      </c>
    </row>
    <row r="22" spans="1:4" ht="56.25" customHeight="1">
      <c r="A22" s="113">
        <v>863</v>
      </c>
      <c r="B22" s="306" t="s">
        <v>128</v>
      </c>
      <c r="C22" s="308"/>
      <c r="D22" s="97" t="s">
        <v>143</v>
      </c>
    </row>
    <row r="23" spans="1:4" ht="51" customHeight="1">
      <c r="A23" s="113">
        <v>863</v>
      </c>
      <c r="B23" s="306" t="s">
        <v>129</v>
      </c>
      <c r="C23" s="308"/>
      <c r="D23" s="97" t="s">
        <v>144</v>
      </c>
    </row>
    <row r="24" spans="1:4" ht="56.25" customHeight="1">
      <c r="A24" s="113">
        <v>863</v>
      </c>
      <c r="B24" s="306" t="s">
        <v>130</v>
      </c>
      <c r="C24" s="308"/>
      <c r="D24" s="97" t="s">
        <v>145</v>
      </c>
    </row>
    <row r="25" spans="1:4" ht="30" customHeight="1">
      <c r="A25" s="236">
        <v>863</v>
      </c>
      <c r="B25" s="306" t="s">
        <v>305</v>
      </c>
      <c r="C25" s="308"/>
      <c r="D25" s="97" t="s">
        <v>306</v>
      </c>
    </row>
    <row r="26" spans="1:4" ht="27" customHeight="1">
      <c r="A26" s="113">
        <v>863</v>
      </c>
      <c r="B26" s="306" t="s">
        <v>131</v>
      </c>
      <c r="C26" s="308"/>
      <c r="D26" s="97" t="s">
        <v>179</v>
      </c>
    </row>
    <row r="27" spans="1:4" ht="27" customHeight="1">
      <c r="A27" s="113">
        <v>863</v>
      </c>
      <c r="B27" s="306" t="s">
        <v>132</v>
      </c>
      <c r="C27" s="308"/>
      <c r="D27" s="97" t="s">
        <v>146</v>
      </c>
    </row>
    <row r="28" spans="1:4" ht="39.75" customHeight="1">
      <c r="A28" s="113">
        <v>863</v>
      </c>
      <c r="B28" s="306" t="s">
        <v>133</v>
      </c>
      <c r="C28" s="308"/>
      <c r="D28" s="100" t="s">
        <v>147</v>
      </c>
    </row>
    <row r="29" spans="1:4" ht="25.5" customHeight="1">
      <c r="A29" s="113">
        <v>863</v>
      </c>
      <c r="B29" s="306" t="s">
        <v>134</v>
      </c>
      <c r="C29" s="308"/>
      <c r="D29" s="100" t="s">
        <v>163</v>
      </c>
    </row>
    <row r="30" spans="1:4" ht="25.5" customHeight="1">
      <c r="A30" s="113">
        <v>863</v>
      </c>
      <c r="B30" s="306" t="s">
        <v>135</v>
      </c>
      <c r="C30" s="308"/>
      <c r="D30" s="100" t="s">
        <v>164</v>
      </c>
    </row>
    <row r="31" spans="1:4" ht="16.5" customHeight="1">
      <c r="A31" s="113">
        <v>863</v>
      </c>
      <c r="B31" s="311" t="s">
        <v>136</v>
      </c>
      <c r="C31" s="311"/>
      <c r="D31" s="97" t="s">
        <v>165</v>
      </c>
    </row>
    <row r="32" spans="1:4" ht="16.5" customHeight="1">
      <c r="A32" s="113">
        <v>863</v>
      </c>
      <c r="B32" s="311" t="s">
        <v>137</v>
      </c>
      <c r="C32" s="311"/>
      <c r="D32" s="97" t="s">
        <v>166</v>
      </c>
    </row>
    <row r="33" spans="1:4" ht="26.25" customHeight="1">
      <c r="A33" s="113">
        <v>863</v>
      </c>
      <c r="B33" s="311" t="s">
        <v>328</v>
      </c>
      <c r="C33" s="311"/>
      <c r="D33" s="97" t="s">
        <v>383</v>
      </c>
    </row>
    <row r="34" spans="1:4" ht="30.75" customHeight="1">
      <c r="A34" s="113">
        <v>863</v>
      </c>
      <c r="B34" s="311" t="s">
        <v>330</v>
      </c>
      <c r="C34" s="311"/>
      <c r="D34" s="97" t="s">
        <v>159</v>
      </c>
    </row>
    <row r="35" spans="1:4" ht="16.5" customHeight="1">
      <c r="A35" s="113">
        <v>863</v>
      </c>
      <c r="B35" s="314" t="s">
        <v>339</v>
      </c>
      <c r="C35" s="314"/>
      <c r="D35" s="97" t="s">
        <v>167</v>
      </c>
    </row>
    <row r="36" spans="1:4" ht="16.5" customHeight="1">
      <c r="A36" s="113">
        <v>863</v>
      </c>
      <c r="B36" s="314" t="s">
        <v>338</v>
      </c>
      <c r="C36" s="314"/>
      <c r="D36" s="97" t="s">
        <v>168</v>
      </c>
    </row>
    <row r="37" spans="1:4" ht="26.25" customHeight="1">
      <c r="A37" s="113">
        <v>863</v>
      </c>
      <c r="B37" s="314" t="s">
        <v>333</v>
      </c>
      <c r="C37" s="314"/>
      <c r="D37" s="97" t="s">
        <v>169</v>
      </c>
    </row>
    <row r="38" spans="1:4" s="102" customFormat="1" ht="25.5" customHeight="1">
      <c r="A38" s="112">
        <v>863</v>
      </c>
      <c r="B38" s="312" t="s">
        <v>337</v>
      </c>
      <c r="C38" s="312"/>
      <c r="D38" s="101" t="s">
        <v>170</v>
      </c>
    </row>
    <row r="39" spans="1:4" s="102" customFormat="1" ht="38.25" customHeight="1">
      <c r="A39" s="21">
        <v>863</v>
      </c>
      <c r="B39" s="309" t="s">
        <v>336</v>
      </c>
      <c r="C39" s="310"/>
      <c r="D39" s="12" t="s">
        <v>181</v>
      </c>
    </row>
    <row r="40" spans="1:4" ht="51.75" customHeight="1">
      <c r="A40" s="113">
        <v>863</v>
      </c>
      <c r="B40" s="311" t="s">
        <v>340</v>
      </c>
      <c r="C40" s="311"/>
      <c r="D40" s="97" t="s">
        <v>171</v>
      </c>
    </row>
    <row r="41" spans="1:4" ht="12.75" customHeight="1">
      <c r="A41" s="313"/>
      <c r="B41" s="313"/>
      <c r="C41" s="313"/>
      <c r="D41" s="313"/>
    </row>
    <row r="42" spans="1:4" ht="12" customHeight="1">
      <c r="A42" s="103"/>
      <c r="B42" s="103"/>
      <c r="C42" s="103"/>
      <c r="D42" s="99"/>
    </row>
    <row r="43" spans="1:4" s="52" customFormat="1" ht="12.75">
      <c r="A43" s="104"/>
      <c r="B43" s="104"/>
      <c r="C43" s="104"/>
      <c r="D43" s="105"/>
    </row>
  </sheetData>
  <sheetProtection/>
  <mergeCells count="36">
    <mergeCell ref="B25:C25"/>
    <mergeCell ref="B38:C38"/>
    <mergeCell ref="B40:C40"/>
    <mergeCell ref="A41:D41"/>
    <mergeCell ref="B32:C32"/>
    <mergeCell ref="B33:C33"/>
    <mergeCell ref="B34:C34"/>
    <mergeCell ref="B35:C35"/>
    <mergeCell ref="B36:C36"/>
    <mergeCell ref="B37:C37"/>
    <mergeCell ref="B39:C39"/>
    <mergeCell ref="B26:C26"/>
    <mergeCell ref="B27:C27"/>
    <mergeCell ref="B28:C28"/>
    <mergeCell ref="B29:C29"/>
    <mergeCell ref="B30:C30"/>
    <mergeCell ref="B31:C31"/>
    <mergeCell ref="B19:C19"/>
    <mergeCell ref="B20:C20"/>
    <mergeCell ref="B21:C21"/>
    <mergeCell ref="B22:C22"/>
    <mergeCell ref="B23:C23"/>
    <mergeCell ref="B24:C24"/>
    <mergeCell ref="B13:C13"/>
    <mergeCell ref="B14:C14"/>
    <mergeCell ref="B15:C15"/>
    <mergeCell ref="B16:C16"/>
    <mergeCell ref="B17:C17"/>
    <mergeCell ref="B18:C18"/>
    <mergeCell ref="A6:D6"/>
    <mergeCell ref="A8:C8"/>
    <mergeCell ref="D8:D9"/>
    <mergeCell ref="B9:C9"/>
    <mergeCell ref="A10:D10"/>
    <mergeCell ref="B12:C12"/>
    <mergeCell ref="B11:C11"/>
  </mergeCells>
  <printOptions/>
  <pageMargins left="0.5905511811023623" right="0.1968503937007874" top="0.6692913385826772" bottom="0.7480314960629921" header="0.984251968503937" footer="0.35433070866141736"/>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sheetPr>
    <tabColor indexed="42"/>
  </sheetPr>
  <dimension ref="A1:E14"/>
  <sheetViews>
    <sheetView zoomScalePageLayoutView="0" workbookViewId="0" topLeftCell="A1">
      <selection activeCell="F5" sqref="F5"/>
    </sheetView>
  </sheetViews>
  <sheetFormatPr defaultColWidth="22.28125" defaultRowHeight="12.75"/>
  <cols>
    <col min="1" max="1" width="12.421875" style="175" customWidth="1"/>
    <col min="2" max="2" width="27.00390625" style="175" customWidth="1"/>
    <col min="3" max="3" width="60.57421875" style="177" customWidth="1"/>
    <col min="4" max="4" width="13.140625" style="177" customWidth="1"/>
    <col min="5" max="5" width="8.28125" style="177" customWidth="1"/>
    <col min="6" max="16384" width="22.28125" style="177" customWidth="1"/>
  </cols>
  <sheetData>
    <row r="1" ht="12.75" customHeight="1">
      <c r="C1" s="176" t="s">
        <v>266</v>
      </c>
    </row>
    <row r="2" spans="3:4" ht="39.75" customHeight="1">
      <c r="C2" s="178" t="s">
        <v>343</v>
      </c>
      <c r="D2" s="179"/>
    </row>
    <row r="3" spans="3:4" ht="25.5" customHeight="1">
      <c r="C3" s="179"/>
      <c r="D3" s="179"/>
    </row>
    <row r="4" spans="1:3" ht="40.5" customHeight="1">
      <c r="A4" s="315" t="s">
        <v>267</v>
      </c>
      <c r="B4" s="315"/>
      <c r="C4" s="315"/>
    </row>
    <row r="5" spans="1:3" ht="33.75" customHeight="1">
      <c r="A5" s="316" t="s">
        <v>113</v>
      </c>
      <c r="B5" s="316"/>
      <c r="C5" s="316" t="s">
        <v>268</v>
      </c>
    </row>
    <row r="6" spans="1:3" ht="25.5">
      <c r="A6" s="180" t="s">
        <v>115</v>
      </c>
      <c r="B6" s="180" t="s">
        <v>269</v>
      </c>
      <c r="C6" s="316"/>
    </row>
    <row r="7" spans="1:3" ht="27" customHeight="1">
      <c r="A7" s="317" t="s">
        <v>270</v>
      </c>
      <c r="B7" s="317"/>
      <c r="C7" s="317"/>
    </row>
    <row r="8" spans="1:3" ht="24" customHeight="1">
      <c r="A8" s="180">
        <v>182</v>
      </c>
      <c r="B8" s="181" t="s">
        <v>69</v>
      </c>
      <c r="C8" s="182" t="s">
        <v>271</v>
      </c>
    </row>
    <row r="9" spans="1:3" ht="24" customHeight="1">
      <c r="A9" s="180">
        <v>182</v>
      </c>
      <c r="B9" s="181" t="s">
        <v>2</v>
      </c>
      <c r="C9" s="183" t="s">
        <v>272</v>
      </c>
    </row>
    <row r="10" spans="1:5" ht="24" customHeight="1">
      <c r="A10" s="184">
        <v>182</v>
      </c>
      <c r="B10" s="185" t="s">
        <v>5</v>
      </c>
      <c r="C10" s="186" t="s">
        <v>273</v>
      </c>
      <c r="D10" s="187"/>
      <c r="E10" s="187"/>
    </row>
    <row r="11" spans="1:5" ht="24" customHeight="1">
      <c r="A11" s="180">
        <v>182</v>
      </c>
      <c r="B11" s="185" t="s">
        <v>8</v>
      </c>
      <c r="C11" s="186" t="s">
        <v>274</v>
      </c>
      <c r="D11" s="187"/>
      <c r="E11" s="187"/>
    </row>
    <row r="13" spans="1:3" ht="52.5" customHeight="1">
      <c r="A13" s="318" t="s">
        <v>275</v>
      </c>
      <c r="B13" s="318"/>
      <c r="C13" s="318"/>
    </row>
    <row r="14" spans="1:3" ht="63.75" customHeight="1" hidden="1">
      <c r="A14" s="318" t="s">
        <v>276</v>
      </c>
      <c r="B14" s="318"/>
      <c r="C14" s="318"/>
    </row>
    <row r="15" ht="28.5" customHeight="1"/>
    <row r="16" ht="15.75" customHeight="1"/>
    <row r="17" ht="15.75" customHeight="1"/>
    <row r="18" ht="15.75" customHeight="1"/>
    <row r="19" ht="15.75" customHeight="1"/>
    <row r="20" ht="39" customHeight="1"/>
    <row r="21" ht="27.75" customHeight="1"/>
    <row r="22" ht="15.75" customHeight="1"/>
    <row r="23" ht="15.75" customHeight="1"/>
    <row r="24" ht="28.5" customHeight="1"/>
    <row r="25" ht="40.5" customHeight="1"/>
    <row r="26" ht="25.5" customHeight="1"/>
    <row r="27" ht="30" customHeight="1"/>
    <row r="28" ht="30.75" customHeight="1"/>
    <row r="29" ht="24.75" customHeight="1"/>
    <row r="30" ht="29.25" customHeight="1"/>
    <row r="31" ht="42.75" customHeight="1"/>
    <row r="32" ht="19.5" customHeight="1"/>
    <row r="33" ht="42.75" customHeight="1"/>
    <row r="34" ht="25.5" customHeight="1"/>
    <row r="35" ht="15.75" customHeight="1"/>
    <row r="36" ht="52.5" customHeight="1"/>
    <row r="37" ht="12" customHeight="1"/>
    <row r="38" ht="12.75" customHeight="1" hidden="1"/>
  </sheetData>
  <sheetProtection/>
  <mergeCells count="6">
    <mergeCell ref="A4:C4"/>
    <mergeCell ref="A5:B5"/>
    <mergeCell ref="C5:C6"/>
    <mergeCell ref="A7:C7"/>
    <mergeCell ref="A13:C13"/>
    <mergeCell ref="A14:C14"/>
  </mergeCells>
  <hyperlinks>
    <hyperlink ref="C8" r:id="rId1" display="consultantplus://offline/ref=E88F0C8B57259A8E16544F9DC27CADC22B5729ED2611768BD70DA245F7B40A830CAE0EEB7020B4B475BE71c8fBK"/>
  </hyperlinks>
  <printOptions/>
  <pageMargins left="0.6692913385826772" right="0.1968503937007874" top="0.52" bottom="0.2" header="0.95" footer="0.26"/>
  <pageSetup horizontalDpi="600" verticalDpi="600" orientation="portrait" scale="85" r:id="rId2"/>
</worksheet>
</file>

<file path=xl/worksheets/sheet5.xml><?xml version="1.0" encoding="utf-8"?>
<worksheet xmlns="http://schemas.openxmlformats.org/spreadsheetml/2006/main" xmlns:r="http://schemas.openxmlformats.org/officeDocument/2006/relationships">
  <sheetPr>
    <tabColor indexed="42"/>
  </sheetPr>
  <dimension ref="A1:F10"/>
  <sheetViews>
    <sheetView zoomScalePageLayoutView="0" workbookViewId="0" topLeftCell="A1">
      <selection activeCell="G6" sqref="G6"/>
    </sheetView>
  </sheetViews>
  <sheetFormatPr defaultColWidth="9.140625" defaultRowHeight="12.75"/>
  <cols>
    <col min="1" max="1" width="13.421875" style="188" customWidth="1"/>
    <col min="2" max="2" width="27.00390625" style="188" customWidth="1"/>
    <col min="3" max="3" width="58.57421875" style="174" customWidth="1"/>
    <col min="4" max="16384" width="9.140625" style="174" customWidth="1"/>
  </cols>
  <sheetData>
    <row r="1" spans="3:6" ht="12.75" customHeight="1">
      <c r="C1" s="171" t="s">
        <v>277</v>
      </c>
      <c r="D1" s="189"/>
      <c r="E1" s="189"/>
      <c r="F1" s="189"/>
    </row>
    <row r="2" spans="3:6" ht="39" customHeight="1">
      <c r="C2" s="171" t="s">
        <v>343</v>
      </c>
      <c r="D2" s="189"/>
      <c r="E2" s="189"/>
      <c r="F2" s="189"/>
    </row>
    <row r="4" spans="1:3" ht="45" customHeight="1">
      <c r="A4" s="319" t="s">
        <v>353</v>
      </c>
      <c r="B4" s="319"/>
      <c r="C4" s="319"/>
    </row>
    <row r="6" spans="1:3" s="190" customFormat="1" ht="60" customHeight="1">
      <c r="A6" s="39" t="s">
        <v>278</v>
      </c>
      <c r="B6" s="39" t="s">
        <v>279</v>
      </c>
      <c r="C6" s="39" t="s">
        <v>280</v>
      </c>
    </row>
    <row r="7" spans="1:3" ht="30.75" customHeight="1">
      <c r="A7" s="320" t="s">
        <v>117</v>
      </c>
      <c r="B7" s="321"/>
      <c r="C7" s="322"/>
    </row>
    <row r="8" spans="1:4" s="192" customFormat="1" ht="38.25" customHeight="1">
      <c r="A8" s="9">
        <v>863</v>
      </c>
      <c r="B8" s="5" t="s">
        <v>281</v>
      </c>
      <c r="C8" s="12" t="s">
        <v>282</v>
      </c>
      <c r="D8" s="191"/>
    </row>
    <row r="9" spans="1:4" s="192" customFormat="1" ht="33.75" customHeight="1">
      <c r="A9" s="9">
        <v>863</v>
      </c>
      <c r="B9" s="5" t="s">
        <v>283</v>
      </c>
      <c r="C9" s="12" t="s">
        <v>284</v>
      </c>
      <c r="D9" s="191"/>
    </row>
    <row r="10" spans="1:3" ht="12.75">
      <c r="A10" s="193"/>
      <c r="B10" s="193"/>
      <c r="C10" s="187"/>
    </row>
  </sheetData>
  <sheetProtection/>
  <mergeCells count="2">
    <mergeCell ref="A4:C4"/>
    <mergeCell ref="A7:C7"/>
  </mergeCells>
  <printOptions/>
  <pageMargins left="0.7874015748031497" right="0.1968503937007874" top="0.5905511811023623" bottom="0.1968503937007874" header="0.5118110236220472" footer="0.5118110236220472"/>
  <pageSetup horizontalDpi="600" verticalDpi="600" orientation="portrait" scale="95" r:id="rId1"/>
</worksheet>
</file>

<file path=xl/worksheets/sheet6.xml><?xml version="1.0" encoding="utf-8"?>
<worksheet xmlns="http://schemas.openxmlformats.org/spreadsheetml/2006/main" xmlns:r="http://schemas.openxmlformats.org/officeDocument/2006/relationships">
  <sheetPr>
    <tabColor indexed="45"/>
  </sheetPr>
  <dimension ref="A1:S110"/>
  <sheetViews>
    <sheetView zoomScalePageLayoutView="0" workbookViewId="0" topLeftCell="B39">
      <selection activeCell="J56" sqref="J56"/>
    </sheetView>
  </sheetViews>
  <sheetFormatPr defaultColWidth="9.140625" defaultRowHeight="12.75"/>
  <cols>
    <col min="1" max="1" width="2.421875" style="29" hidden="1" customWidth="1"/>
    <col min="2" max="2" width="46.57421875" style="30" customWidth="1"/>
    <col min="3" max="3" width="4.8515625" style="30" hidden="1" customWidth="1"/>
    <col min="4" max="5" width="6.28125" style="30" hidden="1" customWidth="1"/>
    <col min="6" max="6" width="4.7109375" style="143" customWidth="1"/>
    <col min="7" max="7" width="3.57421875" style="235" customWidth="1"/>
    <col min="8" max="8" width="3.7109375" style="235" customWidth="1"/>
    <col min="9" max="9" width="6.57421875" style="235" hidden="1" customWidth="1"/>
    <col min="10" max="10" width="12.7109375" style="235" customWidth="1"/>
    <col min="11" max="11" width="4.421875" style="36" customWidth="1"/>
    <col min="12" max="12" width="12.140625" style="36" customWidth="1"/>
    <col min="13" max="14" width="12.140625" style="29" customWidth="1"/>
    <col min="15" max="15" width="0.2890625" style="29" hidden="1" customWidth="1"/>
    <col min="16" max="16" width="9.00390625" style="29" hidden="1" customWidth="1"/>
    <col min="17" max="19" width="13.8515625" style="29" hidden="1" customWidth="1"/>
    <col min="20" max="16384" width="9.140625" style="29" customWidth="1"/>
  </cols>
  <sheetData>
    <row r="1" spans="6:12" ht="12.75" hidden="1">
      <c r="F1" s="38" t="s">
        <v>75</v>
      </c>
      <c r="G1" s="3"/>
      <c r="H1" s="3"/>
      <c r="I1" s="3"/>
      <c r="J1" s="3"/>
      <c r="K1" s="3"/>
      <c r="L1" s="3"/>
    </row>
    <row r="2" spans="6:14" ht="55.5" customHeight="1" hidden="1">
      <c r="F2" s="334" t="s">
        <v>185</v>
      </c>
      <c r="G2" s="334"/>
      <c r="H2" s="334"/>
      <c r="I2" s="334"/>
      <c r="J2" s="334"/>
      <c r="K2" s="334"/>
      <c r="L2" s="334"/>
      <c r="M2" s="334"/>
      <c r="N2" s="334"/>
    </row>
    <row r="3" spans="6:14" ht="13.5" customHeight="1">
      <c r="F3" s="335" t="s">
        <v>247</v>
      </c>
      <c r="G3" s="335"/>
      <c r="H3" s="335"/>
      <c r="I3" s="335"/>
      <c r="J3" s="335"/>
      <c r="K3" s="335"/>
      <c r="L3" s="335"/>
      <c r="M3" s="40"/>
      <c r="N3" s="40"/>
    </row>
    <row r="4" spans="6:14" ht="45.75" customHeight="1">
      <c r="F4" s="336" t="s">
        <v>343</v>
      </c>
      <c r="G4" s="336"/>
      <c r="H4" s="336"/>
      <c r="I4" s="336"/>
      <c r="J4" s="336"/>
      <c r="K4" s="336"/>
      <c r="L4" s="336"/>
      <c r="M4" s="336"/>
      <c r="N4" s="336"/>
    </row>
    <row r="5" spans="6:14" ht="9" customHeight="1">
      <c r="F5" s="212"/>
      <c r="G5" s="41"/>
      <c r="H5" s="41"/>
      <c r="I5" s="41"/>
      <c r="J5" s="41"/>
      <c r="K5" s="41"/>
      <c r="L5" s="41"/>
      <c r="M5" s="41"/>
      <c r="N5" s="41"/>
    </row>
    <row r="6" spans="1:14" ht="26.25" customHeight="1">
      <c r="A6" s="337" t="s">
        <v>354</v>
      </c>
      <c r="B6" s="337"/>
      <c r="C6" s="337"/>
      <c r="D6" s="337"/>
      <c r="E6" s="337"/>
      <c r="F6" s="337"/>
      <c r="G6" s="337"/>
      <c r="H6" s="337"/>
      <c r="I6" s="337"/>
      <c r="J6" s="337"/>
      <c r="K6" s="337"/>
      <c r="L6" s="337"/>
      <c r="M6" s="337"/>
      <c r="N6" s="337"/>
    </row>
    <row r="7" spans="1:14" ht="15" customHeight="1">
      <c r="A7" s="31"/>
      <c r="B7" s="31"/>
      <c r="C7" s="34"/>
      <c r="D7" s="34"/>
      <c r="E7" s="34"/>
      <c r="G7" s="31"/>
      <c r="H7" s="31"/>
      <c r="I7" s="31"/>
      <c r="J7" s="31"/>
      <c r="K7" s="31"/>
      <c r="M7" s="31"/>
      <c r="N7" s="213" t="s">
        <v>244</v>
      </c>
    </row>
    <row r="8" spans="1:14" s="43" customFormat="1" ht="24" customHeight="1">
      <c r="A8" s="338" t="s">
        <v>31</v>
      </c>
      <c r="B8" s="339"/>
      <c r="C8" s="42" t="s">
        <v>94</v>
      </c>
      <c r="D8" s="42" t="s">
        <v>95</v>
      </c>
      <c r="E8" s="42" t="s">
        <v>203</v>
      </c>
      <c r="F8" s="214" t="s">
        <v>96</v>
      </c>
      <c r="G8" s="215" t="s">
        <v>32</v>
      </c>
      <c r="H8" s="215" t="s">
        <v>33</v>
      </c>
      <c r="I8" s="215" t="s">
        <v>97</v>
      </c>
      <c r="J8" s="215" t="s">
        <v>34</v>
      </c>
      <c r="K8" s="144" t="s">
        <v>35</v>
      </c>
      <c r="L8" s="42" t="s">
        <v>297</v>
      </c>
      <c r="M8" s="42" t="s">
        <v>300</v>
      </c>
      <c r="N8" s="42" t="s">
        <v>377</v>
      </c>
    </row>
    <row r="9" spans="1:14" s="43" customFormat="1" ht="19.5" customHeight="1" hidden="1">
      <c r="A9" s="42"/>
      <c r="B9" s="45" t="s">
        <v>98</v>
      </c>
      <c r="C9" s="216">
        <v>63</v>
      </c>
      <c r="D9" s="42"/>
      <c r="E9" s="42"/>
      <c r="F9" s="217"/>
      <c r="G9" s="144"/>
      <c r="H9" s="144"/>
      <c r="I9" s="144"/>
      <c r="J9" s="144"/>
      <c r="K9" s="144"/>
      <c r="L9" s="46">
        <f>L10</f>
        <v>6516694</v>
      </c>
      <c r="M9" s="46">
        <f>M10</f>
        <v>3626292</v>
      </c>
      <c r="N9" s="46">
        <f>N10</f>
        <v>3751898</v>
      </c>
    </row>
    <row r="10" spans="1:19" s="43" customFormat="1" ht="17.25" customHeight="1">
      <c r="A10" s="55"/>
      <c r="B10" s="56" t="s">
        <v>99</v>
      </c>
      <c r="C10" s="139">
        <v>63</v>
      </c>
      <c r="D10" s="139">
        <v>0</v>
      </c>
      <c r="E10" s="139">
        <v>11</v>
      </c>
      <c r="F10" s="218">
        <v>863</v>
      </c>
      <c r="G10" s="146"/>
      <c r="H10" s="146"/>
      <c r="I10" s="146"/>
      <c r="J10" s="146"/>
      <c r="K10" s="146"/>
      <c r="L10" s="133">
        <f>L110</f>
        <v>6516694</v>
      </c>
      <c r="M10" s="133">
        <f aca="true" t="shared" si="0" ref="M10:S10">M110</f>
        <v>3626292</v>
      </c>
      <c r="N10" s="133">
        <f t="shared" si="0"/>
        <v>3751898</v>
      </c>
      <c r="O10" s="133">
        <f t="shared" si="0"/>
        <v>0</v>
      </c>
      <c r="P10" s="133">
        <f t="shared" si="0"/>
        <v>0</v>
      </c>
      <c r="Q10" s="133">
        <f t="shared" si="0"/>
        <v>0</v>
      </c>
      <c r="R10" s="133">
        <f t="shared" si="0"/>
        <v>0</v>
      </c>
      <c r="S10" s="133">
        <f t="shared" si="0"/>
        <v>0</v>
      </c>
    </row>
    <row r="11" spans="1:19" s="32" customFormat="1" ht="15.75" customHeight="1">
      <c r="A11" s="325" t="s">
        <v>36</v>
      </c>
      <c r="B11" s="326"/>
      <c r="C11" s="139">
        <v>63</v>
      </c>
      <c r="D11" s="139">
        <v>0</v>
      </c>
      <c r="E11" s="139">
        <v>11</v>
      </c>
      <c r="F11" s="165">
        <v>863</v>
      </c>
      <c r="G11" s="153" t="s">
        <v>37</v>
      </c>
      <c r="H11" s="219"/>
      <c r="I11" s="219"/>
      <c r="J11" s="219"/>
      <c r="K11" s="219"/>
      <c r="L11" s="134">
        <f>L16+L44+L48+L12+L33+L40</f>
        <v>1896092</v>
      </c>
      <c r="M11" s="134">
        <f>M16+M44+M48+M12+M33+M40</f>
        <v>1337272</v>
      </c>
      <c r="N11" s="134">
        <f>N16+N44+N48+N12+N33+N40</f>
        <v>1341017</v>
      </c>
      <c r="P11" s="32">
        <v>120</v>
      </c>
      <c r="Q11" s="256">
        <f>L15+L22+L62</f>
        <v>1058805</v>
      </c>
      <c r="R11" s="256">
        <f>M15+M22+M62</f>
        <v>817094</v>
      </c>
      <c r="S11" s="256">
        <f>N15+N22+N62</f>
        <v>820313</v>
      </c>
    </row>
    <row r="12" spans="1:19" ht="36.75" customHeight="1" hidden="1">
      <c r="A12" s="323" t="s">
        <v>57</v>
      </c>
      <c r="B12" s="324"/>
      <c r="C12" s="139">
        <v>63</v>
      </c>
      <c r="D12" s="139">
        <v>0</v>
      </c>
      <c r="E12" s="139">
        <v>11</v>
      </c>
      <c r="F12" s="165">
        <v>863</v>
      </c>
      <c r="G12" s="160" t="s">
        <v>37</v>
      </c>
      <c r="H12" s="160" t="s">
        <v>38</v>
      </c>
      <c r="I12" s="160"/>
      <c r="J12" s="160"/>
      <c r="K12" s="146"/>
      <c r="L12" s="135">
        <f>L13</f>
        <v>0</v>
      </c>
      <c r="M12" s="135">
        <f>M13</f>
        <v>0</v>
      </c>
      <c r="N12" s="135">
        <f>N13</f>
        <v>0</v>
      </c>
      <c r="P12" s="29">
        <v>240</v>
      </c>
      <c r="Q12" s="257">
        <f>L24+L64</f>
        <v>344492</v>
      </c>
      <c r="R12" s="257">
        <f>M24+M64</f>
        <v>163207</v>
      </c>
      <c r="S12" s="257">
        <f>N24+N64</f>
        <v>128341</v>
      </c>
    </row>
    <row r="13" spans="1:19" ht="24.75" customHeight="1" hidden="1">
      <c r="A13" s="73" t="s">
        <v>101</v>
      </c>
      <c r="B13" s="64" t="s">
        <v>252</v>
      </c>
      <c r="C13" s="55">
        <v>63</v>
      </c>
      <c r="D13" s="55">
        <v>0</v>
      </c>
      <c r="E13" s="55">
        <v>11</v>
      </c>
      <c r="F13" s="220">
        <v>863</v>
      </c>
      <c r="G13" s="221" t="s">
        <v>37</v>
      </c>
      <c r="H13" s="221" t="s">
        <v>38</v>
      </c>
      <c r="I13" s="221" t="s">
        <v>253</v>
      </c>
      <c r="J13" s="222" t="s">
        <v>251</v>
      </c>
      <c r="K13" s="223" t="s">
        <v>102</v>
      </c>
      <c r="L13" s="135">
        <f aca="true" t="shared" si="1" ref="L13:N14">L14</f>
        <v>0</v>
      </c>
      <c r="M13" s="135">
        <f t="shared" si="1"/>
        <v>0</v>
      </c>
      <c r="N13" s="135">
        <f t="shared" si="1"/>
        <v>0</v>
      </c>
      <c r="P13" s="29">
        <v>850</v>
      </c>
      <c r="Q13" s="257">
        <f>L26</f>
        <v>7071</v>
      </c>
      <c r="R13" s="257">
        <f>M26</f>
        <v>7071</v>
      </c>
      <c r="S13" s="257">
        <f>N26</f>
        <v>7071</v>
      </c>
    </row>
    <row r="14" spans="1:14" ht="61.5" customHeight="1" hidden="1">
      <c r="A14" s="47" t="s">
        <v>100</v>
      </c>
      <c r="B14" s="47" t="s">
        <v>100</v>
      </c>
      <c r="C14" s="55">
        <v>63</v>
      </c>
      <c r="D14" s="55">
        <v>0</v>
      </c>
      <c r="E14" s="55">
        <v>11</v>
      </c>
      <c r="F14" s="220">
        <v>863</v>
      </c>
      <c r="G14" s="221" t="s">
        <v>37</v>
      </c>
      <c r="H14" s="221" t="s">
        <v>38</v>
      </c>
      <c r="I14" s="221" t="s">
        <v>253</v>
      </c>
      <c r="J14" s="222" t="s">
        <v>251</v>
      </c>
      <c r="K14" s="222" t="s">
        <v>19</v>
      </c>
      <c r="L14" s="135">
        <f t="shared" si="1"/>
        <v>0</v>
      </c>
      <c r="M14" s="135">
        <f t="shared" si="1"/>
        <v>0</v>
      </c>
      <c r="N14" s="135">
        <f t="shared" si="1"/>
        <v>0</v>
      </c>
    </row>
    <row r="15" spans="1:19" ht="24.75" customHeight="1" hidden="1">
      <c r="A15" s="47" t="s">
        <v>103</v>
      </c>
      <c r="B15" s="47" t="s">
        <v>103</v>
      </c>
      <c r="C15" s="55">
        <v>63</v>
      </c>
      <c r="D15" s="55">
        <v>0</v>
      </c>
      <c r="E15" s="55">
        <v>11</v>
      </c>
      <c r="F15" s="220">
        <v>863</v>
      </c>
      <c r="G15" s="146" t="s">
        <v>37</v>
      </c>
      <c r="H15" s="146" t="s">
        <v>38</v>
      </c>
      <c r="I15" s="221" t="s">
        <v>253</v>
      </c>
      <c r="J15" s="222" t="s">
        <v>251</v>
      </c>
      <c r="K15" s="222" t="s">
        <v>20</v>
      </c>
      <c r="L15" s="135"/>
      <c r="M15" s="135"/>
      <c r="N15" s="135"/>
      <c r="Q15" s="257">
        <f>L12+L16-L27-L30+L58</f>
        <v>1908171</v>
      </c>
      <c r="R15" s="257">
        <f>M12+M16-M27-M30+M58</f>
        <v>1360669</v>
      </c>
      <c r="S15" s="257">
        <f>N12+N16-N27-N30+N58</f>
        <v>1329022</v>
      </c>
    </row>
    <row r="16" spans="1:19" s="33" customFormat="1" ht="50.25" customHeight="1">
      <c r="A16" s="325" t="s">
        <v>41</v>
      </c>
      <c r="B16" s="326"/>
      <c r="C16" s="139">
        <v>63</v>
      </c>
      <c r="D16" s="139">
        <v>0</v>
      </c>
      <c r="E16" s="139">
        <v>11</v>
      </c>
      <c r="F16" s="165">
        <v>863</v>
      </c>
      <c r="G16" s="153" t="s">
        <v>37</v>
      </c>
      <c r="H16" s="153" t="s">
        <v>42</v>
      </c>
      <c r="I16" s="153"/>
      <c r="J16" s="153"/>
      <c r="K16" s="153"/>
      <c r="L16" s="134">
        <f>L20+L27+L30+L17</f>
        <v>1843292</v>
      </c>
      <c r="M16" s="134">
        <f>M20+M27+M30+M17</f>
        <v>1295072</v>
      </c>
      <c r="N16" s="134">
        <f>N20+N27+N30+N17</f>
        <v>1260272</v>
      </c>
      <c r="P16" s="33">
        <v>240</v>
      </c>
      <c r="Q16" s="258">
        <f>L24+L29+L64+L71+L80+L85+L89</f>
        <v>2623387</v>
      </c>
      <c r="R16" s="258">
        <f>M24+M29+M64+M71+M80+M85+M89</f>
        <v>2291802</v>
      </c>
      <c r="S16" s="258">
        <f>N24+N29+N64+N71+N80+N85+N89</f>
        <v>2375644</v>
      </c>
    </row>
    <row r="17" spans="1:19" s="33" customFormat="1" ht="40.5" customHeight="1">
      <c r="A17" s="122"/>
      <c r="B17" s="329" t="s">
        <v>348</v>
      </c>
      <c r="C17" s="329"/>
      <c r="D17" s="139"/>
      <c r="E17" s="139"/>
      <c r="F17" s="220">
        <v>863</v>
      </c>
      <c r="G17" s="146" t="s">
        <v>37</v>
      </c>
      <c r="H17" s="146" t="s">
        <v>42</v>
      </c>
      <c r="I17" s="221" t="s">
        <v>214</v>
      </c>
      <c r="J17" s="222" t="s">
        <v>349</v>
      </c>
      <c r="K17" s="146"/>
      <c r="L17" s="135">
        <f aca="true" t="shared" si="2" ref="L17:N18">L18</f>
        <v>497803</v>
      </c>
      <c r="M17" s="135">
        <f t="shared" si="2"/>
        <v>373297</v>
      </c>
      <c r="N17" s="135">
        <f t="shared" si="2"/>
        <v>373297</v>
      </c>
      <c r="Q17" s="258"/>
      <c r="R17" s="258"/>
      <c r="S17" s="258"/>
    </row>
    <row r="18" spans="1:19" s="33" customFormat="1" ht="50.25" customHeight="1">
      <c r="A18" s="122"/>
      <c r="B18" s="119" t="s">
        <v>100</v>
      </c>
      <c r="C18" s="139"/>
      <c r="D18" s="139"/>
      <c r="E18" s="139"/>
      <c r="F18" s="220">
        <v>863</v>
      </c>
      <c r="G18" s="221" t="s">
        <v>37</v>
      </c>
      <c r="H18" s="221" t="s">
        <v>42</v>
      </c>
      <c r="I18" s="221" t="s">
        <v>214</v>
      </c>
      <c r="J18" s="222" t="s">
        <v>349</v>
      </c>
      <c r="K18" s="146" t="s">
        <v>19</v>
      </c>
      <c r="L18" s="135">
        <f t="shared" si="2"/>
        <v>497803</v>
      </c>
      <c r="M18" s="135">
        <f t="shared" si="2"/>
        <v>373297</v>
      </c>
      <c r="N18" s="135">
        <f t="shared" si="2"/>
        <v>373297</v>
      </c>
      <c r="Q18" s="258"/>
      <c r="R18" s="258"/>
      <c r="S18" s="258"/>
    </row>
    <row r="19" spans="1:19" s="33" customFormat="1" ht="24.75" customHeight="1">
      <c r="A19" s="122"/>
      <c r="B19" s="119" t="s">
        <v>103</v>
      </c>
      <c r="C19" s="139"/>
      <c r="D19" s="139"/>
      <c r="E19" s="139"/>
      <c r="F19" s="220">
        <v>863</v>
      </c>
      <c r="G19" s="146" t="s">
        <v>37</v>
      </c>
      <c r="H19" s="146" t="s">
        <v>42</v>
      </c>
      <c r="I19" s="221" t="s">
        <v>214</v>
      </c>
      <c r="J19" s="222" t="s">
        <v>349</v>
      </c>
      <c r="K19" s="146" t="s">
        <v>20</v>
      </c>
      <c r="L19" s="135">
        <v>497803</v>
      </c>
      <c r="M19" s="135">
        <f>287638+85659</f>
        <v>373297</v>
      </c>
      <c r="N19" s="135">
        <f>287638+85659</f>
        <v>373297</v>
      </c>
      <c r="Q19" s="258"/>
      <c r="R19" s="258"/>
      <c r="S19" s="258"/>
    </row>
    <row r="20" spans="1:14" ht="24.75" customHeight="1">
      <c r="A20" s="330" t="s">
        <v>104</v>
      </c>
      <c r="B20" s="331"/>
      <c r="C20" s="55">
        <v>63</v>
      </c>
      <c r="D20" s="55">
        <v>0</v>
      </c>
      <c r="E20" s="55">
        <v>11</v>
      </c>
      <c r="F20" s="220">
        <v>863</v>
      </c>
      <c r="G20" s="146" t="s">
        <v>37</v>
      </c>
      <c r="H20" s="146" t="s">
        <v>42</v>
      </c>
      <c r="I20" s="221" t="s">
        <v>214</v>
      </c>
      <c r="J20" s="222" t="s">
        <v>215</v>
      </c>
      <c r="K20" s="146"/>
      <c r="L20" s="135">
        <f>L21+L23+L25</f>
        <v>1329489</v>
      </c>
      <c r="M20" s="135">
        <f>M21+M23+M25</f>
        <v>905775</v>
      </c>
      <c r="N20" s="135">
        <f>N21+N23+N25</f>
        <v>870975</v>
      </c>
    </row>
    <row r="21" spans="1:14" ht="62.25" customHeight="1">
      <c r="A21" s="64"/>
      <c r="B21" s="47" t="s">
        <v>100</v>
      </c>
      <c r="C21" s="55">
        <v>63</v>
      </c>
      <c r="D21" s="55">
        <v>0</v>
      </c>
      <c r="E21" s="55">
        <v>11</v>
      </c>
      <c r="F21" s="220">
        <v>863</v>
      </c>
      <c r="G21" s="221" t="s">
        <v>37</v>
      </c>
      <c r="H21" s="221" t="s">
        <v>42</v>
      </c>
      <c r="I21" s="221" t="s">
        <v>214</v>
      </c>
      <c r="J21" s="222" t="s">
        <v>215</v>
      </c>
      <c r="K21" s="146" t="s">
        <v>19</v>
      </c>
      <c r="L21" s="135">
        <f>L22</f>
        <v>979118</v>
      </c>
      <c r="M21" s="135">
        <f>M22</f>
        <v>736611</v>
      </c>
      <c r="N21" s="135">
        <f>N22</f>
        <v>736611</v>
      </c>
    </row>
    <row r="22" spans="1:14" ht="24.75" customHeight="1">
      <c r="A22" s="60"/>
      <c r="B22" s="47" t="s">
        <v>103</v>
      </c>
      <c r="C22" s="55">
        <v>63</v>
      </c>
      <c r="D22" s="55">
        <v>0</v>
      </c>
      <c r="E22" s="55">
        <v>11</v>
      </c>
      <c r="F22" s="220">
        <v>863</v>
      </c>
      <c r="G22" s="146" t="s">
        <v>37</v>
      </c>
      <c r="H22" s="146" t="s">
        <v>42</v>
      </c>
      <c r="I22" s="221" t="s">
        <v>214</v>
      </c>
      <c r="J22" s="222" t="s">
        <v>215</v>
      </c>
      <c r="K22" s="146" t="s">
        <v>20</v>
      </c>
      <c r="L22" s="135">
        <v>979118</v>
      </c>
      <c r="M22" s="135">
        <f>570374+166237</f>
        <v>736611</v>
      </c>
      <c r="N22" s="135">
        <f>570374+166237</f>
        <v>736611</v>
      </c>
    </row>
    <row r="23" spans="1:14" ht="24.75" customHeight="1">
      <c r="A23" s="60"/>
      <c r="B23" s="121" t="s">
        <v>199</v>
      </c>
      <c r="C23" s="55">
        <v>63</v>
      </c>
      <c r="D23" s="55">
        <v>0</v>
      </c>
      <c r="E23" s="55">
        <v>11</v>
      </c>
      <c r="F23" s="224">
        <v>863</v>
      </c>
      <c r="G23" s="225" t="s">
        <v>37</v>
      </c>
      <c r="H23" s="225" t="s">
        <v>42</v>
      </c>
      <c r="I23" s="221" t="s">
        <v>214</v>
      </c>
      <c r="J23" s="222" t="s">
        <v>215</v>
      </c>
      <c r="K23" s="225" t="s">
        <v>21</v>
      </c>
      <c r="L23" s="135">
        <f>L24</f>
        <v>343300</v>
      </c>
      <c r="M23" s="135">
        <f>M24</f>
        <v>162093</v>
      </c>
      <c r="N23" s="135">
        <f>N24</f>
        <v>127293</v>
      </c>
    </row>
    <row r="24" spans="1:14" ht="28.5" customHeight="1">
      <c r="A24" s="60"/>
      <c r="B24" s="48" t="s">
        <v>105</v>
      </c>
      <c r="C24" s="55">
        <v>63</v>
      </c>
      <c r="D24" s="55">
        <v>0</v>
      </c>
      <c r="E24" s="55">
        <v>11</v>
      </c>
      <c r="F24" s="224">
        <v>863</v>
      </c>
      <c r="G24" s="225" t="s">
        <v>37</v>
      </c>
      <c r="H24" s="225" t="s">
        <v>42</v>
      </c>
      <c r="I24" s="221" t="s">
        <v>214</v>
      </c>
      <c r="J24" s="222" t="s">
        <v>215</v>
      </c>
      <c r="K24" s="225" t="s">
        <v>22</v>
      </c>
      <c r="L24" s="135">
        <v>343300</v>
      </c>
      <c r="M24" s="135">
        <v>162093</v>
      </c>
      <c r="N24" s="135">
        <f>127293</f>
        <v>127293</v>
      </c>
    </row>
    <row r="25" spans="1:14" ht="15.75" customHeight="1">
      <c r="A25" s="60"/>
      <c r="B25" s="226" t="s">
        <v>23</v>
      </c>
      <c r="C25" s="55">
        <v>63</v>
      </c>
      <c r="D25" s="55">
        <v>0</v>
      </c>
      <c r="E25" s="55">
        <v>11</v>
      </c>
      <c r="F25" s="220">
        <v>863</v>
      </c>
      <c r="G25" s="146" t="s">
        <v>37</v>
      </c>
      <c r="H25" s="146" t="s">
        <v>42</v>
      </c>
      <c r="I25" s="221" t="s">
        <v>214</v>
      </c>
      <c r="J25" s="222" t="s">
        <v>215</v>
      </c>
      <c r="K25" s="146" t="s">
        <v>24</v>
      </c>
      <c r="L25" s="135">
        <f>L26</f>
        <v>7071</v>
      </c>
      <c r="M25" s="135">
        <f>M26</f>
        <v>7071</v>
      </c>
      <c r="N25" s="135">
        <f>N26</f>
        <v>7071</v>
      </c>
    </row>
    <row r="26" spans="1:14" ht="15.75" customHeight="1">
      <c r="A26" s="60"/>
      <c r="B26" s="120" t="s">
        <v>195</v>
      </c>
      <c r="C26" s="55">
        <v>63</v>
      </c>
      <c r="D26" s="55">
        <v>0</v>
      </c>
      <c r="E26" s="55">
        <v>11</v>
      </c>
      <c r="F26" s="220">
        <v>863</v>
      </c>
      <c r="G26" s="146" t="s">
        <v>37</v>
      </c>
      <c r="H26" s="146" t="s">
        <v>42</v>
      </c>
      <c r="I26" s="221" t="s">
        <v>214</v>
      </c>
      <c r="J26" s="222" t="s">
        <v>215</v>
      </c>
      <c r="K26" s="146" t="s">
        <v>196</v>
      </c>
      <c r="L26" s="135">
        <f>7071</f>
        <v>7071</v>
      </c>
      <c r="M26" s="135">
        <f>7071</f>
        <v>7071</v>
      </c>
      <c r="N26" s="135">
        <f>7071</f>
        <v>7071</v>
      </c>
    </row>
    <row r="27" spans="1:14" ht="25.5" customHeight="1">
      <c r="A27" s="60"/>
      <c r="B27" s="330" t="s">
        <v>307</v>
      </c>
      <c r="C27" s="331"/>
      <c r="D27" s="55"/>
      <c r="E27" s="55"/>
      <c r="F27" s="224">
        <v>863</v>
      </c>
      <c r="G27" s="225" t="s">
        <v>37</v>
      </c>
      <c r="H27" s="225" t="s">
        <v>42</v>
      </c>
      <c r="I27" s="221" t="s">
        <v>309</v>
      </c>
      <c r="J27" s="222" t="s">
        <v>308</v>
      </c>
      <c r="K27" s="146"/>
      <c r="L27" s="135">
        <f aca="true" t="shared" si="3" ref="L27:N28">L28</f>
        <v>11000</v>
      </c>
      <c r="M27" s="135">
        <f t="shared" si="3"/>
        <v>11000</v>
      </c>
      <c r="N27" s="135">
        <f t="shared" si="3"/>
        <v>11000</v>
      </c>
    </row>
    <row r="28" spans="1:14" ht="24.75" customHeight="1">
      <c r="A28" s="60"/>
      <c r="B28" s="121" t="s">
        <v>199</v>
      </c>
      <c r="C28" s="55">
        <v>63</v>
      </c>
      <c r="D28" s="55">
        <v>0</v>
      </c>
      <c r="E28" s="55">
        <v>11</v>
      </c>
      <c r="F28" s="224">
        <v>863</v>
      </c>
      <c r="G28" s="225" t="s">
        <v>37</v>
      </c>
      <c r="H28" s="225" t="s">
        <v>42</v>
      </c>
      <c r="I28" s="221" t="s">
        <v>309</v>
      </c>
      <c r="J28" s="222" t="s">
        <v>308</v>
      </c>
      <c r="K28" s="225" t="s">
        <v>21</v>
      </c>
      <c r="L28" s="135">
        <f t="shared" si="3"/>
        <v>11000</v>
      </c>
      <c r="M28" s="135">
        <f t="shared" si="3"/>
        <v>11000</v>
      </c>
      <c r="N28" s="135">
        <f t="shared" si="3"/>
        <v>11000</v>
      </c>
    </row>
    <row r="29" spans="1:14" ht="24.75" customHeight="1">
      <c r="A29" s="60"/>
      <c r="B29" s="48" t="s">
        <v>105</v>
      </c>
      <c r="C29" s="55">
        <v>63</v>
      </c>
      <c r="D29" s="55">
        <v>0</v>
      </c>
      <c r="E29" s="55">
        <v>11</v>
      </c>
      <c r="F29" s="224">
        <v>863</v>
      </c>
      <c r="G29" s="225" t="s">
        <v>37</v>
      </c>
      <c r="H29" s="225" t="s">
        <v>42</v>
      </c>
      <c r="I29" s="221" t="s">
        <v>309</v>
      </c>
      <c r="J29" s="222" t="s">
        <v>308</v>
      </c>
      <c r="K29" s="225" t="s">
        <v>22</v>
      </c>
      <c r="L29" s="261">
        <v>11000</v>
      </c>
      <c r="M29" s="261">
        <v>11000</v>
      </c>
      <c r="N29" s="261">
        <v>11000</v>
      </c>
    </row>
    <row r="30" spans="1:14" ht="15.75" customHeight="1">
      <c r="A30" s="60"/>
      <c r="B30" s="226" t="s">
        <v>255</v>
      </c>
      <c r="C30" s="55">
        <v>63</v>
      </c>
      <c r="D30" s="55">
        <v>0</v>
      </c>
      <c r="E30" s="55">
        <v>11</v>
      </c>
      <c r="F30" s="220">
        <v>863</v>
      </c>
      <c r="G30" s="146" t="s">
        <v>37</v>
      </c>
      <c r="H30" s="146" t="s">
        <v>42</v>
      </c>
      <c r="I30" s="221" t="s">
        <v>214</v>
      </c>
      <c r="J30" s="222" t="s">
        <v>254</v>
      </c>
      <c r="K30" s="146"/>
      <c r="L30" s="135">
        <f aca="true" t="shared" si="4" ref="L30:N31">L31</f>
        <v>5000</v>
      </c>
      <c r="M30" s="135">
        <f t="shared" si="4"/>
        <v>5000</v>
      </c>
      <c r="N30" s="135">
        <f t="shared" si="4"/>
        <v>5000</v>
      </c>
    </row>
    <row r="31" spans="1:14" ht="15.75" customHeight="1">
      <c r="A31" s="60"/>
      <c r="B31" s="226" t="s">
        <v>23</v>
      </c>
      <c r="C31" s="55">
        <v>63</v>
      </c>
      <c r="D31" s="55">
        <v>0</v>
      </c>
      <c r="E31" s="55">
        <v>11</v>
      </c>
      <c r="F31" s="220">
        <v>863</v>
      </c>
      <c r="G31" s="146" t="s">
        <v>37</v>
      </c>
      <c r="H31" s="146" t="s">
        <v>42</v>
      </c>
      <c r="I31" s="221" t="s">
        <v>214</v>
      </c>
      <c r="J31" s="222" t="s">
        <v>254</v>
      </c>
      <c r="K31" s="146" t="s">
        <v>24</v>
      </c>
      <c r="L31" s="135">
        <f t="shared" si="4"/>
        <v>5000</v>
      </c>
      <c r="M31" s="135">
        <f t="shared" si="4"/>
        <v>5000</v>
      </c>
      <c r="N31" s="135">
        <f t="shared" si="4"/>
        <v>5000</v>
      </c>
    </row>
    <row r="32" spans="1:14" ht="15.75" customHeight="1">
      <c r="A32" s="60"/>
      <c r="B32" s="120" t="s">
        <v>195</v>
      </c>
      <c r="C32" s="55">
        <v>63</v>
      </c>
      <c r="D32" s="55">
        <v>0</v>
      </c>
      <c r="E32" s="55">
        <v>11</v>
      </c>
      <c r="F32" s="220">
        <v>863</v>
      </c>
      <c r="G32" s="146" t="s">
        <v>37</v>
      </c>
      <c r="H32" s="146" t="s">
        <v>42</v>
      </c>
      <c r="I32" s="221" t="s">
        <v>214</v>
      </c>
      <c r="J32" s="222" t="s">
        <v>254</v>
      </c>
      <c r="K32" s="146" t="s">
        <v>196</v>
      </c>
      <c r="L32" s="135">
        <v>5000</v>
      </c>
      <c r="M32" s="135">
        <v>5000</v>
      </c>
      <c r="N32" s="135">
        <v>5000</v>
      </c>
    </row>
    <row r="33" spans="1:14" s="33" customFormat="1" ht="39" customHeight="1">
      <c r="A33" s="227" t="s">
        <v>106</v>
      </c>
      <c r="B33" s="227" t="s">
        <v>106</v>
      </c>
      <c r="C33" s="139">
        <v>63</v>
      </c>
      <c r="D33" s="139">
        <v>0</v>
      </c>
      <c r="E33" s="139">
        <v>11</v>
      </c>
      <c r="F33" s="165">
        <v>863</v>
      </c>
      <c r="G33" s="153" t="s">
        <v>37</v>
      </c>
      <c r="H33" s="153" t="s">
        <v>25</v>
      </c>
      <c r="I33" s="153"/>
      <c r="J33" s="153"/>
      <c r="K33" s="153"/>
      <c r="L33" s="134">
        <f>L34+L37</f>
        <v>3300</v>
      </c>
      <c r="M33" s="134">
        <f>M34+M37</f>
        <v>3300</v>
      </c>
      <c r="N33" s="134">
        <f>N34+N37</f>
        <v>3300</v>
      </c>
    </row>
    <row r="34" spans="1:14" s="33" customFormat="1" ht="60" customHeight="1">
      <c r="A34" s="73" t="s">
        <v>107</v>
      </c>
      <c r="B34" s="80" t="s">
        <v>220</v>
      </c>
      <c r="C34" s="55">
        <v>63</v>
      </c>
      <c r="D34" s="55">
        <v>0</v>
      </c>
      <c r="E34" s="55">
        <v>11</v>
      </c>
      <c r="F34" s="220">
        <v>863</v>
      </c>
      <c r="G34" s="146" t="s">
        <v>37</v>
      </c>
      <c r="H34" s="146" t="s">
        <v>25</v>
      </c>
      <c r="I34" s="221" t="s">
        <v>218</v>
      </c>
      <c r="J34" s="222" t="s">
        <v>219</v>
      </c>
      <c r="K34" s="146"/>
      <c r="L34" s="135">
        <f aca="true" t="shared" si="5" ref="L34:N38">L35</f>
        <v>3000</v>
      </c>
      <c r="M34" s="135">
        <f t="shared" si="5"/>
        <v>3000</v>
      </c>
      <c r="N34" s="135">
        <f t="shared" si="5"/>
        <v>3000</v>
      </c>
    </row>
    <row r="35" spans="1:14" ht="14.25" customHeight="1">
      <c r="A35" s="60"/>
      <c r="B35" s="62" t="s">
        <v>52</v>
      </c>
      <c r="C35" s="55">
        <v>63</v>
      </c>
      <c r="D35" s="55">
        <v>0</v>
      </c>
      <c r="E35" s="55">
        <v>11</v>
      </c>
      <c r="F35" s="220">
        <v>863</v>
      </c>
      <c r="G35" s="146" t="s">
        <v>37</v>
      </c>
      <c r="H35" s="142" t="s">
        <v>25</v>
      </c>
      <c r="I35" s="221" t="s">
        <v>218</v>
      </c>
      <c r="J35" s="222" t="s">
        <v>219</v>
      </c>
      <c r="K35" s="146" t="s">
        <v>39</v>
      </c>
      <c r="L35" s="135">
        <f t="shared" si="5"/>
        <v>3000</v>
      </c>
      <c r="M35" s="135">
        <f t="shared" si="5"/>
        <v>3000</v>
      </c>
      <c r="N35" s="135">
        <f t="shared" si="5"/>
        <v>3000</v>
      </c>
    </row>
    <row r="36" spans="1:14" ht="16.5" customHeight="1">
      <c r="A36" s="60"/>
      <c r="B36" s="81" t="s">
        <v>64</v>
      </c>
      <c r="C36" s="55">
        <v>63</v>
      </c>
      <c r="D36" s="55">
        <v>0</v>
      </c>
      <c r="E36" s="55">
        <v>11</v>
      </c>
      <c r="F36" s="220">
        <v>863</v>
      </c>
      <c r="G36" s="146" t="s">
        <v>37</v>
      </c>
      <c r="H36" s="142" t="s">
        <v>25</v>
      </c>
      <c r="I36" s="221" t="s">
        <v>218</v>
      </c>
      <c r="J36" s="222" t="s">
        <v>219</v>
      </c>
      <c r="K36" s="225" t="s">
        <v>28</v>
      </c>
      <c r="L36" s="135">
        <v>3000</v>
      </c>
      <c r="M36" s="135">
        <v>3000</v>
      </c>
      <c r="N36" s="135">
        <v>3000</v>
      </c>
    </row>
    <row r="37" spans="1:14" s="33" customFormat="1" ht="63" customHeight="1">
      <c r="A37" s="73" t="s">
        <v>107</v>
      </c>
      <c r="B37" s="80" t="s">
        <v>304</v>
      </c>
      <c r="C37" s="55">
        <v>63</v>
      </c>
      <c r="D37" s="55">
        <v>0</v>
      </c>
      <c r="E37" s="55">
        <v>11</v>
      </c>
      <c r="F37" s="220">
        <v>863</v>
      </c>
      <c r="G37" s="146" t="s">
        <v>37</v>
      </c>
      <c r="H37" s="146" t="s">
        <v>25</v>
      </c>
      <c r="I37" s="221" t="s">
        <v>302</v>
      </c>
      <c r="J37" s="222" t="s">
        <v>303</v>
      </c>
      <c r="K37" s="146"/>
      <c r="L37" s="135">
        <f t="shared" si="5"/>
        <v>300</v>
      </c>
      <c r="M37" s="135">
        <f t="shared" si="5"/>
        <v>300</v>
      </c>
      <c r="N37" s="135">
        <f t="shared" si="5"/>
        <v>300</v>
      </c>
    </row>
    <row r="38" spans="1:14" ht="14.25" customHeight="1">
      <c r="A38" s="60"/>
      <c r="B38" s="62" t="s">
        <v>52</v>
      </c>
      <c r="C38" s="55">
        <v>63</v>
      </c>
      <c r="D38" s="55">
        <v>0</v>
      </c>
      <c r="E38" s="55">
        <v>11</v>
      </c>
      <c r="F38" s="220">
        <v>863</v>
      </c>
      <c r="G38" s="146" t="s">
        <v>37</v>
      </c>
      <c r="H38" s="142" t="s">
        <v>25</v>
      </c>
      <c r="I38" s="221" t="s">
        <v>302</v>
      </c>
      <c r="J38" s="222" t="s">
        <v>303</v>
      </c>
      <c r="K38" s="146" t="s">
        <v>39</v>
      </c>
      <c r="L38" s="135">
        <f t="shared" si="5"/>
        <v>300</v>
      </c>
      <c r="M38" s="135">
        <f t="shared" si="5"/>
        <v>300</v>
      </c>
      <c r="N38" s="135">
        <f t="shared" si="5"/>
        <v>300</v>
      </c>
    </row>
    <row r="39" spans="1:14" ht="16.5" customHeight="1">
      <c r="A39" s="60"/>
      <c r="B39" s="81" t="s">
        <v>64</v>
      </c>
      <c r="C39" s="55">
        <v>63</v>
      </c>
      <c r="D39" s="55">
        <v>0</v>
      </c>
      <c r="E39" s="55">
        <v>11</v>
      </c>
      <c r="F39" s="220">
        <v>863</v>
      </c>
      <c r="G39" s="146" t="s">
        <v>37</v>
      </c>
      <c r="H39" s="142" t="s">
        <v>25</v>
      </c>
      <c r="I39" s="221" t="s">
        <v>302</v>
      </c>
      <c r="J39" s="222" t="s">
        <v>303</v>
      </c>
      <c r="K39" s="225" t="s">
        <v>28</v>
      </c>
      <c r="L39" s="135">
        <v>300</v>
      </c>
      <c r="M39" s="135">
        <v>300</v>
      </c>
      <c r="N39" s="135">
        <v>300</v>
      </c>
    </row>
    <row r="40" spans="1:14" ht="15.75" customHeight="1" hidden="1">
      <c r="A40" s="70"/>
      <c r="B40" s="237" t="s">
        <v>310</v>
      </c>
      <c r="C40" s="238"/>
      <c r="D40" s="238"/>
      <c r="E40" s="238"/>
      <c r="F40" s="159">
        <v>863</v>
      </c>
      <c r="G40" s="161" t="s">
        <v>37</v>
      </c>
      <c r="H40" s="161" t="s">
        <v>311</v>
      </c>
      <c r="I40" s="161"/>
      <c r="J40" s="161"/>
      <c r="K40" s="225"/>
      <c r="L40" s="134">
        <f>L41</f>
        <v>0</v>
      </c>
      <c r="M40" s="134">
        <f aca="true" t="shared" si="6" ref="M40:N42">M41</f>
        <v>0</v>
      </c>
      <c r="N40" s="134">
        <f t="shared" si="6"/>
        <v>0</v>
      </c>
    </row>
    <row r="41" spans="1:14" ht="16.5" customHeight="1" hidden="1">
      <c r="A41" s="70"/>
      <c r="B41" s="239" t="s">
        <v>312</v>
      </c>
      <c r="C41" s="120"/>
      <c r="D41" s="120"/>
      <c r="E41" s="120"/>
      <c r="F41" s="228">
        <v>863</v>
      </c>
      <c r="G41" s="150" t="s">
        <v>37</v>
      </c>
      <c r="H41" s="150" t="s">
        <v>311</v>
      </c>
      <c r="I41" s="150" t="s">
        <v>316</v>
      </c>
      <c r="J41" s="150" t="s">
        <v>313</v>
      </c>
      <c r="K41" s="225"/>
      <c r="L41" s="135">
        <f>L42</f>
        <v>0</v>
      </c>
      <c r="M41" s="135">
        <f t="shared" si="6"/>
        <v>0</v>
      </c>
      <c r="N41" s="135">
        <f t="shared" si="6"/>
        <v>0</v>
      </c>
    </row>
    <row r="42" spans="1:14" ht="16.5" customHeight="1" hidden="1">
      <c r="A42" s="70"/>
      <c r="B42" s="239" t="s">
        <v>23</v>
      </c>
      <c r="C42" s="120"/>
      <c r="D42" s="120"/>
      <c r="E42" s="120"/>
      <c r="F42" s="228">
        <v>863</v>
      </c>
      <c r="G42" s="150" t="s">
        <v>37</v>
      </c>
      <c r="H42" s="150" t="s">
        <v>311</v>
      </c>
      <c r="I42" s="150" t="s">
        <v>316</v>
      </c>
      <c r="J42" s="150" t="s">
        <v>313</v>
      </c>
      <c r="K42" s="150" t="s">
        <v>24</v>
      </c>
      <c r="L42" s="135">
        <f>L43</f>
        <v>0</v>
      </c>
      <c r="M42" s="135">
        <f t="shared" si="6"/>
        <v>0</v>
      </c>
      <c r="N42" s="135">
        <f t="shared" si="6"/>
        <v>0</v>
      </c>
    </row>
    <row r="43" spans="1:14" ht="16.5" customHeight="1" hidden="1">
      <c r="A43" s="70"/>
      <c r="B43" s="239" t="s">
        <v>314</v>
      </c>
      <c r="C43" s="120"/>
      <c r="D43" s="120"/>
      <c r="E43" s="120"/>
      <c r="F43" s="228">
        <v>863</v>
      </c>
      <c r="G43" s="150" t="s">
        <v>37</v>
      </c>
      <c r="H43" s="150" t="s">
        <v>311</v>
      </c>
      <c r="I43" s="150" t="s">
        <v>316</v>
      </c>
      <c r="J43" s="150" t="s">
        <v>313</v>
      </c>
      <c r="K43" s="150" t="s">
        <v>315</v>
      </c>
      <c r="L43" s="135">
        <v>0</v>
      </c>
      <c r="M43" s="135">
        <v>0</v>
      </c>
      <c r="N43" s="135">
        <v>0</v>
      </c>
    </row>
    <row r="44" spans="1:14" s="33" customFormat="1" ht="15.75" customHeight="1" hidden="1">
      <c r="A44" s="325" t="s">
        <v>44</v>
      </c>
      <c r="B44" s="326"/>
      <c r="C44" s="139">
        <v>70</v>
      </c>
      <c r="D44" s="139">
        <v>0</v>
      </c>
      <c r="E44" s="141" t="s">
        <v>204</v>
      </c>
      <c r="F44" s="159">
        <v>863</v>
      </c>
      <c r="G44" s="153" t="s">
        <v>37</v>
      </c>
      <c r="H44" s="153" t="s">
        <v>53</v>
      </c>
      <c r="I44" s="153"/>
      <c r="J44" s="153"/>
      <c r="K44" s="153"/>
      <c r="L44" s="134">
        <f aca="true" t="shared" si="7" ref="L44:N46">L45</f>
        <v>0</v>
      </c>
      <c r="M44" s="134">
        <f t="shared" si="7"/>
        <v>0</v>
      </c>
      <c r="N44" s="134">
        <f t="shared" si="7"/>
        <v>0</v>
      </c>
    </row>
    <row r="45" spans="1:14" ht="15.75" customHeight="1" hidden="1">
      <c r="A45" s="327" t="s">
        <v>296</v>
      </c>
      <c r="B45" s="328"/>
      <c r="C45" s="55">
        <v>70</v>
      </c>
      <c r="D45" s="55">
        <v>0</v>
      </c>
      <c r="E45" s="142" t="s">
        <v>204</v>
      </c>
      <c r="F45" s="228">
        <v>863</v>
      </c>
      <c r="G45" s="146" t="s">
        <v>37</v>
      </c>
      <c r="H45" s="146" t="s">
        <v>53</v>
      </c>
      <c r="I45" s="221" t="s">
        <v>216</v>
      </c>
      <c r="J45" s="222" t="s">
        <v>217</v>
      </c>
      <c r="K45" s="146"/>
      <c r="L45" s="135">
        <f t="shared" si="7"/>
        <v>0</v>
      </c>
      <c r="M45" s="135">
        <f t="shared" si="7"/>
        <v>0</v>
      </c>
      <c r="N45" s="135">
        <f t="shared" si="7"/>
        <v>0</v>
      </c>
    </row>
    <row r="46" spans="1:14" ht="12.75" customHeight="1" hidden="1">
      <c r="A46" s="60"/>
      <c r="B46" s="59" t="s">
        <v>23</v>
      </c>
      <c r="C46" s="55">
        <v>70</v>
      </c>
      <c r="D46" s="55">
        <v>0</v>
      </c>
      <c r="E46" s="142" t="s">
        <v>204</v>
      </c>
      <c r="F46" s="228">
        <v>863</v>
      </c>
      <c r="G46" s="146" t="s">
        <v>37</v>
      </c>
      <c r="H46" s="146" t="s">
        <v>53</v>
      </c>
      <c r="I46" s="221" t="s">
        <v>216</v>
      </c>
      <c r="J46" s="222" t="s">
        <v>217</v>
      </c>
      <c r="K46" s="146" t="s">
        <v>24</v>
      </c>
      <c r="L46" s="135">
        <f t="shared" si="7"/>
        <v>0</v>
      </c>
      <c r="M46" s="135">
        <f t="shared" si="7"/>
        <v>0</v>
      </c>
      <c r="N46" s="135">
        <f t="shared" si="7"/>
        <v>0</v>
      </c>
    </row>
    <row r="47" spans="1:14" ht="15.75" customHeight="1" hidden="1">
      <c r="A47" s="60"/>
      <c r="B47" s="62" t="s">
        <v>26</v>
      </c>
      <c r="C47" s="55">
        <v>70</v>
      </c>
      <c r="D47" s="55">
        <v>0</v>
      </c>
      <c r="E47" s="142" t="s">
        <v>204</v>
      </c>
      <c r="F47" s="228">
        <v>863</v>
      </c>
      <c r="G47" s="146" t="s">
        <v>37</v>
      </c>
      <c r="H47" s="146" t="s">
        <v>53</v>
      </c>
      <c r="I47" s="221" t="s">
        <v>216</v>
      </c>
      <c r="J47" s="222" t="s">
        <v>217</v>
      </c>
      <c r="K47" s="146" t="s">
        <v>27</v>
      </c>
      <c r="L47" s="135">
        <v>0</v>
      </c>
      <c r="M47" s="135">
        <v>0</v>
      </c>
      <c r="N47" s="135">
        <v>0</v>
      </c>
    </row>
    <row r="48" spans="1:14" s="33" customFormat="1" ht="15.75" customHeight="1">
      <c r="A48" s="325" t="s">
        <v>45</v>
      </c>
      <c r="B48" s="326"/>
      <c r="C48" s="139">
        <v>63</v>
      </c>
      <c r="D48" s="139">
        <v>0</v>
      </c>
      <c r="E48" s="139">
        <v>11</v>
      </c>
      <c r="F48" s="159">
        <v>863</v>
      </c>
      <c r="G48" s="153" t="s">
        <v>37</v>
      </c>
      <c r="H48" s="153" t="s">
        <v>54</v>
      </c>
      <c r="I48" s="153"/>
      <c r="J48" s="153"/>
      <c r="K48" s="153"/>
      <c r="L48" s="134">
        <f>L49+L52</f>
        <v>49500</v>
      </c>
      <c r="M48" s="134">
        <f>M49+M52+M55</f>
        <v>38900</v>
      </c>
      <c r="N48" s="134">
        <f>N49+N52+N55</f>
        <v>77445</v>
      </c>
    </row>
    <row r="49" spans="1:14" ht="53.25" customHeight="1">
      <c r="A49" s="327" t="s">
        <v>223</v>
      </c>
      <c r="B49" s="328"/>
      <c r="C49" s="55">
        <v>63</v>
      </c>
      <c r="D49" s="55">
        <v>0</v>
      </c>
      <c r="E49" s="55">
        <v>11</v>
      </c>
      <c r="F49" s="228">
        <v>863</v>
      </c>
      <c r="G49" s="142" t="s">
        <v>37</v>
      </c>
      <c r="H49" s="142" t="s">
        <v>54</v>
      </c>
      <c r="I49" s="221" t="s">
        <v>221</v>
      </c>
      <c r="J49" s="222" t="s">
        <v>222</v>
      </c>
      <c r="K49" s="142"/>
      <c r="L49" s="135">
        <f aca="true" t="shared" si="8" ref="L49:N50">L50</f>
        <v>500</v>
      </c>
      <c r="M49" s="135">
        <f t="shared" si="8"/>
        <v>500</v>
      </c>
      <c r="N49" s="135">
        <f t="shared" si="8"/>
        <v>500</v>
      </c>
    </row>
    <row r="50" spans="1:14" ht="16.5" customHeight="1">
      <c r="A50" s="60"/>
      <c r="B50" s="62" t="s">
        <v>52</v>
      </c>
      <c r="C50" s="55">
        <v>63</v>
      </c>
      <c r="D50" s="55">
        <v>0</v>
      </c>
      <c r="E50" s="55">
        <v>11</v>
      </c>
      <c r="F50" s="228">
        <v>863</v>
      </c>
      <c r="G50" s="146" t="s">
        <v>37</v>
      </c>
      <c r="H50" s="142" t="s">
        <v>54</v>
      </c>
      <c r="I50" s="221" t="s">
        <v>221</v>
      </c>
      <c r="J50" s="222" t="s">
        <v>222</v>
      </c>
      <c r="K50" s="146" t="s">
        <v>39</v>
      </c>
      <c r="L50" s="135">
        <f t="shared" si="8"/>
        <v>500</v>
      </c>
      <c r="M50" s="135">
        <f t="shared" si="8"/>
        <v>500</v>
      </c>
      <c r="N50" s="135">
        <f t="shared" si="8"/>
        <v>500</v>
      </c>
    </row>
    <row r="51" spans="1:14" ht="15.75" customHeight="1">
      <c r="A51" s="60"/>
      <c r="B51" s="81" t="s">
        <v>64</v>
      </c>
      <c r="C51" s="55">
        <v>63</v>
      </c>
      <c r="D51" s="55">
        <v>0</v>
      </c>
      <c r="E51" s="55">
        <v>11</v>
      </c>
      <c r="F51" s="228">
        <v>863</v>
      </c>
      <c r="G51" s="146" t="s">
        <v>37</v>
      </c>
      <c r="H51" s="142" t="s">
        <v>54</v>
      </c>
      <c r="I51" s="221" t="s">
        <v>221</v>
      </c>
      <c r="J51" s="222" t="s">
        <v>222</v>
      </c>
      <c r="K51" s="225" t="s">
        <v>28</v>
      </c>
      <c r="L51" s="135">
        <v>500</v>
      </c>
      <c r="M51" s="135">
        <v>500</v>
      </c>
      <c r="N51" s="135">
        <v>500</v>
      </c>
    </row>
    <row r="52" spans="1:14" ht="27" customHeight="1">
      <c r="A52" s="110" t="s">
        <v>364</v>
      </c>
      <c r="B52" s="110" t="s">
        <v>364</v>
      </c>
      <c r="C52" s="55">
        <v>63</v>
      </c>
      <c r="D52" s="55">
        <v>0</v>
      </c>
      <c r="E52" s="55">
        <v>16</v>
      </c>
      <c r="F52" s="220">
        <v>863</v>
      </c>
      <c r="G52" s="225" t="s">
        <v>37</v>
      </c>
      <c r="H52" s="225" t="s">
        <v>54</v>
      </c>
      <c r="I52" s="221" t="s">
        <v>365</v>
      </c>
      <c r="J52" s="222" t="s">
        <v>366</v>
      </c>
      <c r="K52" s="225"/>
      <c r="L52" s="135">
        <f aca="true" t="shared" si="9" ref="L52:N53">L53</f>
        <v>49000</v>
      </c>
      <c r="M52" s="135">
        <f t="shared" si="9"/>
        <v>0</v>
      </c>
      <c r="N52" s="135">
        <f t="shared" si="9"/>
        <v>0</v>
      </c>
    </row>
    <row r="53" spans="1:14" ht="15" customHeight="1">
      <c r="A53" s="121" t="s">
        <v>199</v>
      </c>
      <c r="B53" s="121" t="s">
        <v>199</v>
      </c>
      <c r="C53" s="55">
        <v>63</v>
      </c>
      <c r="D53" s="55">
        <v>0</v>
      </c>
      <c r="E53" s="55">
        <v>16</v>
      </c>
      <c r="F53" s="220">
        <v>863</v>
      </c>
      <c r="G53" s="225" t="s">
        <v>37</v>
      </c>
      <c r="H53" s="225" t="s">
        <v>54</v>
      </c>
      <c r="I53" s="221" t="s">
        <v>365</v>
      </c>
      <c r="J53" s="222" t="s">
        <v>366</v>
      </c>
      <c r="K53" s="225" t="s">
        <v>21</v>
      </c>
      <c r="L53" s="135">
        <f t="shared" si="9"/>
        <v>49000</v>
      </c>
      <c r="M53" s="135">
        <f t="shared" si="9"/>
        <v>0</v>
      </c>
      <c r="N53" s="135">
        <f t="shared" si="9"/>
        <v>0</v>
      </c>
    </row>
    <row r="54" spans="1:14" ht="26.25" customHeight="1">
      <c r="A54" s="48" t="s">
        <v>105</v>
      </c>
      <c r="B54" s="48" t="s">
        <v>105</v>
      </c>
      <c r="C54" s="55">
        <v>63</v>
      </c>
      <c r="D54" s="55">
        <v>0</v>
      </c>
      <c r="E54" s="55">
        <v>16</v>
      </c>
      <c r="F54" s="220">
        <v>863</v>
      </c>
      <c r="G54" s="225" t="s">
        <v>37</v>
      </c>
      <c r="H54" s="225" t="s">
        <v>54</v>
      </c>
      <c r="I54" s="221" t="s">
        <v>365</v>
      </c>
      <c r="J54" s="222" t="s">
        <v>366</v>
      </c>
      <c r="K54" s="225" t="s">
        <v>22</v>
      </c>
      <c r="L54" s="135">
        <v>49000</v>
      </c>
      <c r="M54" s="135">
        <v>0</v>
      </c>
      <c r="N54" s="135">
        <v>0</v>
      </c>
    </row>
    <row r="55" spans="1:14" s="33" customFormat="1" ht="15.75" customHeight="1">
      <c r="A55" s="122"/>
      <c r="B55" s="242" t="s">
        <v>317</v>
      </c>
      <c r="C55" s="139"/>
      <c r="D55" s="139"/>
      <c r="E55" s="139"/>
      <c r="F55" s="228">
        <v>863</v>
      </c>
      <c r="G55" s="142" t="s">
        <v>37</v>
      </c>
      <c r="H55" s="142" t="s">
        <v>54</v>
      </c>
      <c r="I55" s="221" t="s">
        <v>221</v>
      </c>
      <c r="J55" s="222" t="s">
        <v>319</v>
      </c>
      <c r="K55" s="153"/>
      <c r="L55" s="134">
        <v>0</v>
      </c>
      <c r="M55" s="135">
        <f>M56</f>
        <v>38400</v>
      </c>
      <c r="N55" s="135">
        <f>N56</f>
        <v>76945</v>
      </c>
    </row>
    <row r="56" spans="1:14" s="33" customFormat="1" ht="15.75" customHeight="1">
      <c r="A56" s="122"/>
      <c r="B56" s="226" t="s">
        <v>23</v>
      </c>
      <c r="C56" s="55"/>
      <c r="D56" s="55"/>
      <c r="E56" s="55"/>
      <c r="F56" s="228">
        <v>863</v>
      </c>
      <c r="G56" s="142" t="s">
        <v>37</v>
      </c>
      <c r="H56" s="142" t="s">
        <v>54</v>
      </c>
      <c r="I56" s="221" t="s">
        <v>221</v>
      </c>
      <c r="J56" s="222" t="s">
        <v>319</v>
      </c>
      <c r="K56" s="146" t="s">
        <v>24</v>
      </c>
      <c r="L56" s="135">
        <v>0</v>
      </c>
      <c r="M56" s="135">
        <f>M57</f>
        <v>38400</v>
      </c>
      <c r="N56" s="135">
        <f>N57</f>
        <v>76945</v>
      </c>
    </row>
    <row r="57" spans="1:14" s="33" customFormat="1" ht="15.75" customHeight="1">
      <c r="A57" s="122"/>
      <c r="B57" s="263" t="s">
        <v>26</v>
      </c>
      <c r="C57" s="55"/>
      <c r="D57" s="55"/>
      <c r="E57" s="55"/>
      <c r="F57" s="228">
        <v>863</v>
      </c>
      <c r="G57" s="142" t="s">
        <v>37</v>
      </c>
      <c r="H57" s="142" t="s">
        <v>54</v>
      </c>
      <c r="I57" s="221" t="s">
        <v>221</v>
      </c>
      <c r="J57" s="222" t="s">
        <v>319</v>
      </c>
      <c r="K57" s="146" t="s">
        <v>27</v>
      </c>
      <c r="L57" s="135">
        <v>0</v>
      </c>
      <c r="M57" s="135">
        <v>38400</v>
      </c>
      <c r="N57" s="135">
        <v>76945</v>
      </c>
    </row>
    <row r="58" spans="1:14" s="32" customFormat="1" ht="14.25" customHeight="1">
      <c r="A58" s="229" t="s">
        <v>55</v>
      </c>
      <c r="B58" s="229" t="s">
        <v>55</v>
      </c>
      <c r="C58" s="139">
        <v>63</v>
      </c>
      <c r="D58" s="139">
        <v>0</v>
      </c>
      <c r="E58" s="139">
        <v>12</v>
      </c>
      <c r="F58" s="218">
        <v>863</v>
      </c>
      <c r="G58" s="153" t="s">
        <v>38</v>
      </c>
      <c r="H58" s="153"/>
      <c r="I58" s="153"/>
      <c r="J58" s="153"/>
      <c r="K58" s="153"/>
      <c r="L58" s="134">
        <f aca="true" t="shared" si="10" ref="L58:N59">L59</f>
        <v>80879</v>
      </c>
      <c r="M58" s="134">
        <f t="shared" si="10"/>
        <v>81597</v>
      </c>
      <c r="N58" s="134">
        <f t="shared" si="10"/>
        <v>84750</v>
      </c>
    </row>
    <row r="59" spans="1:14" s="35" customFormat="1" ht="14.25" customHeight="1">
      <c r="A59" s="229" t="s">
        <v>56</v>
      </c>
      <c r="B59" s="229" t="s">
        <v>56</v>
      </c>
      <c r="C59" s="139">
        <v>63</v>
      </c>
      <c r="D59" s="139">
        <v>0</v>
      </c>
      <c r="E59" s="139">
        <v>12</v>
      </c>
      <c r="F59" s="218">
        <v>863</v>
      </c>
      <c r="G59" s="153" t="s">
        <v>38</v>
      </c>
      <c r="H59" s="153" t="s">
        <v>40</v>
      </c>
      <c r="I59" s="153"/>
      <c r="J59" s="153"/>
      <c r="K59" s="153"/>
      <c r="L59" s="134">
        <f t="shared" si="10"/>
        <v>80879</v>
      </c>
      <c r="M59" s="134">
        <f t="shared" si="10"/>
        <v>81597</v>
      </c>
      <c r="N59" s="134">
        <f t="shared" si="10"/>
        <v>84750</v>
      </c>
    </row>
    <row r="60" spans="1:14" s="34" customFormat="1" ht="26.25" customHeight="1">
      <c r="A60" s="226" t="s">
        <v>108</v>
      </c>
      <c r="B60" s="226" t="s">
        <v>295</v>
      </c>
      <c r="C60" s="55">
        <v>63</v>
      </c>
      <c r="D60" s="55">
        <v>0</v>
      </c>
      <c r="E60" s="55">
        <v>12</v>
      </c>
      <c r="F60" s="230">
        <v>863</v>
      </c>
      <c r="G60" s="146" t="s">
        <v>38</v>
      </c>
      <c r="H60" s="146" t="s">
        <v>40</v>
      </c>
      <c r="I60" s="146" t="s">
        <v>208</v>
      </c>
      <c r="J60" s="222" t="s">
        <v>226</v>
      </c>
      <c r="K60" s="146"/>
      <c r="L60" s="135">
        <f>L61+L63</f>
        <v>80879</v>
      </c>
      <c r="M60" s="135">
        <f>M61+M63</f>
        <v>81597</v>
      </c>
      <c r="N60" s="135">
        <f>N61+N63</f>
        <v>84750</v>
      </c>
    </row>
    <row r="61" spans="1:14" ht="61.5" customHeight="1">
      <c r="A61" s="64"/>
      <c r="B61" s="47" t="s">
        <v>100</v>
      </c>
      <c r="C61" s="55">
        <v>63</v>
      </c>
      <c r="D61" s="55">
        <v>0</v>
      </c>
      <c r="E61" s="55">
        <v>12</v>
      </c>
      <c r="F61" s="230">
        <v>863</v>
      </c>
      <c r="G61" s="146" t="s">
        <v>38</v>
      </c>
      <c r="H61" s="146" t="s">
        <v>40</v>
      </c>
      <c r="I61" s="146" t="s">
        <v>208</v>
      </c>
      <c r="J61" s="222" t="s">
        <v>226</v>
      </c>
      <c r="K61" s="146" t="s">
        <v>19</v>
      </c>
      <c r="L61" s="135">
        <f>L62</f>
        <v>79687</v>
      </c>
      <c r="M61" s="135">
        <f>M62</f>
        <v>80483</v>
      </c>
      <c r="N61" s="135">
        <f>N62</f>
        <v>83702</v>
      </c>
    </row>
    <row r="62" spans="1:14" ht="27" customHeight="1">
      <c r="A62" s="60"/>
      <c r="B62" s="47" t="s">
        <v>103</v>
      </c>
      <c r="C62" s="55">
        <v>63</v>
      </c>
      <c r="D62" s="55">
        <v>0</v>
      </c>
      <c r="E62" s="55">
        <v>12</v>
      </c>
      <c r="F62" s="230">
        <v>863</v>
      </c>
      <c r="G62" s="146" t="s">
        <v>38</v>
      </c>
      <c r="H62" s="146" t="s">
        <v>40</v>
      </c>
      <c r="I62" s="146" t="s">
        <v>208</v>
      </c>
      <c r="J62" s="222" t="s">
        <v>226</v>
      </c>
      <c r="K62" s="146" t="s">
        <v>20</v>
      </c>
      <c r="L62" s="135">
        <f>61203+18484</f>
        <v>79687</v>
      </c>
      <c r="M62" s="135">
        <f>61815+18668</f>
        <v>80483</v>
      </c>
      <c r="N62" s="135">
        <f>64287+19415</f>
        <v>83702</v>
      </c>
    </row>
    <row r="63" spans="1:14" ht="27" customHeight="1">
      <c r="A63" s="60"/>
      <c r="B63" s="121" t="s">
        <v>199</v>
      </c>
      <c r="C63" s="55">
        <v>63</v>
      </c>
      <c r="D63" s="55">
        <v>0</v>
      </c>
      <c r="E63" s="55">
        <v>12</v>
      </c>
      <c r="F63" s="228">
        <v>863</v>
      </c>
      <c r="G63" s="146" t="s">
        <v>38</v>
      </c>
      <c r="H63" s="146" t="s">
        <v>40</v>
      </c>
      <c r="I63" s="146" t="s">
        <v>208</v>
      </c>
      <c r="J63" s="222" t="s">
        <v>226</v>
      </c>
      <c r="K63" s="146" t="s">
        <v>21</v>
      </c>
      <c r="L63" s="135">
        <f>L64</f>
        <v>1192</v>
      </c>
      <c r="M63" s="135">
        <f>M64</f>
        <v>1114</v>
      </c>
      <c r="N63" s="135">
        <f>N64</f>
        <v>1048</v>
      </c>
    </row>
    <row r="64" spans="1:14" ht="27" customHeight="1">
      <c r="A64" s="60"/>
      <c r="B64" s="48" t="s">
        <v>105</v>
      </c>
      <c r="C64" s="55">
        <v>63</v>
      </c>
      <c r="D64" s="55">
        <v>0</v>
      </c>
      <c r="E64" s="55">
        <v>12</v>
      </c>
      <c r="F64" s="228">
        <v>863</v>
      </c>
      <c r="G64" s="146" t="s">
        <v>38</v>
      </c>
      <c r="H64" s="146" t="s">
        <v>40</v>
      </c>
      <c r="I64" s="146" t="s">
        <v>208</v>
      </c>
      <c r="J64" s="222" t="s">
        <v>226</v>
      </c>
      <c r="K64" s="146" t="s">
        <v>22</v>
      </c>
      <c r="L64" s="135">
        <v>1192</v>
      </c>
      <c r="M64" s="135">
        <v>1114</v>
      </c>
      <c r="N64" s="135">
        <v>1048</v>
      </c>
    </row>
    <row r="65" spans="1:14" s="32" customFormat="1" ht="26.25" customHeight="1">
      <c r="A65" s="229" t="s">
        <v>46</v>
      </c>
      <c r="B65" s="231" t="s">
        <v>46</v>
      </c>
      <c r="C65" s="139">
        <v>63</v>
      </c>
      <c r="D65" s="139">
        <v>0</v>
      </c>
      <c r="E65" s="139">
        <v>13</v>
      </c>
      <c r="F65" s="218">
        <v>863</v>
      </c>
      <c r="G65" s="153" t="s">
        <v>40</v>
      </c>
      <c r="H65" s="153"/>
      <c r="I65" s="153"/>
      <c r="J65" s="153"/>
      <c r="K65" s="153"/>
      <c r="L65" s="134">
        <f aca="true" t="shared" si="11" ref="L65:N66">L66</f>
        <v>260320</v>
      </c>
      <c r="M65" s="134">
        <f t="shared" si="11"/>
        <v>77380</v>
      </c>
      <c r="N65" s="134">
        <f t="shared" si="11"/>
        <v>77380</v>
      </c>
    </row>
    <row r="66" spans="1:14" s="33" customFormat="1" ht="14.25" customHeight="1">
      <c r="A66" s="229" t="s">
        <v>61</v>
      </c>
      <c r="B66" s="231" t="s">
        <v>61</v>
      </c>
      <c r="C66" s="139">
        <v>63</v>
      </c>
      <c r="D66" s="139">
        <v>0</v>
      </c>
      <c r="E66" s="139">
        <v>13</v>
      </c>
      <c r="F66" s="232">
        <v>863</v>
      </c>
      <c r="G66" s="153" t="s">
        <v>40</v>
      </c>
      <c r="H66" s="141" t="s">
        <v>51</v>
      </c>
      <c r="I66" s="141"/>
      <c r="J66" s="142"/>
      <c r="K66" s="146"/>
      <c r="L66" s="134">
        <f t="shared" si="11"/>
        <v>260320</v>
      </c>
      <c r="M66" s="134">
        <f t="shared" si="11"/>
        <v>77380</v>
      </c>
      <c r="N66" s="134">
        <f t="shared" si="11"/>
        <v>77380</v>
      </c>
    </row>
    <row r="67" spans="1:14" ht="15" customHeight="1">
      <c r="A67" s="226" t="s">
        <v>109</v>
      </c>
      <c r="B67" s="226" t="s">
        <v>109</v>
      </c>
      <c r="C67" s="55">
        <v>63</v>
      </c>
      <c r="D67" s="55">
        <v>0</v>
      </c>
      <c r="E67" s="55">
        <v>13</v>
      </c>
      <c r="F67" s="220">
        <v>863</v>
      </c>
      <c r="G67" s="146" t="s">
        <v>40</v>
      </c>
      <c r="H67" s="146" t="s">
        <v>51</v>
      </c>
      <c r="I67" s="142" t="s">
        <v>227</v>
      </c>
      <c r="J67" s="222" t="s">
        <v>228</v>
      </c>
      <c r="K67" s="146"/>
      <c r="L67" s="135">
        <f>L70+L68</f>
        <v>260320</v>
      </c>
      <c r="M67" s="135">
        <f>M70+M68</f>
        <v>77380</v>
      </c>
      <c r="N67" s="135">
        <f>N70+N68</f>
        <v>77380</v>
      </c>
    </row>
    <row r="68" spans="1:14" ht="26.25" customHeight="1">
      <c r="A68" s="226"/>
      <c r="B68" s="47" t="s">
        <v>100</v>
      </c>
      <c r="C68" s="55"/>
      <c r="D68" s="55"/>
      <c r="E68" s="55"/>
      <c r="F68" s="220">
        <v>863</v>
      </c>
      <c r="G68" s="146" t="s">
        <v>40</v>
      </c>
      <c r="H68" s="146" t="s">
        <v>51</v>
      </c>
      <c r="I68" s="142" t="s">
        <v>227</v>
      </c>
      <c r="J68" s="222" t="s">
        <v>228</v>
      </c>
      <c r="K68" s="57" t="s">
        <v>19</v>
      </c>
      <c r="L68" s="135">
        <f>L69</f>
        <v>94760</v>
      </c>
      <c r="M68" s="135">
        <f>M69</f>
        <v>47380</v>
      </c>
      <c r="N68" s="135">
        <f>N69</f>
        <v>47380</v>
      </c>
    </row>
    <row r="69" spans="1:14" ht="15" customHeight="1">
      <c r="A69" s="226"/>
      <c r="B69" s="47" t="s">
        <v>112</v>
      </c>
      <c r="C69" s="55">
        <v>63</v>
      </c>
      <c r="D69" s="55">
        <v>0</v>
      </c>
      <c r="E69" s="55">
        <v>13</v>
      </c>
      <c r="F69" s="220">
        <v>863</v>
      </c>
      <c r="G69" s="146" t="s">
        <v>40</v>
      </c>
      <c r="H69" s="146" t="s">
        <v>51</v>
      </c>
      <c r="I69" s="142" t="s">
        <v>227</v>
      </c>
      <c r="J69" s="222" t="s">
        <v>228</v>
      </c>
      <c r="K69" s="57" t="s">
        <v>111</v>
      </c>
      <c r="L69" s="135">
        <v>94760</v>
      </c>
      <c r="M69" s="135">
        <v>47380</v>
      </c>
      <c r="N69" s="135">
        <v>47380</v>
      </c>
    </row>
    <row r="70" spans="1:14" ht="26.25" customHeight="1">
      <c r="A70" s="68"/>
      <c r="B70" s="121" t="s">
        <v>199</v>
      </c>
      <c r="C70" s="55">
        <v>63</v>
      </c>
      <c r="D70" s="55">
        <v>0</v>
      </c>
      <c r="E70" s="55">
        <v>13</v>
      </c>
      <c r="F70" s="220">
        <v>863</v>
      </c>
      <c r="G70" s="146" t="s">
        <v>40</v>
      </c>
      <c r="H70" s="142" t="s">
        <v>51</v>
      </c>
      <c r="I70" s="142" t="s">
        <v>227</v>
      </c>
      <c r="J70" s="222" t="s">
        <v>228</v>
      </c>
      <c r="K70" s="146" t="s">
        <v>21</v>
      </c>
      <c r="L70" s="135">
        <f>L71</f>
        <v>165560</v>
      </c>
      <c r="M70" s="135">
        <f>M71</f>
        <v>30000</v>
      </c>
      <c r="N70" s="135">
        <f>N71</f>
        <v>30000</v>
      </c>
    </row>
    <row r="71" spans="1:14" ht="26.25" customHeight="1">
      <c r="A71" s="69"/>
      <c r="B71" s="79" t="s">
        <v>105</v>
      </c>
      <c r="C71" s="55">
        <v>63</v>
      </c>
      <c r="D71" s="55">
        <v>0</v>
      </c>
      <c r="E71" s="55">
        <v>13</v>
      </c>
      <c r="F71" s="220">
        <v>863</v>
      </c>
      <c r="G71" s="146" t="s">
        <v>40</v>
      </c>
      <c r="H71" s="142" t="s">
        <v>51</v>
      </c>
      <c r="I71" s="142" t="s">
        <v>227</v>
      </c>
      <c r="J71" s="222" t="s">
        <v>228</v>
      </c>
      <c r="K71" s="146" t="s">
        <v>22</v>
      </c>
      <c r="L71" s="135">
        <v>165560</v>
      </c>
      <c r="M71" s="135">
        <v>30000</v>
      </c>
      <c r="N71" s="135">
        <v>30000</v>
      </c>
    </row>
    <row r="72" spans="1:14" s="32" customFormat="1" ht="15.75" customHeight="1">
      <c r="A72" s="340" t="s">
        <v>182</v>
      </c>
      <c r="B72" s="340"/>
      <c r="C72" s="139">
        <v>63</v>
      </c>
      <c r="D72" s="139">
        <v>0</v>
      </c>
      <c r="E72" s="139">
        <v>14</v>
      </c>
      <c r="F72" s="165">
        <v>863</v>
      </c>
      <c r="G72" s="153" t="s">
        <v>42</v>
      </c>
      <c r="H72" s="219"/>
      <c r="I72" s="219"/>
      <c r="J72" s="219"/>
      <c r="K72" s="219"/>
      <c r="L72" s="134">
        <f>L73+L77</f>
        <v>1883276</v>
      </c>
      <c r="M72" s="134">
        <f>M73+M77</f>
        <v>1937696</v>
      </c>
      <c r="N72" s="134">
        <f>N73+N77</f>
        <v>2056349</v>
      </c>
    </row>
    <row r="73" spans="1:14" s="33" customFormat="1" ht="24.75" customHeight="1">
      <c r="A73" s="341" t="s">
        <v>382</v>
      </c>
      <c r="B73" s="342"/>
      <c r="C73" s="139">
        <v>63</v>
      </c>
      <c r="D73" s="139">
        <v>0</v>
      </c>
      <c r="E73" s="139">
        <v>14</v>
      </c>
      <c r="F73" s="159">
        <v>863</v>
      </c>
      <c r="G73" s="153" t="s">
        <v>42</v>
      </c>
      <c r="H73" s="153" t="s">
        <v>25</v>
      </c>
      <c r="I73" s="153"/>
      <c r="J73" s="153"/>
      <c r="K73" s="153"/>
      <c r="L73" s="134">
        <f>L74</f>
        <v>41760</v>
      </c>
      <c r="M73" s="134">
        <f>M74</f>
        <v>0</v>
      </c>
      <c r="N73" s="134">
        <f>N74</f>
        <v>0</v>
      </c>
    </row>
    <row r="74" spans="1:14" s="33" customFormat="1" ht="40.5" customHeight="1">
      <c r="A74" s="264"/>
      <c r="B74" s="265" t="s">
        <v>367</v>
      </c>
      <c r="C74" s="139"/>
      <c r="D74" s="139"/>
      <c r="E74" s="139"/>
      <c r="F74" s="228">
        <v>863</v>
      </c>
      <c r="G74" s="225" t="s">
        <v>42</v>
      </c>
      <c r="H74" s="225" t="s">
        <v>25</v>
      </c>
      <c r="I74" s="166">
        <v>83300</v>
      </c>
      <c r="J74" s="225" t="s">
        <v>368</v>
      </c>
      <c r="K74" s="219"/>
      <c r="L74" s="135">
        <f aca="true" t="shared" si="12" ref="L74:N75">L75</f>
        <v>41760</v>
      </c>
      <c r="M74" s="135">
        <f t="shared" si="12"/>
        <v>0</v>
      </c>
      <c r="N74" s="135">
        <f t="shared" si="12"/>
        <v>0</v>
      </c>
    </row>
    <row r="75" spans="1:14" s="33" customFormat="1" ht="26.25" customHeight="1">
      <c r="A75" s="264"/>
      <c r="B75" s="121" t="s">
        <v>199</v>
      </c>
      <c r="C75" s="139"/>
      <c r="D75" s="139"/>
      <c r="E75" s="139"/>
      <c r="F75" s="228">
        <v>863</v>
      </c>
      <c r="G75" s="225" t="s">
        <v>42</v>
      </c>
      <c r="H75" s="225" t="s">
        <v>25</v>
      </c>
      <c r="I75" s="166">
        <v>83300</v>
      </c>
      <c r="J75" s="225" t="s">
        <v>368</v>
      </c>
      <c r="K75" s="146" t="s">
        <v>21</v>
      </c>
      <c r="L75" s="135">
        <f t="shared" si="12"/>
        <v>41760</v>
      </c>
      <c r="M75" s="135">
        <f t="shared" si="12"/>
        <v>0</v>
      </c>
      <c r="N75" s="135">
        <f t="shared" si="12"/>
        <v>0</v>
      </c>
    </row>
    <row r="76" spans="1:14" s="33" customFormat="1" ht="27.75" customHeight="1">
      <c r="A76" s="264"/>
      <c r="B76" s="79" t="s">
        <v>105</v>
      </c>
      <c r="C76" s="139"/>
      <c r="D76" s="139"/>
      <c r="E76" s="139"/>
      <c r="F76" s="228">
        <v>863</v>
      </c>
      <c r="G76" s="225" t="s">
        <v>42</v>
      </c>
      <c r="H76" s="225" t="s">
        <v>25</v>
      </c>
      <c r="I76" s="166">
        <v>83300</v>
      </c>
      <c r="J76" s="225" t="s">
        <v>368</v>
      </c>
      <c r="K76" s="146" t="s">
        <v>22</v>
      </c>
      <c r="L76" s="135">
        <v>41760</v>
      </c>
      <c r="M76" s="135">
        <v>0</v>
      </c>
      <c r="N76" s="135">
        <v>0</v>
      </c>
    </row>
    <row r="77" spans="1:14" s="33" customFormat="1" ht="16.5" customHeight="1">
      <c r="A77" s="341" t="s">
        <v>183</v>
      </c>
      <c r="B77" s="342"/>
      <c r="C77" s="139">
        <v>63</v>
      </c>
      <c r="D77" s="139">
        <v>0</v>
      </c>
      <c r="E77" s="139">
        <v>14</v>
      </c>
      <c r="F77" s="159">
        <v>863</v>
      </c>
      <c r="G77" s="153" t="s">
        <v>42</v>
      </c>
      <c r="H77" s="153" t="s">
        <v>184</v>
      </c>
      <c r="I77" s="153"/>
      <c r="J77" s="153"/>
      <c r="K77" s="153"/>
      <c r="L77" s="134">
        <f>L78</f>
        <v>1841516</v>
      </c>
      <c r="M77" s="134">
        <f>M78</f>
        <v>1937696</v>
      </c>
      <c r="N77" s="134">
        <f>N78</f>
        <v>2056349</v>
      </c>
    </row>
    <row r="78" spans="1:14" ht="184.5" customHeight="1">
      <c r="A78" s="343" t="s">
        <v>231</v>
      </c>
      <c r="B78" s="344"/>
      <c r="C78" s="233">
        <v>63</v>
      </c>
      <c r="D78" s="233">
        <v>0</v>
      </c>
      <c r="E78" s="233">
        <v>14</v>
      </c>
      <c r="F78" s="224">
        <v>863</v>
      </c>
      <c r="G78" s="225" t="s">
        <v>42</v>
      </c>
      <c r="H78" s="225" t="s">
        <v>184</v>
      </c>
      <c r="I78" s="225" t="s">
        <v>229</v>
      </c>
      <c r="J78" s="222" t="s">
        <v>230</v>
      </c>
      <c r="K78" s="146"/>
      <c r="L78" s="135">
        <f aca="true" t="shared" si="13" ref="L78:N79">L79</f>
        <v>1841516</v>
      </c>
      <c r="M78" s="135">
        <f t="shared" si="13"/>
        <v>1937696</v>
      </c>
      <c r="N78" s="135">
        <f t="shared" si="13"/>
        <v>2056349</v>
      </c>
    </row>
    <row r="79" spans="1:14" ht="26.25" customHeight="1">
      <c r="A79" s="108"/>
      <c r="B79" s="121" t="s">
        <v>199</v>
      </c>
      <c r="C79" s="233">
        <v>63</v>
      </c>
      <c r="D79" s="233">
        <v>0</v>
      </c>
      <c r="E79" s="233">
        <v>14</v>
      </c>
      <c r="F79" s="224">
        <v>863</v>
      </c>
      <c r="G79" s="225" t="s">
        <v>42</v>
      </c>
      <c r="H79" s="225" t="s">
        <v>184</v>
      </c>
      <c r="I79" s="225" t="s">
        <v>229</v>
      </c>
      <c r="J79" s="222" t="s">
        <v>230</v>
      </c>
      <c r="K79" s="146" t="s">
        <v>21</v>
      </c>
      <c r="L79" s="135">
        <f t="shared" si="13"/>
        <v>1841516</v>
      </c>
      <c r="M79" s="135">
        <f t="shared" si="13"/>
        <v>1937696</v>
      </c>
      <c r="N79" s="135">
        <f t="shared" si="13"/>
        <v>2056349</v>
      </c>
    </row>
    <row r="80" spans="1:14" ht="26.25" customHeight="1">
      <c r="A80" s="108"/>
      <c r="B80" s="79" t="s">
        <v>105</v>
      </c>
      <c r="C80" s="233">
        <v>63</v>
      </c>
      <c r="D80" s="233">
        <v>0</v>
      </c>
      <c r="E80" s="233">
        <v>14</v>
      </c>
      <c r="F80" s="224">
        <v>863</v>
      </c>
      <c r="G80" s="225" t="s">
        <v>42</v>
      </c>
      <c r="H80" s="225" t="s">
        <v>184</v>
      </c>
      <c r="I80" s="225" t="s">
        <v>229</v>
      </c>
      <c r="J80" s="222" t="s">
        <v>230</v>
      </c>
      <c r="K80" s="146" t="s">
        <v>22</v>
      </c>
      <c r="L80" s="135">
        <v>1841516</v>
      </c>
      <c r="M80" s="135">
        <v>1937696</v>
      </c>
      <c r="N80" s="135">
        <v>2056349</v>
      </c>
    </row>
    <row r="81" spans="1:14" s="49" customFormat="1" ht="15.75" customHeight="1">
      <c r="A81" s="332" t="s">
        <v>47</v>
      </c>
      <c r="B81" s="333"/>
      <c r="C81" s="139">
        <v>63</v>
      </c>
      <c r="D81" s="139">
        <v>0</v>
      </c>
      <c r="E81" s="139">
        <v>15</v>
      </c>
      <c r="F81" s="218">
        <v>863</v>
      </c>
      <c r="G81" s="160" t="s">
        <v>43</v>
      </c>
      <c r="H81" s="160"/>
      <c r="I81" s="160"/>
      <c r="J81" s="160"/>
      <c r="K81" s="160"/>
      <c r="L81" s="137">
        <f>L82+L86</f>
        <v>2353679</v>
      </c>
      <c r="M81" s="137">
        <f>M82+M86</f>
        <v>149899</v>
      </c>
      <c r="N81" s="137">
        <f>N82+N86</f>
        <v>149954</v>
      </c>
    </row>
    <row r="82" spans="1:14" s="49" customFormat="1" ht="15" customHeight="1">
      <c r="A82" s="332" t="s">
        <v>62</v>
      </c>
      <c r="B82" s="333"/>
      <c r="C82" s="139">
        <v>63</v>
      </c>
      <c r="D82" s="139">
        <v>0</v>
      </c>
      <c r="E82" s="139">
        <v>15</v>
      </c>
      <c r="F82" s="218">
        <v>863</v>
      </c>
      <c r="G82" s="160" t="s">
        <v>43</v>
      </c>
      <c r="H82" s="160" t="s">
        <v>37</v>
      </c>
      <c r="I82" s="160"/>
      <c r="J82" s="221"/>
      <c r="K82" s="234"/>
      <c r="L82" s="137">
        <f>L83</f>
        <v>71899</v>
      </c>
      <c r="M82" s="137">
        <f>M83</f>
        <v>71899</v>
      </c>
      <c r="N82" s="137">
        <f>N83</f>
        <v>71899</v>
      </c>
    </row>
    <row r="83" spans="1:14" s="50" customFormat="1" ht="96.75" customHeight="1">
      <c r="A83" s="345" t="s">
        <v>232</v>
      </c>
      <c r="B83" s="346"/>
      <c r="C83" s="55">
        <v>63</v>
      </c>
      <c r="D83" s="55">
        <v>0</v>
      </c>
      <c r="E83" s="55">
        <v>15</v>
      </c>
      <c r="F83" s="220">
        <v>863</v>
      </c>
      <c r="G83" s="221" t="s">
        <v>43</v>
      </c>
      <c r="H83" s="221" t="s">
        <v>37</v>
      </c>
      <c r="I83" s="225" t="s">
        <v>233</v>
      </c>
      <c r="J83" s="222" t="s">
        <v>234</v>
      </c>
      <c r="K83" s="221"/>
      <c r="L83" s="138">
        <f aca="true" t="shared" si="14" ref="L83:N84">L84</f>
        <v>71899</v>
      </c>
      <c r="M83" s="138">
        <f t="shared" si="14"/>
        <v>71899</v>
      </c>
      <c r="N83" s="138">
        <f t="shared" si="14"/>
        <v>71899</v>
      </c>
    </row>
    <row r="84" spans="1:14" s="50" customFormat="1" ht="26.25" customHeight="1">
      <c r="A84" s="47"/>
      <c r="B84" s="121" t="s">
        <v>199</v>
      </c>
      <c r="C84" s="55">
        <v>63</v>
      </c>
      <c r="D84" s="55">
        <v>0</v>
      </c>
      <c r="E84" s="55">
        <v>15</v>
      </c>
      <c r="F84" s="228">
        <v>863</v>
      </c>
      <c r="G84" s="221" t="s">
        <v>43</v>
      </c>
      <c r="H84" s="221" t="s">
        <v>37</v>
      </c>
      <c r="I84" s="225" t="s">
        <v>233</v>
      </c>
      <c r="J84" s="222" t="s">
        <v>234</v>
      </c>
      <c r="K84" s="221" t="s">
        <v>21</v>
      </c>
      <c r="L84" s="138">
        <f t="shared" si="14"/>
        <v>71899</v>
      </c>
      <c r="M84" s="138">
        <f t="shared" si="14"/>
        <v>71899</v>
      </c>
      <c r="N84" s="138">
        <f t="shared" si="14"/>
        <v>71899</v>
      </c>
    </row>
    <row r="85" spans="1:14" s="50" customFormat="1" ht="26.25" customHeight="1">
      <c r="A85" s="47"/>
      <c r="B85" s="48" t="s">
        <v>105</v>
      </c>
      <c r="C85" s="55">
        <v>63</v>
      </c>
      <c r="D85" s="55">
        <v>0</v>
      </c>
      <c r="E85" s="55">
        <v>15</v>
      </c>
      <c r="F85" s="228">
        <v>863</v>
      </c>
      <c r="G85" s="221" t="s">
        <v>43</v>
      </c>
      <c r="H85" s="221" t="s">
        <v>37</v>
      </c>
      <c r="I85" s="225" t="s">
        <v>233</v>
      </c>
      <c r="J85" s="222" t="s">
        <v>234</v>
      </c>
      <c r="K85" s="221" t="s">
        <v>22</v>
      </c>
      <c r="L85" s="138">
        <v>71899</v>
      </c>
      <c r="M85" s="138">
        <v>71899</v>
      </c>
      <c r="N85" s="138">
        <v>71899</v>
      </c>
    </row>
    <row r="86" spans="1:14" s="51" customFormat="1" ht="15" customHeight="1">
      <c r="A86" s="323" t="s">
        <v>63</v>
      </c>
      <c r="B86" s="324"/>
      <c r="C86" s="139">
        <v>63</v>
      </c>
      <c r="D86" s="139">
        <v>0</v>
      </c>
      <c r="E86" s="139">
        <v>15</v>
      </c>
      <c r="F86" s="165">
        <v>863</v>
      </c>
      <c r="G86" s="160" t="s">
        <v>43</v>
      </c>
      <c r="H86" s="160" t="s">
        <v>40</v>
      </c>
      <c r="I86" s="160"/>
      <c r="J86" s="160"/>
      <c r="K86" s="160"/>
      <c r="L86" s="137">
        <f>L87+L90+L93</f>
        <v>2281780</v>
      </c>
      <c r="M86" s="137">
        <f>M87+M90+M93</f>
        <v>78000</v>
      </c>
      <c r="N86" s="137">
        <f>N87+N90+N93</f>
        <v>78055</v>
      </c>
    </row>
    <row r="87" spans="1:14" s="50" customFormat="1" ht="15" customHeight="1">
      <c r="A87" s="327" t="s">
        <v>235</v>
      </c>
      <c r="B87" s="328"/>
      <c r="C87" s="55">
        <v>63</v>
      </c>
      <c r="D87" s="55">
        <v>0</v>
      </c>
      <c r="E87" s="55">
        <v>15</v>
      </c>
      <c r="F87" s="220">
        <v>863</v>
      </c>
      <c r="G87" s="221" t="s">
        <v>43</v>
      </c>
      <c r="H87" s="221" t="s">
        <v>40</v>
      </c>
      <c r="I87" s="225" t="s">
        <v>236</v>
      </c>
      <c r="J87" s="222" t="s">
        <v>237</v>
      </c>
      <c r="K87" s="221"/>
      <c r="L87" s="138">
        <f aca="true" t="shared" si="15" ref="L87:N88">L88</f>
        <v>188920</v>
      </c>
      <c r="M87" s="138">
        <f t="shared" si="15"/>
        <v>78000</v>
      </c>
      <c r="N87" s="138">
        <f t="shared" si="15"/>
        <v>78055</v>
      </c>
    </row>
    <row r="88" spans="1:14" s="50" customFormat="1" ht="26.25" customHeight="1">
      <c r="A88" s="60"/>
      <c r="B88" s="121" t="s">
        <v>199</v>
      </c>
      <c r="C88" s="55">
        <v>63</v>
      </c>
      <c r="D88" s="55">
        <v>0</v>
      </c>
      <c r="E88" s="55">
        <v>15</v>
      </c>
      <c r="F88" s="220">
        <v>863</v>
      </c>
      <c r="G88" s="221" t="s">
        <v>43</v>
      </c>
      <c r="H88" s="221" t="s">
        <v>40</v>
      </c>
      <c r="I88" s="225" t="s">
        <v>236</v>
      </c>
      <c r="J88" s="222" t="s">
        <v>237</v>
      </c>
      <c r="K88" s="221" t="s">
        <v>21</v>
      </c>
      <c r="L88" s="138">
        <f t="shared" si="15"/>
        <v>188920</v>
      </c>
      <c r="M88" s="138">
        <f t="shared" si="15"/>
        <v>78000</v>
      </c>
      <c r="N88" s="138">
        <f t="shared" si="15"/>
        <v>78055</v>
      </c>
    </row>
    <row r="89" spans="1:14" s="50" customFormat="1" ht="27" customHeight="1">
      <c r="A89" s="60"/>
      <c r="B89" s="48" t="s">
        <v>105</v>
      </c>
      <c r="C89" s="55">
        <v>63</v>
      </c>
      <c r="D89" s="55">
        <v>0</v>
      </c>
      <c r="E89" s="55">
        <v>15</v>
      </c>
      <c r="F89" s="220">
        <v>863</v>
      </c>
      <c r="G89" s="221" t="s">
        <v>43</v>
      </c>
      <c r="H89" s="221" t="s">
        <v>40</v>
      </c>
      <c r="I89" s="225" t="s">
        <v>236</v>
      </c>
      <c r="J89" s="222" t="s">
        <v>237</v>
      </c>
      <c r="K89" s="221" t="s">
        <v>22</v>
      </c>
      <c r="L89" s="138">
        <v>188920</v>
      </c>
      <c r="M89" s="138">
        <v>78000</v>
      </c>
      <c r="N89" s="138">
        <v>78055</v>
      </c>
    </row>
    <row r="90" spans="1:14" s="50" customFormat="1" ht="15" customHeight="1">
      <c r="A90" s="327" t="s">
        <v>110</v>
      </c>
      <c r="B90" s="328"/>
      <c r="C90" s="55">
        <v>63</v>
      </c>
      <c r="D90" s="55">
        <v>0</v>
      </c>
      <c r="E90" s="55">
        <v>15</v>
      </c>
      <c r="F90" s="220">
        <v>863</v>
      </c>
      <c r="G90" s="221" t="s">
        <v>43</v>
      </c>
      <c r="H90" s="221" t="s">
        <v>40</v>
      </c>
      <c r="I90" s="225" t="s">
        <v>238</v>
      </c>
      <c r="J90" s="222" t="s">
        <v>239</v>
      </c>
      <c r="K90" s="221"/>
      <c r="L90" s="138">
        <f aca="true" t="shared" si="16" ref="L90:N91">L91</f>
        <v>472000</v>
      </c>
      <c r="M90" s="138">
        <f t="shared" si="16"/>
        <v>0</v>
      </c>
      <c r="N90" s="138">
        <f t="shared" si="16"/>
        <v>0</v>
      </c>
    </row>
    <row r="91" spans="1:14" s="50" customFormat="1" ht="26.25" customHeight="1">
      <c r="A91" s="60"/>
      <c r="B91" s="121" t="s">
        <v>199</v>
      </c>
      <c r="C91" s="55">
        <v>63</v>
      </c>
      <c r="D91" s="55">
        <v>0</v>
      </c>
      <c r="E91" s="55">
        <v>15</v>
      </c>
      <c r="F91" s="220">
        <v>863</v>
      </c>
      <c r="G91" s="221" t="s">
        <v>43</v>
      </c>
      <c r="H91" s="221" t="s">
        <v>40</v>
      </c>
      <c r="I91" s="225" t="s">
        <v>238</v>
      </c>
      <c r="J91" s="222" t="s">
        <v>239</v>
      </c>
      <c r="K91" s="221" t="s">
        <v>21</v>
      </c>
      <c r="L91" s="138">
        <f t="shared" si="16"/>
        <v>472000</v>
      </c>
      <c r="M91" s="138">
        <f t="shared" si="16"/>
        <v>0</v>
      </c>
      <c r="N91" s="138">
        <f t="shared" si="16"/>
        <v>0</v>
      </c>
    </row>
    <row r="92" spans="1:14" ht="26.25" customHeight="1">
      <c r="A92" s="60"/>
      <c r="B92" s="48" t="s">
        <v>105</v>
      </c>
      <c r="C92" s="55">
        <v>63</v>
      </c>
      <c r="D92" s="55">
        <v>0</v>
      </c>
      <c r="E92" s="55">
        <v>15</v>
      </c>
      <c r="F92" s="220">
        <v>863</v>
      </c>
      <c r="G92" s="221" t="s">
        <v>43</v>
      </c>
      <c r="H92" s="221" t="s">
        <v>40</v>
      </c>
      <c r="I92" s="225" t="s">
        <v>238</v>
      </c>
      <c r="J92" s="222" t="s">
        <v>239</v>
      </c>
      <c r="K92" s="221" t="s">
        <v>22</v>
      </c>
      <c r="L92" s="135">
        <v>472000</v>
      </c>
      <c r="M92" s="135">
        <v>0</v>
      </c>
      <c r="N92" s="135">
        <v>0</v>
      </c>
    </row>
    <row r="93" spans="1:14" ht="17.25" customHeight="1">
      <c r="A93" s="70"/>
      <c r="B93" s="266" t="s">
        <v>369</v>
      </c>
      <c r="C93" s="55"/>
      <c r="D93" s="55"/>
      <c r="E93" s="55"/>
      <c r="F93" s="220">
        <v>863</v>
      </c>
      <c r="G93" s="221" t="s">
        <v>43</v>
      </c>
      <c r="H93" s="221" t="s">
        <v>40</v>
      </c>
      <c r="I93" s="225" t="s">
        <v>370</v>
      </c>
      <c r="J93" s="222" t="s">
        <v>371</v>
      </c>
      <c r="K93" s="221"/>
      <c r="L93" s="135">
        <f aca="true" t="shared" si="17" ref="L93:N94">L94</f>
        <v>1620860</v>
      </c>
      <c r="M93" s="135">
        <f t="shared" si="17"/>
        <v>0</v>
      </c>
      <c r="N93" s="135">
        <f t="shared" si="17"/>
        <v>0</v>
      </c>
    </row>
    <row r="94" spans="1:14" ht="26.25" customHeight="1">
      <c r="A94" s="70"/>
      <c r="B94" s="121" t="s">
        <v>199</v>
      </c>
      <c r="C94" s="55"/>
      <c r="D94" s="55"/>
      <c r="E94" s="55"/>
      <c r="F94" s="220">
        <v>863</v>
      </c>
      <c r="G94" s="221" t="s">
        <v>43</v>
      </c>
      <c r="H94" s="221" t="s">
        <v>40</v>
      </c>
      <c r="I94" s="225" t="s">
        <v>370</v>
      </c>
      <c r="J94" s="222" t="s">
        <v>371</v>
      </c>
      <c r="K94" s="221" t="s">
        <v>21</v>
      </c>
      <c r="L94" s="135">
        <f t="shared" si="17"/>
        <v>1620860</v>
      </c>
      <c r="M94" s="135">
        <f t="shared" si="17"/>
        <v>0</v>
      </c>
      <c r="N94" s="135">
        <f t="shared" si="17"/>
        <v>0</v>
      </c>
    </row>
    <row r="95" spans="1:14" ht="26.25" customHeight="1">
      <c r="A95" s="70"/>
      <c r="B95" s="48" t="s">
        <v>105</v>
      </c>
      <c r="C95" s="55"/>
      <c r="D95" s="55"/>
      <c r="E95" s="55"/>
      <c r="F95" s="220">
        <v>863</v>
      </c>
      <c r="G95" s="221" t="s">
        <v>43</v>
      </c>
      <c r="H95" s="221" t="s">
        <v>40</v>
      </c>
      <c r="I95" s="225" t="s">
        <v>370</v>
      </c>
      <c r="J95" s="222" t="s">
        <v>371</v>
      </c>
      <c r="K95" s="221" t="s">
        <v>22</v>
      </c>
      <c r="L95" s="135">
        <v>1620860</v>
      </c>
      <c r="M95" s="135">
        <v>0</v>
      </c>
      <c r="N95" s="135">
        <v>0</v>
      </c>
    </row>
    <row r="96" spans="1:14" ht="12.75" customHeight="1">
      <c r="A96" s="107"/>
      <c r="B96" s="111" t="s">
        <v>189</v>
      </c>
      <c r="C96" s="139">
        <v>63</v>
      </c>
      <c r="D96" s="139">
        <v>0</v>
      </c>
      <c r="E96" s="139">
        <v>17</v>
      </c>
      <c r="F96" s="165">
        <v>863</v>
      </c>
      <c r="G96" s="153" t="s">
        <v>51</v>
      </c>
      <c r="H96" s="146"/>
      <c r="I96" s="146"/>
      <c r="J96" s="221"/>
      <c r="K96" s="225"/>
      <c r="L96" s="134">
        <f>L97</f>
        <v>38448</v>
      </c>
      <c r="M96" s="134">
        <f aca="true" t="shared" si="18" ref="M96:N99">M97</f>
        <v>38448</v>
      </c>
      <c r="N96" s="134">
        <f t="shared" si="18"/>
        <v>38448</v>
      </c>
    </row>
    <row r="97" spans="1:14" ht="12.75" customHeight="1">
      <c r="A97" s="107"/>
      <c r="B97" s="111" t="s">
        <v>186</v>
      </c>
      <c r="C97" s="55">
        <v>63</v>
      </c>
      <c r="D97" s="55">
        <v>0</v>
      </c>
      <c r="E97" s="55">
        <v>17</v>
      </c>
      <c r="F97" s="165">
        <v>863</v>
      </c>
      <c r="G97" s="153" t="s">
        <v>51</v>
      </c>
      <c r="H97" s="153" t="s">
        <v>37</v>
      </c>
      <c r="I97" s="146"/>
      <c r="J97" s="221"/>
      <c r="K97" s="225"/>
      <c r="L97" s="134">
        <f>L98</f>
        <v>38448</v>
      </c>
      <c r="M97" s="134">
        <f t="shared" si="18"/>
        <v>38448</v>
      </c>
      <c r="N97" s="134">
        <f t="shared" si="18"/>
        <v>38448</v>
      </c>
    </row>
    <row r="98" spans="1:14" ht="24.75" customHeight="1">
      <c r="A98" s="107"/>
      <c r="B98" s="110" t="s">
        <v>240</v>
      </c>
      <c r="C98" s="55">
        <v>63</v>
      </c>
      <c r="D98" s="55">
        <v>0</v>
      </c>
      <c r="E98" s="55">
        <v>17</v>
      </c>
      <c r="F98" s="220">
        <v>863</v>
      </c>
      <c r="G98" s="146" t="s">
        <v>51</v>
      </c>
      <c r="H98" s="146" t="s">
        <v>37</v>
      </c>
      <c r="I98" s="225" t="s">
        <v>241</v>
      </c>
      <c r="J98" s="222" t="s">
        <v>242</v>
      </c>
      <c r="K98" s="225"/>
      <c r="L98" s="135">
        <f>L99</f>
        <v>38448</v>
      </c>
      <c r="M98" s="135">
        <f t="shared" si="18"/>
        <v>38448</v>
      </c>
      <c r="N98" s="135">
        <f t="shared" si="18"/>
        <v>38448</v>
      </c>
    </row>
    <row r="99" spans="1:14" ht="12.75" customHeight="1">
      <c r="A99" s="107"/>
      <c r="B99" s="110" t="s">
        <v>188</v>
      </c>
      <c r="C99" s="55">
        <v>63</v>
      </c>
      <c r="D99" s="55">
        <v>0</v>
      </c>
      <c r="E99" s="55">
        <v>17</v>
      </c>
      <c r="F99" s="220">
        <v>863</v>
      </c>
      <c r="G99" s="146" t="s">
        <v>51</v>
      </c>
      <c r="H99" s="146" t="s">
        <v>37</v>
      </c>
      <c r="I99" s="225" t="s">
        <v>241</v>
      </c>
      <c r="J99" s="222" t="s">
        <v>242</v>
      </c>
      <c r="K99" s="225" t="s">
        <v>187</v>
      </c>
      <c r="L99" s="135">
        <f>L100</f>
        <v>38448</v>
      </c>
      <c r="M99" s="135">
        <f t="shared" si="18"/>
        <v>38448</v>
      </c>
      <c r="N99" s="135">
        <f t="shared" si="18"/>
        <v>38448</v>
      </c>
    </row>
    <row r="100" spans="1:14" ht="28.5" customHeight="1">
      <c r="A100" s="107"/>
      <c r="B100" s="119" t="s">
        <v>198</v>
      </c>
      <c r="C100" s="55">
        <v>63</v>
      </c>
      <c r="D100" s="55">
        <v>0</v>
      </c>
      <c r="E100" s="55">
        <v>17</v>
      </c>
      <c r="F100" s="220">
        <v>863</v>
      </c>
      <c r="G100" s="146" t="s">
        <v>51</v>
      </c>
      <c r="H100" s="146" t="s">
        <v>37</v>
      </c>
      <c r="I100" s="225" t="s">
        <v>241</v>
      </c>
      <c r="J100" s="222" t="s">
        <v>242</v>
      </c>
      <c r="K100" s="225" t="s">
        <v>197</v>
      </c>
      <c r="L100" s="135">
        <v>38448</v>
      </c>
      <c r="M100" s="135">
        <v>38448</v>
      </c>
      <c r="N100" s="135">
        <v>38448</v>
      </c>
    </row>
    <row r="101" spans="1:14" ht="13.5" customHeight="1">
      <c r="A101" s="325" t="s">
        <v>50</v>
      </c>
      <c r="B101" s="326"/>
      <c r="C101" s="139">
        <v>63</v>
      </c>
      <c r="D101" s="139">
        <v>0</v>
      </c>
      <c r="E101" s="139">
        <v>18</v>
      </c>
      <c r="F101" s="165">
        <v>863</v>
      </c>
      <c r="G101" s="153" t="s">
        <v>53</v>
      </c>
      <c r="H101" s="153"/>
      <c r="I101" s="153"/>
      <c r="J101" s="153"/>
      <c r="K101" s="153"/>
      <c r="L101" s="134">
        <f aca="true" t="shared" si="19" ref="L101:N104">L102</f>
        <v>4000</v>
      </c>
      <c r="M101" s="134">
        <f t="shared" si="19"/>
        <v>4000</v>
      </c>
      <c r="N101" s="134">
        <f t="shared" si="19"/>
        <v>4000</v>
      </c>
    </row>
    <row r="102" spans="1:14" ht="13.5" customHeight="1">
      <c r="A102" s="323" t="s">
        <v>138</v>
      </c>
      <c r="B102" s="324"/>
      <c r="C102" s="139">
        <v>63</v>
      </c>
      <c r="D102" s="139">
        <v>0</v>
      </c>
      <c r="E102" s="139">
        <v>18</v>
      </c>
      <c r="F102" s="165">
        <v>863</v>
      </c>
      <c r="G102" s="153" t="s">
        <v>53</v>
      </c>
      <c r="H102" s="153" t="s">
        <v>38</v>
      </c>
      <c r="I102" s="153"/>
      <c r="J102" s="153"/>
      <c r="K102" s="153"/>
      <c r="L102" s="134">
        <f>L103</f>
        <v>4000</v>
      </c>
      <c r="M102" s="134">
        <f t="shared" si="19"/>
        <v>4000</v>
      </c>
      <c r="N102" s="134">
        <f t="shared" si="19"/>
        <v>4000</v>
      </c>
    </row>
    <row r="103" spans="1:14" ht="96.75" customHeight="1">
      <c r="A103" s="327" t="s">
        <v>225</v>
      </c>
      <c r="B103" s="328"/>
      <c r="C103" s="55">
        <v>63</v>
      </c>
      <c r="D103" s="55">
        <v>0</v>
      </c>
      <c r="E103" s="55">
        <v>18</v>
      </c>
      <c r="F103" s="220">
        <v>863</v>
      </c>
      <c r="G103" s="146" t="s">
        <v>53</v>
      </c>
      <c r="H103" s="146" t="s">
        <v>38</v>
      </c>
      <c r="I103" s="221" t="s">
        <v>224</v>
      </c>
      <c r="J103" s="222" t="s">
        <v>243</v>
      </c>
      <c r="K103" s="146"/>
      <c r="L103" s="135">
        <f>L104</f>
        <v>4000</v>
      </c>
      <c r="M103" s="135">
        <f t="shared" si="19"/>
        <v>4000</v>
      </c>
      <c r="N103" s="135">
        <f t="shared" si="19"/>
        <v>4000</v>
      </c>
    </row>
    <row r="104" spans="1:14" ht="17.25" customHeight="1">
      <c r="A104" s="60"/>
      <c r="B104" s="62" t="s">
        <v>52</v>
      </c>
      <c r="C104" s="55">
        <v>63</v>
      </c>
      <c r="D104" s="55">
        <v>0</v>
      </c>
      <c r="E104" s="55">
        <v>18</v>
      </c>
      <c r="F104" s="220">
        <v>863</v>
      </c>
      <c r="G104" s="146" t="s">
        <v>53</v>
      </c>
      <c r="H104" s="146" t="s">
        <v>38</v>
      </c>
      <c r="I104" s="221" t="s">
        <v>224</v>
      </c>
      <c r="J104" s="222" t="s">
        <v>243</v>
      </c>
      <c r="K104" s="146" t="s">
        <v>39</v>
      </c>
      <c r="L104" s="135">
        <f>L105</f>
        <v>4000</v>
      </c>
      <c r="M104" s="135">
        <f t="shared" si="19"/>
        <v>4000</v>
      </c>
      <c r="N104" s="136">
        <f t="shared" si="19"/>
        <v>4000</v>
      </c>
    </row>
    <row r="105" spans="1:14" ht="13.5" customHeight="1">
      <c r="A105" s="60"/>
      <c r="B105" s="81" t="s">
        <v>64</v>
      </c>
      <c r="C105" s="55">
        <v>63</v>
      </c>
      <c r="D105" s="55">
        <v>0</v>
      </c>
      <c r="E105" s="55">
        <v>18</v>
      </c>
      <c r="F105" s="220">
        <v>863</v>
      </c>
      <c r="G105" s="146" t="s">
        <v>53</v>
      </c>
      <c r="H105" s="146" t="s">
        <v>38</v>
      </c>
      <c r="I105" s="221" t="s">
        <v>224</v>
      </c>
      <c r="J105" s="222" t="s">
        <v>243</v>
      </c>
      <c r="K105" s="225" t="s">
        <v>28</v>
      </c>
      <c r="L105" s="135">
        <v>4000</v>
      </c>
      <c r="M105" s="135">
        <v>4000</v>
      </c>
      <c r="N105" s="136">
        <v>4000</v>
      </c>
    </row>
    <row r="106" spans="1:14" ht="13.5" customHeight="1" hidden="1">
      <c r="A106" s="60"/>
      <c r="B106" s="240" t="s">
        <v>317</v>
      </c>
      <c r="C106" s="241"/>
      <c r="D106" s="241"/>
      <c r="E106" s="241"/>
      <c r="F106" s="165">
        <v>863</v>
      </c>
      <c r="G106" s="161" t="s">
        <v>318</v>
      </c>
      <c r="H106" s="161"/>
      <c r="I106" s="161"/>
      <c r="J106" s="161"/>
      <c r="K106" s="225"/>
      <c r="L106" s="134">
        <f>L107</f>
        <v>0</v>
      </c>
      <c r="M106" s="134">
        <f aca="true" t="shared" si="20" ref="M106:N108">M107</f>
        <v>0</v>
      </c>
      <c r="N106" s="134">
        <f t="shared" si="20"/>
        <v>0</v>
      </c>
    </row>
    <row r="107" spans="1:14" ht="13.5" customHeight="1" hidden="1">
      <c r="A107" s="60"/>
      <c r="B107" s="242" t="s">
        <v>317</v>
      </c>
      <c r="C107" s="243"/>
      <c r="D107" s="243"/>
      <c r="E107" s="243"/>
      <c r="F107" s="220">
        <v>863</v>
      </c>
      <c r="G107" s="150" t="s">
        <v>318</v>
      </c>
      <c r="H107" s="150" t="s">
        <v>318</v>
      </c>
      <c r="I107" s="150"/>
      <c r="J107" s="150"/>
      <c r="K107" s="225"/>
      <c r="L107" s="135">
        <f>L108</f>
        <v>0</v>
      </c>
      <c r="M107" s="135">
        <f t="shared" si="20"/>
        <v>0</v>
      </c>
      <c r="N107" s="135">
        <f t="shared" si="20"/>
        <v>0</v>
      </c>
    </row>
    <row r="108" spans="1:14" ht="13.5" customHeight="1" hidden="1">
      <c r="A108" s="60"/>
      <c r="B108" s="242" t="s">
        <v>317</v>
      </c>
      <c r="C108" s="243"/>
      <c r="D108" s="243"/>
      <c r="E108" s="243"/>
      <c r="F108" s="220">
        <v>863</v>
      </c>
      <c r="G108" s="150" t="s">
        <v>318</v>
      </c>
      <c r="H108" s="150" t="s">
        <v>318</v>
      </c>
      <c r="I108" s="150" t="s">
        <v>321</v>
      </c>
      <c r="J108" s="150" t="s">
        <v>319</v>
      </c>
      <c r="K108" s="225"/>
      <c r="L108" s="135">
        <f>L109</f>
        <v>0</v>
      </c>
      <c r="M108" s="135">
        <f t="shared" si="20"/>
        <v>0</v>
      </c>
      <c r="N108" s="135">
        <f t="shared" si="20"/>
        <v>0</v>
      </c>
    </row>
    <row r="109" spans="1:14" ht="13.5" customHeight="1" hidden="1">
      <c r="A109" s="60"/>
      <c r="B109" s="242" t="s">
        <v>317</v>
      </c>
      <c r="C109" s="243"/>
      <c r="D109" s="243"/>
      <c r="E109" s="243"/>
      <c r="F109" s="220">
        <v>863</v>
      </c>
      <c r="G109" s="150" t="s">
        <v>318</v>
      </c>
      <c r="H109" s="150" t="s">
        <v>318</v>
      </c>
      <c r="I109" s="150" t="s">
        <v>321</v>
      </c>
      <c r="J109" s="150" t="s">
        <v>319</v>
      </c>
      <c r="K109" s="150" t="s">
        <v>320</v>
      </c>
      <c r="L109" s="135">
        <v>0</v>
      </c>
      <c r="M109" s="135"/>
      <c r="N109" s="135"/>
    </row>
    <row r="110" spans="1:14" ht="14.25" customHeight="1">
      <c r="A110" s="71"/>
      <c r="B110" s="72" t="s">
        <v>29</v>
      </c>
      <c r="C110" s="72"/>
      <c r="D110" s="72"/>
      <c r="E110" s="72"/>
      <c r="F110" s="220"/>
      <c r="G110" s="153"/>
      <c r="H110" s="153"/>
      <c r="I110" s="153"/>
      <c r="J110" s="222"/>
      <c r="K110" s="153"/>
      <c r="L110" s="134">
        <f>L11+L58+L65+L101+L81+L72+L96</f>
        <v>6516694</v>
      </c>
      <c r="M110" s="134">
        <f>M11+M58+M65+M101+M81+M72+M96+M106</f>
        <v>3626292</v>
      </c>
      <c r="N110" s="134">
        <f>N11+N58+N65+N101+N81+N72+N96+N106</f>
        <v>3751898</v>
      </c>
    </row>
  </sheetData>
  <sheetProtection/>
  <mergeCells count="28">
    <mergeCell ref="A77:B77"/>
    <mergeCell ref="A101:B101"/>
    <mergeCell ref="A102:B102"/>
    <mergeCell ref="A103:B103"/>
    <mergeCell ref="A78:B78"/>
    <mergeCell ref="A82:B82"/>
    <mergeCell ref="A83:B83"/>
    <mergeCell ref="A86:B86"/>
    <mergeCell ref="A87:B87"/>
    <mergeCell ref="A90:B90"/>
    <mergeCell ref="A81:B81"/>
    <mergeCell ref="A48:B48"/>
    <mergeCell ref="F2:N2"/>
    <mergeCell ref="F3:L3"/>
    <mergeCell ref="F4:N4"/>
    <mergeCell ref="A6:N6"/>
    <mergeCell ref="A8:B8"/>
    <mergeCell ref="A11:B11"/>
    <mergeCell ref="A72:B72"/>
    <mergeCell ref="A73:B73"/>
    <mergeCell ref="A12:B12"/>
    <mergeCell ref="A16:B16"/>
    <mergeCell ref="A45:B45"/>
    <mergeCell ref="B17:C17"/>
    <mergeCell ref="A49:B49"/>
    <mergeCell ref="B27:C27"/>
    <mergeCell ref="A20:B20"/>
    <mergeCell ref="A44:B44"/>
  </mergeCells>
  <printOptions/>
  <pageMargins left="0.5511811023622047" right="0.4330708661417323" top="0.5118110236220472" bottom="0.54" header="0.75" footer="0.74"/>
  <pageSetup horizontalDpi="600" verticalDpi="600" orientation="portrait" scale="85" r:id="rId1"/>
</worksheet>
</file>

<file path=xl/worksheets/sheet7.xml><?xml version="1.0" encoding="utf-8"?>
<worksheet xmlns="http://schemas.openxmlformats.org/spreadsheetml/2006/main" xmlns:r="http://schemas.openxmlformats.org/officeDocument/2006/relationships">
  <sheetPr>
    <tabColor indexed="45"/>
  </sheetPr>
  <dimension ref="A1:S112"/>
  <sheetViews>
    <sheetView zoomScalePageLayoutView="0" workbookViewId="0" topLeftCell="B31">
      <selection activeCell="J55" sqref="J55:J57"/>
    </sheetView>
  </sheetViews>
  <sheetFormatPr defaultColWidth="9.140625" defaultRowHeight="12.75"/>
  <cols>
    <col min="1" max="1" width="2.421875" style="29" hidden="1" customWidth="1"/>
    <col min="2" max="2" width="46.57421875" style="30" customWidth="1"/>
    <col min="3" max="3" width="4.8515625" style="30" hidden="1" customWidth="1"/>
    <col min="4" max="5" width="6.28125" style="30" hidden="1" customWidth="1"/>
    <col min="6" max="6" width="4.7109375" style="143" hidden="1" customWidth="1"/>
    <col min="7" max="7" width="3.57421875" style="235" customWidth="1"/>
    <col min="8" max="8" width="3.7109375" style="235" customWidth="1"/>
    <col min="9" max="9" width="6.57421875" style="235" hidden="1" customWidth="1"/>
    <col min="10" max="10" width="12.7109375" style="235" customWidth="1"/>
    <col min="11" max="11" width="4.421875" style="36" customWidth="1"/>
    <col min="12" max="12" width="12.140625" style="36" customWidth="1"/>
    <col min="13" max="14" width="12.140625" style="29" customWidth="1"/>
    <col min="15" max="15" width="0.2890625" style="29" customWidth="1"/>
    <col min="16" max="16" width="9.00390625" style="29" hidden="1" customWidth="1"/>
    <col min="17" max="19" width="14.57421875" style="29" hidden="1" customWidth="1"/>
    <col min="20" max="16384" width="9.140625" style="29" customWidth="1"/>
  </cols>
  <sheetData>
    <row r="1" spans="6:12" ht="12.75" hidden="1">
      <c r="F1" s="38" t="s">
        <v>75</v>
      </c>
      <c r="G1" s="3"/>
      <c r="H1" s="3"/>
      <c r="I1" s="3"/>
      <c r="J1" s="3"/>
      <c r="K1" s="3"/>
      <c r="L1" s="3"/>
    </row>
    <row r="2" spans="6:14" ht="55.5" customHeight="1" hidden="1">
      <c r="F2" s="334" t="s">
        <v>185</v>
      </c>
      <c r="G2" s="334"/>
      <c r="H2" s="334"/>
      <c r="I2" s="334"/>
      <c r="J2" s="334"/>
      <c r="K2" s="334"/>
      <c r="L2" s="334"/>
      <c r="M2" s="334"/>
      <c r="N2" s="334"/>
    </row>
    <row r="3" spans="6:14" ht="13.5" customHeight="1">
      <c r="F3" s="335" t="s">
        <v>190</v>
      </c>
      <c r="G3" s="335"/>
      <c r="H3" s="335"/>
      <c r="I3" s="335"/>
      <c r="J3" s="335"/>
      <c r="K3" s="335"/>
      <c r="L3" s="335"/>
      <c r="M3" s="40"/>
      <c r="N3" s="40"/>
    </row>
    <row r="4" spans="6:14" ht="36.75" customHeight="1">
      <c r="F4" s="336" t="s">
        <v>343</v>
      </c>
      <c r="G4" s="336"/>
      <c r="H4" s="336"/>
      <c r="I4" s="336"/>
      <c r="J4" s="336"/>
      <c r="K4" s="336"/>
      <c r="L4" s="336"/>
      <c r="M4" s="336"/>
      <c r="N4" s="336"/>
    </row>
    <row r="5" spans="6:14" ht="9" customHeight="1">
      <c r="F5" s="212"/>
      <c r="G5" s="41"/>
      <c r="H5" s="41"/>
      <c r="I5" s="41"/>
      <c r="J5" s="41"/>
      <c r="K5" s="41"/>
      <c r="L5" s="41"/>
      <c r="M5" s="41"/>
      <c r="N5" s="41"/>
    </row>
    <row r="6" spans="1:14" ht="40.5" customHeight="1">
      <c r="A6" s="337" t="s">
        <v>350</v>
      </c>
      <c r="B6" s="337"/>
      <c r="C6" s="337"/>
      <c r="D6" s="337"/>
      <c r="E6" s="337"/>
      <c r="F6" s="337"/>
      <c r="G6" s="337"/>
      <c r="H6" s="337"/>
      <c r="I6" s="337"/>
      <c r="J6" s="337"/>
      <c r="K6" s="337"/>
      <c r="L6" s="337"/>
      <c r="M6" s="337"/>
      <c r="N6" s="337"/>
    </row>
    <row r="7" spans="1:14" ht="15" customHeight="1">
      <c r="A7" s="31"/>
      <c r="B7" s="31"/>
      <c r="C7" s="34"/>
      <c r="D7" s="34"/>
      <c r="E7" s="34"/>
      <c r="G7" s="31"/>
      <c r="H7" s="31"/>
      <c r="I7" s="31"/>
      <c r="J7" s="31"/>
      <c r="K7" s="31"/>
      <c r="M7" s="31"/>
      <c r="N7" s="213" t="s">
        <v>244</v>
      </c>
    </row>
    <row r="8" spans="1:14" s="43" customFormat="1" ht="24" customHeight="1">
      <c r="A8" s="338" t="s">
        <v>31</v>
      </c>
      <c r="B8" s="339"/>
      <c r="C8" s="42" t="s">
        <v>94</v>
      </c>
      <c r="D8" s="42" t="s">
        <v>95</v>
      </c>
      <c r="E8" s="42" t="s">
        <v>203</v>
      </c>
      <c r="F8" s="214" t="s">
        <v>96</v>
      </c>
      <c r="G8" s="215" t="s">
        <v>32</v>
      </c>
      <c r="H8" s="215" t="s">
        <v>33</v>
      </c>
      <c r="I8" s="215" t="s">
        <v>97</v>
      </c>
      <c r="J8" s="215" t="s">
        <v>34</v>
      </c>
      <c r="K8" s="144" t="s">
        <v>35</v>
      </c>
      <c r="L8" s="42" t="s">
        <v>297</v>
      </c>
      <c r="M8" s="42" t="s">
        <v>300</v>
      </c>
      <c r="N8" s="42" t="s">
        <v>377</v>
      </c>
    </row>
    <row r="9" spans="1:14" s="43" customFormat="1" ht="21" customHeight="1" hidden="1">
      <c r="A9" s="42"/>
      <c r="B9" s="145" t="s">
        <v>248</v>
      </c>
      <c r="C9" s="216">
        <v>63</v>
      </c>
      <c r="D9" s="42"/>
      <c r="E9" s="42"/>
      <c r="F9" s="217"/>
      <c r="G9" s="144"/>
      <c r="H9" s="144"/>
      <c r="I9" s="144"/>
      <c r="J9" s="144"/>
      <c r="K9" s="144"/>
      <c r="L9" s="46">
        <f>L10</f>
        <v>4000</v>
      </c>
      <c r="M9" s="46">
        <f>M10</f>
        <v>4000</v>
      </c>
      <c r="N9" s="46">
        <f>N10</f>
        <v>4000</v>
      </c>
    </row>
    <row r="10" spans="1:14" s="43" customFormat="1" ht="17.25" customHeight="1" hidden="1">
      <c r="A10" s="55"/>
      <c r="B10" s="56" t="s">
        <v>99</v>
      </c>
      <c r="C10" s="139">
        <v>63</v>
      </c>
      <c r="D10" s="139">
        <v>0</v>
      </c>
      <c r="E10" s="139">
        <v>11</v>
      </c>
      <c r="F10" s="218">
        <v>863</v>
      </c>
      <c r="G10" s="146"/>
      <c r="H10" s="146"/>
      <c r="I10" s="146"/>
      <c r="J10" s="146"/>
      <c r="K10" s="146"/>
      <c r="L10" s="133">
        <f>L101</f>
        <v>4000</v>
      </c>
      <c r="M10" s="133">
        <f>M101</f>
        <v>4000</v>
      </c>
      <c r="N10" s="133">
        <f>N101</f>
        <v>4000</v>
      </c>
    </row>
    <row r="11" spans="1:19" s="32" customFormat="1" ht="15.75" customHeight="1">
      <c r="A11" s="325" t="s">
        <v>36</v>
      </c>
      <c r="B11" s="326"/>
      <c r="C11" s="139">
        <v>63</v>
      </c>
      <c r="D11" s="139">
        <v>0</v>
      </c>
      <c r="E11" s="139">
        <v>11</v>
      </c>
      <c r="F11" s="165">
        <v>863</v>
      </c>
      <c r="G11" s="153" t="s">
        <v>37</v>
      </c>
      <c r="H11" s="219"/>
      <c r="I11" s="219"/>
      <c r="J11" s="219"/>
      <c r="K11" s="219"/>
      <c r="L11" s="134">
        <f>L16+L44+L48+L12+L33+L40</f>
        <v>1896092</v>
      </c>
      <c r="M11" s="134">
        <f>M16+M44+M48+M12+M33+M40</f>
        <v>1337272</v>
      </c>
      <c r="N11" s="134">
        <f>N16+N44+N48+N12+N33+N40</f>
        <v>1341017</v>
      </c>
      <c r="P11" s="32">
        <v>120</v>
      </c>
      <c r="Q11" s="256">
        <f>L15+L22+L62</f>
        <v>1058805</v>
      </c>
      <c r="R11" s="256">
        <f>M15+M22+M62</f>
        <v>817094</v>
      </c>
      <c r="S11" s="256">
        <f>N15+N22+N62</f>
        <v>820313</v>
      </c>
    </row>
    <row r="12" spans="1:19" ht="36.75" customHeight="1" hidden="1">
      <c r="A12" s="323" t="s">
        <v>57</v>
      </c>
      <c r="B12" s="324"/>
      <c r="C12" s="139">
        <v>63</v>
      </c>
      <c r="D12" s="139">
        <v>0</v>
      </c>
      <c r="E12" s="139">
        <v>11</v>
      </c>
      <c r="F12" s="165">
        <v>863</v>
      </c>
      <c r="G12" s="160" t="s">
        <v>37</v>
      </c>
      <c r="H12" s="160" t="s">
        <v>38</v>
      </c>
      <c r="I12" s="160"/>
      <c r="J12" s="160"/>
      <c r="K12" s="146"/>
      <c r="L12" s="135">
        <f>L13</f>
        <v>0</v>
      </c>
      <c r="M12" s="135">
        <f>M13</f>
        <v>0</v>
      </c>
      <c r="N12" s="135">
        <f>N13</f>
        <v>0</v>
      </c>
      <c r="P12" s="29">
        <v>240</v>
      </c>
      <c r="Q12" s="257">
        <f>L24+L64</f>
        <v>344492</v>
      </c>
      <c r="R12" s="257">
        <f>M24+M64</f>
        <v>163207</v>
      </c>
      <c r="S12" s="257">
        <f>N24+N64</f>
        <v>128341</v>
      </c>
    </row>
    <row r="13" spans="1:19" ht="24.75" customHeight="1" hidden="1">
      <c r="A13" s="73" t="s">
        <v>101</v>
      </c>
      <c r="B13" s="64" t="s">
        <v>252</v>
      </c>
      <c r="C13" s="55">
        <v>63</v>
      </c>
      <c r="D13" s="55">
        <v>0</v>
      </c>
      <c r="E13" s="55">
        <v>11</v>
      </c>
      <c r="F13" s="220">
        <v>863</v>
      </c>
      <c r="G13" s="221" t="s">
        <v>37</v>
      </c>
      <c r="H13" s="221" t="s">
        <v>38</v>
      </c>
      <c r="I13" s="221" t="s">
        <v>253</v>
      </c>
      <c r="J13" s="222" t="s">
        <v>251</v>
      </c>
      <c r="K13" s="223" t="s">
        <v>102</v>
      </c>
      <c r="L13" s="135">
        <f aca="true" t="shared" si="0" ref="L13:N14">L14</f>
        <v>0</v>
      </c>
      <c r="M13" s="135">
        <f t="shared" si="0"/>
        <v>0</v>
      </c>
      <c r="N13" s="135">
        <f t="shared" si="0"/>
        <v>0</v>
      </c>
      <c r="P13" s="29">
        <v>850</v>
      </c>
      <c r="Q13" s="257">
        <f>L26</f>
        <v>7071</v>
      </c>
      <c r="R13" s="257">
        <f>M26</f>
        <v>7071</v>
      </c>
      <c r="S13" s="257">
        <f>N26</f>
        <v>7071</v>
      </c>
    </row>
    <row r="14" spans="1:14" ht="61.5" customHeight="1" hidden="1">
      <c r="A14" s="47" t="s">
        <v>100</v>
      </c>
      <c r="B14" s="47" t="s">
        <v>100</v>
      </c>
      <c r="C14" s="55">
        <v>63</v>
      </c>
      <c r="D14" s="55">
        <v>0</v>
      </c>
      <c r="E14" s="55">
        <v>11</v>
      </c>
      <c r="F14" s="220">
        <v>863</v>
      </c>
      <c r="G14" s="221" t="s">
        <v>37</v>
      </c>
      <c r="H14" s="221" t="s">
        <v>38</v>
      </c>
      <c r="I14" s="221" t="s">
        <v>253</v>
      </c>
      <c r="J14" s="222" t="s">
        <v>251</v>
      </c>
      <c r="K14" s="222" t="s">
        <v>19</v>
      </c>
      <c r="L14" s="135">
        <f t="shared" si="0"/>
        <v>0</v>
      </c>
      <c r="M14" s="135">
        <f t="shared" si="0"/>
        <v>0</v>
      </c>
      <c r="N14" s="135">
        <f t="shared" si="0"/>
        <v>0</v>
      </c>
    </row>
    <row r="15" spans="1:19" ht="24.75" customHeight="1" hidden="1">
      <c r="A15" s="47" t="s">
        <v>103</v>
      </c>
      <c r="B15" s="47" t="s">
        <v>103</v>
      </c>
      <c r="C15" s="55">
        <v>63</v>
      </c>
      <c r="D15" s="55">
        <v>0</v>
      </c>
      <c r="E15" s="55">
        <v>11</v>
      </c>
      <c r="F15" s="220">
        <v>863</v>
      </c>
      <c r="G15" s="146" t="s">
        <v>37</v>
      </c>
      <c r="H15" s="146" t="s">
        <v>38</v>
      </c>
      <c r="I15" s="221" t="s">
        <v>253</v>
      </c>
      <c r="J15" s="222" t="s">
        <v>251</v>
      </c>
      <c r="K15" s="222" t="s">
        <v>20</v>
      </c>
      <c r="L15" s="135"/>
      <c r="M15" s="135"/>
      <c r="N15" s="135"/>
      <c r="Q15" s="257">
        <f>L12+L16-L27-L30+L58</f>
        <v>1908171</v>
      </c>
      <c r="R15" s="257">
        <f>M12+M16-M27-M30+M58</f>
        <v>1360669</v>
      </c>
      <c r="S15" s="257">
        <f>N12+N16-N27-N30+N58</f>
        <v>1329022</v>
      </c>
    </row>
    <row r="16" spans="1:19" s="33" customFormat="1" ht="50.25" customHeight="1">
      <c r="A16" s="325" t="s">
        <v>41</v>
      </c>
      <c r="B16" s="326"/>
      <c r="C16" s="139">
        <v>63</v>
      </c>
      <c r="D16" s="139">
        <v>0</v>
      </c>
      <c r="E16" s="139">
        <v>11</v>
      </c>
      <c r="F16" s="165">
        <v>863</v>
      </c>
      <c r="G16" s="153" t="s">
        <v>37</v>
      </c>
      <c r="H16" s="153" t="s">
        <v>42</v>
      </c>
      <c r="I16" s="153"/>
      <c r="J16" s="153"/>
      <c r="K16" s="153"/>
      <c r="L16" s="134">
        <f>L20+L27+L30+L17</f>
        <v>1843292</v>
      </c>
      <c r="M16" s="134">
        <f>M20+M27+M30+M17</f>
        <v>1295072</v>
      </c>
      <c r="N16" s="134">
        <f>N20+N27+N30+N17</f>
        <v>1260272</v>
      </c>
      <c r="P16" s="33">
        <v>240</v>
      </c>
      <c r="Q16" s="258">
        <f>L24+L29+L64+L71+L80+L85+L89</f>
        <v>2623387</v>
      </c>
      <c r="R16" s="258">
        <f>M24+M29+M64+M71+M80+M85+M89</f>
        <v>2291802</v>
      </c>
      <c r="S16" s="258">
        <f>N24+N29+N64+N71+N80+N85+N89</f>
        <v>2375644</v>
      </c>
    </row>
    <row r="17" spans="1:19" s="33" customFormat="1" ht="40.5" customHeight="1">
      <c r="A17" s="122"/>
      <c r="B17" s="329" t="s">
        <v>348</v>
      </c>
      <c r="C17" s="329"/>
      <c r="D17" s="139"/>
      <c r="E17" s="139"/>
      <c r="F17" s="220">
        <v>863</v>
      </c>
      <c r="G17" s="146" t="s">
        <v>37</v>
      </c>
      <c r="H17" s="146" t="s">
        <v>42</v>
      </c>
      <c r="I17" s="221" t="s">
        <v>214</v>
      </c>
      <c r="J17" s="222" t="s">
        <v>349</v>
      </c>
      <c r="K17" s="146"/>
      <c r="L17" s="135">
        <f aca="true" t="shared" si="1" ref="L17:N18">L18</f>
        <v>497803</v>
      </c>
      <c r="M17" s="135">
        <f t="shared" si="1"/>
        <v>373297</v>
      </c>
      <c r="N17" s="135">
        <f t="shared" si="1"/>
        <v>373297</v>
      </c>
      <c r="Q17" s="258"/>
      <c r="R17" s="258"/>
      <c r="S17" s="258"/>
    </row>
    <row r="18" spans="1:19" s="33" customFormat="1" ht="50.25" customHeight="1">
      <c r="A18" s="122"/>
      <c r="B18" s="119" t="s">
        <v>100</v>
      </c>
      <c r="C18" s="139"/>
      <c r="D18" s="139"/>
      <c r="E18" s="139"/>
      <c r="F18" s="220">
        <v>863</v>
      </c>
      <c r="G18" s="221" t="s">
        <v>37</v>
      </c>
      <c r="H18" s="221" t="s">
        <v>42</v>
      </c>
      <c r="I18" s="221" t="s">
        <v>214</v>
      </c>
      <c r="J18" s="222" t="s">
        <v>349</v>
      </c>
      <c r="K18" s="146" t="s">
        <v>19</v>
      </c>
      <c r="L18" s="135">
        <f t="shared" si="1"/>
        <v>497803</v>
      </c>
      <c r="M18" s="135">
        <f t="shared" si="1"/>
        <v>373297</v>
      </c>
      <c r="N18" s="135">
        <f t="shared" si="1"/>
        <v>373297</v>
      </c>
      <c r="Q18" s="258"/>
      <c r="R18" s="258"/>
      <c r="S18" s="258"/>
    </row>
    <row r="19" spans="1:19" s="33" customFormat="1" ht="24.75" customHeight="1">
      <c r="A19" s="122"/>
      <c r="B19" s="119" t="s">
        <v>103</v>
      </c>
      <c r="C19" s="139"/>
      <c r="D19" s="139"/>
      <c r="E19" s="139"/>
      <c r="F19" s="220">
        <v>863</v>
      </c>
      <c r="G19" s="146" t="s">
        <v>37</v>
      </c>
      <c r="H19" s="146" t="s">
        <v>42</v>
      </c>
      <c r="I19" s="221" t="s">
        <v>214</v>
      </c>
      <c r="J19" s="222" t="s">
        <v>349</v>
      </c>
      <c r="K19" s="146" t="s">
        <v>20</v>
      </c>
      <c r="L19" s="135">
        <v>497803</v>
      </c>
      <c r="M19" s="135">
        <f>287638+85659</f>
        <v>373297</v>
      </c>
      <c r="N19" s="135">
        <f>287638+85659</f>
        <v>373297</v>
      </c>
      <c r="Q19" s="258"/>
      <c r="R19" s="258"/>
      <c r="S19" s="258"/>
    </row>
    <row r="20" spans="1:14" ht="24.75" customHeight="1">
      <c r="A20" s="330" t="s">
        <v>104</v>
      </c>
      <c r="B20" s="331"/>
      <c r="C20" s="55">
        <v>63</v>
      </c>
      <c r="D20" s="55">
        <v>0</v>
      </c>
      <c r="E20" s="55">
        <v>11</v>
      </c>
      <c r="F20" s="220">
        <v>863</v>
      </c>
      <c r="G20" s="146" t="s">
        <v>37</v>
      </c>
      <c r="H20" s="146" t="s">
        <v>42</v>
      </c>
      <c r="I20" s="221" t="s">
        <v>214</v>
      </c>
      <c r="J20" s="222" t="s">
        <v>215</v>
      </c>
      <c r="K20" s="146"/>
      <c r="L20" s="135">
        <f>L21+L23+L25</f>
        <v>1329489</v>
      </c>
      <c r="M20" s="135">
        <f>M21+M23+M25</f>
        <v>905775</v>
      </c>
      <c r="N20" s="135">
        <f>N21+N23+N25</f>
        <v>870975</v>
      </c>
    </row>
    <row r="21" spans="1:14" ht="62.25" customHeight="1">
      <c r="A21" s="64"/>
      <c r="B21" s="47" t="s">
        <v>100</v>
      </c>
      <c r="C21" s="55">
        <v>63</v>
      </c>
      <c r="D21" s="55">
        <v>0</v>
      </c>
      <c r="E21" s="55">
        <v>11</v>
      </c>
      <c r="F21" s="220">
        <v>863</v>
      </c>
      <c r="G21" s="221" t="s">
        <v>37</v>
      </c>
      <c r="H21" s="221" t="s">
        <v>42</v>
      </c>
      <c r="I21" s="221" t="s">
        <v>214</v>
      </c>
      <c r="J21" s="222" t="s">
        <v>215</v>
      </c>
      <c r="K21" s="146" t="s">
        <v>19</v>
      </c>
      <c r="L21" s="135">
        <f>L22</f>
        <v>979118</v>
      </c>
      <c r="M21" s="135">
        <f>M22</f>
        <v>736611</v>
      </c>
      <c r="N21" s="135">
        <f>N22</f>
        <v>736611</v>
      </c>
    </row>
    <row r="22" spans="1:14" ht="24.75" customHeight="1">
      <c r="A22" s="60"/>
      <c r="B22" s="47" t="s">
        <v>103</v>
      </c>
      <c r="C22" s="55">
        <v>63</v>
      </c>
      <c r="D22" s="55">
        <v>0</v>
      </c>
      <c r="E22" s="55">
        <v>11</v>
      </c>
      <c r="F22" s="220">
        <v>863</v>
      </c>
      <c r="G22" s="146" t="s">
        <v>37</v>
      </c>
      <c r="H22" s="146" t="s">
        <v>42</v>
      </c>
      <c r="I22" s="221" t="s">
        <v>214</v>
      </c>
      <c r="J22" s="222" t="s">
        <v>215</v>
      </c>
      <c r="K22" s="146" t="s">
        <v>20</v>
      </c>
      <c r="L22" s="135">
        <v>979118</v>
      </c>
      <c r="M22" s="135">
        <f>570374+166237</f>
        <v>736611</v>
      </c>
      <c r="N22" s="135">
        <f>570374+166237</f>
        <v>736611</v>
      </c>
    </row>
    <row r="23" spans="1:14" ht="24.75" customHeight="1">
      <c r="A23" s="60"/>
      <c r="B23" s="121" t="s">
        <v>199</v>
      </c>
      <c r="C23" s="55">
        <v>63</v>
      </c>
      <c r="D23" s="55">
        <v>0</v>
      </c>
      <c r="E23" s="55">
        <v>11</v>
      </c>
      <c r="F23" s="224">
        <v>863</v>
      </c>
      <c r="G23" s="225" t="s">
        <v>37</v>
      </c>
      <c r="H23" s="225" t="s">
        <v>42</v>
      </c>
      <c r="I23" s="221" t="s">
        <v>214</v>
      </c>
      <c r="J23" s="222" t="s">
        <v>215</v>
      </c>
      <c r="K23" s="225" t="s">
        <v>21</v>
      </c>
      <c r="L23" s="135">
        <f>L24</f>
        <v>343300</v>
      </c>
      <c r="M23" s="135">
        <f>M24</f>
        <v>162093</v>
      </c>
      <c r="N23" s="135">
        <f>N24</f>
        <v>127293</v>
      </c>
    </row>
    <row r="24" spans="1:14" ht="28.5" customHeight="1">
      <c r="A24" s="60"/>
      <c r="B24" s="48" t="s">
        <v>105</v>
      </c>
      <c r="C24" s="55">
        <v>63</v>
      </c>
      <c r="D24" s="55">
        <v>0</v>
      </c>
      <c r="E24" s="55">
        <v>11</v>
      </c>
      <c r="F24" s="224">
        <v>863</v>
      </c>
      <c r="G24" s="225" t="s">
        <v>37</v>
      </c>
      <c r="H24" s="225" t="s">
        <v>42</v>
      </c>
      <c r="I24" s="221" t="s">
        <v>214</v>
      </c>
      <c r="J24" s="222" t="s">
        <v>215</v>
      </c>
      <c r="K24" s="225" t="s">
        <v>22</v>
      </c>
      <c r="L24" s="135">
        <v>343300</v>
      </c>
      <c r="M24" s="135">
        <v>162093</v>
      </c>
      <c r="N24" s="135">
        <f>127293</f>
        <v>127293</v>
      </c>
    </row>
    <row r="25" spans="1:14" ht="15.75" customHeight="1">
      <c r="A25" s="60"/>
      <c r="B25" s="226" t="s">
        <v>23</v>
      </c>
      <c r="C25" s="55">
        <v>63</v>
      </c>
      <c r="D25" s="55">
        <v>0</v>
      </c>
      <c r="E25" s="55">
        <v>11</v>
      </c>
      <c r="F25" s="220">
        <v>863</v>
      </c>
      <c r="G25" s="146" t="s">
        <v>37</v>
      </c>
      <c r="H25" s="146" t="s">
        <v>42</v>
      </c>
      <c r="I25" s="221" t="s">
        <v>214</v>
      </c>
      <c r="J25" s="222" t="s">
        <v>215</v>
      </c>
      <c r="K25" s="146" t="s">
        <v>24</v>
      </c>
      <c r="L25" s="135">
        <f>L26</f>
        <v>7071</v>
      </c>
      <c r="M25" s="135">
        <f>M26</f>
        <v>7071</v>
      </c>
      <c r="N25" s="135">
        <f>N26</f>
        <v>7071</v>
      </c>
    </row>
    <row r="26" spans="1:14" ht="15.75" customHeight="1">
      <c r="A26" s="60"/>
      <c r="B26" s="120" t="s">
        <v>195</v>
      </c>
      <c r="C26" s="55">
        <v>63</v>
      </c>
      <c r="D26" s="55">
        <v>0</v>
      </c>
      <c r="E26" s="55">
        <v>11</v>
      </c>
      <c r="F26" s="220">
        <v>863</v>
      </c>
      <c r="G26" s="146" t="s">
        <v>37</v>
      </c>
      <c r="H26" s="146" t="s">
        <v>42</v>
      </c>
      <c r="I26" s="221" t="s">
        <v>214</v>
      </c>
      <c r="J26" s="222" t="s">
        <v>215</v>
      </c>
      <c r="K26" s="146" t="s">
        <v>196</v>
      </c>
      <c r="L26" s="135">
        <f>7071</f>
        <v>7071</v>
      </c>
      <c r="M26" s="135">
        <f>7071</f>
        <v>7071</v>
      </c>
      <c r="N26" s="135">
        <f>7071</f>
        <v>7071</v>
      </c>
    </row>
    <row r="27" spans="1:14" ht="25.5" customHeight="1">
      <c r="A27" s="60"/>
      <c r="B27" s="330" t="s">
        <v>307</v>
      </c>
      <c r="C27" s="331"/>
      <c r="D27" s="55"/>
      <c r="E27" s="55"/>
      <c r="F27" s="224">
        <v>863</v>
      </c>
      <c r="G27" s="225" t="s">
        <v>37</v>
      </c>
      <c r="H27" s="225" t="s">
        <v>42</v>
      </c>
      <c r="I27" s="221" t="s">
        <v>309</v>
      </c>
      <c r="J27" s="222" t="s">
        <v>308</v>
      </c>
      <c r="K27" s="146"/>
      <c r="L27" s="135">
        <f aca="true" t="shared" si="2" ref="L27:N28">L28</f>
        <v>11000</v>
      </c>
      <c r="M27" s="135">
        <f t="shared" si="2"/>
        <v>11000</v>
      </c>
      <c r="N27" s="135">
        <f t="shared" si="2"/>
        <v>11000</v>
      </c>
    </row>
    <row r="28" spans="1:14" ht="24.75" customHeight="1">
      <c r="A28" s="60"/>
      <c r="B28" s="121" t="s">
        <v>199</v>
      </c>
      <c r="C28" s="55">
        <v>63</v>
      </c>
      <c r="D28" s="55">
        <v>0</v>
      </c>
      <c r="E28" s="55">
        <v>11</v>
      </c>
      <c r="F28" s="224">
        <v>863</v>
      </c>
      <c r="G28" s="225" t="s">
        <v>37</v>
      </c>
      <c r="H28" s="225" t="s">
        <v>42</v>
      </c>
      <c r="I28" s="221" t="s">
        <v>309</v>
      </c>
      <c r="J28" s="222" t="s">
        <v>308</v>
      </c>
      <c r="K28" s="225" t="s">
        <v>21</v>
      </c>
      <c r="L28" s="135">
        <f t="shared" si="2"/>
        <v>11000</v>
      </c>
      <c r="M28" s="135">
        <f t="shared" si="2"/>
        <v>11000</v>
      </c>
      <c r="N28" s="135">
        <f t="shared" si="2"/>
        <v>11000</v>
      </c>
    </row>
    <row r="29" spans="1:14" ht="24.75" customHeight="1">
      <c r="A29" s="60"/>
      <c r="B29" s="48" t="s">
        <v>105</v>
      </c>
      <c r="C29" s="55">
        <v>63</v>
      </c>
      <c r="D29" s="55">
        <v>0</v>
      </c>
      <c r="E29" s="55">
        <v>11</v>
      </c>
      <c r="F29" s="224">
        <v>863</v>
      </c>
      <c r="G29" s="225" t="s">
        <v>37</v>
      </c>
      <c r="H29" s="225" t="s">
        <v>42</v>
      </c>
      <c r="I29" s="221" t="s">
        <v>309</v>
      </c>
      <c r="J29" s="222" t="s">
        <v>308</v>
      </c>
      <c r="K29" s="225" t="s">
        <v>22</v>
      </c>
      <c r="L29" s="261">
        <v>11000</v>
      </c>
      <c r="M29" s="261">
        <v>11000</v>
      </c>
      <c r="N29" s="261">
        <v>11000</v>
      </c>
    </row>
    <row r="30" spans="1:14" ht="15.75" customHeight="1">
      <c r="A30" s="60"/>
      <c r="B30" s="226" t="s">
        <v>255</v>
      </c>
      <c r="C30" s="55">
        <v>63</v>
      </c>
      <c r="D30" s="55">
        <v>0</v>
      </c>
      <c r="E30" s="55">
        <v>11</v>
      </c>
      <c r="F30" s="220">
        <v>863</v>
      </c>
      <c r="G30" s="146" t="s">
        <v>37</v>
      </c>
      <c r="H30" s="146" t="s">
        <v>42</v>
      </c>
      <c r="I30" s="221" t="s">
        <v>214</v>
      </c>
      <c r="J30" s="222" t="s">
        <v>254</v>
      </c>
      <c r="K30" s="146"/>
      <c r="L30" s="135">
        <f aca="true" t="shared" si="3" ref="L30:N31">L31</f>
        <v>5000</v>
      </c>
      <c r="M30" s="135">
        <f t="shared" si="3"/>
        <v>5000</v>
      </c>
      <c r="N30" s="135">
        <f t="shared" si="3"/>
        <v>5000</v>
      </c>
    </row>
    <row r="31" spans="1:14" ht="15.75" customHeight="1">
      <c r="A31" s="60"/>
      <c r="B31" s="226" t="s">
        <v>23</v>
      </c>
      <c r="C31" s="55">
        <v>63</v>
      </c>
      <c r="D31" s="55">
        <v>0</v>
      </c>
      <c r="E31" s="55">
        <v>11</v>
      </c>
      <c r="F31" s="220">
        <v>863</v>
      </c>
      <c r="G31" s="146" t="s">
        <v>37</v>
      </c>
      <c r="H31" s="146" t="s">
        <v>42</v>
      </c>
      <c r="I31" s="221" t="s">
        <v>214</v>
      </c>
      <c r="J31" s="222" t="s">
        <v>254</v>
      </c>
      <c r="K31" s="146" t="s">
        <v>24</v>
      </c>
      <c r="L31" s="135">
        <f t="shared" si="3"/>
        <v>5000</v>
      </c>
      <c r="M31" s="135">
        <f t="shared" si="3"/>
        <v>5000</v>
      </c>
      <c r="N31" s="135">
        <f t="shared" si="3"/>
        <v>5000</v>
      </c>
    </row>
    <row r="32" spans="1:14" ht="15.75" customHeight="1">
      <c r="A32" s="60"/>
      <c r="B32" s="120" t="s">
        <v>195</v>
      </c>
      <c r="C32" s="55">
        <v>63</v>
      </c>
      <c r="D32" s="55">
        <v>0</v>
      </c>
      <c r="E32" s="55">
        <v>11</v>
      </c>
      <c r="F32" s="220">
        <v>863</v>
      </c>
      <c r="G32" s="146" t="s">
        <v>37</v>
      </c>
      <c r="H32" s="146" t="s">
        <v>42</v>
      </c>
      <c r="I32" s="221" t="s">
        <v>214</v>
      </c>
      <c r="J32" s="222" t="s">
        <v>254</v>
      </c>
      <c r="K32" s="146" t="s">
        <v>196</v>
      </c>
      <c r="L32" s="135">
        <v>5000</v>
      </c>
      <c r="M32" s="135">
        <v>5000</v>
      </c>
      <c r="N32" s="135">
        <v>5000</v>
      </c>
    </row>
    <row r="33" spans="1:14" s="33" customFormat="1" ht="39" customHeight="1">
      <c r="A33" s="227" t="s">
        <v>106</v>
      </c>
      <c r="B33" s="227" t="s">
        <v>106</v>
      </c>
      <c r="C33" s="139">
        <v>63</v>
      </c>
      <c r="D33" s="139">
        <v>0</v>
      </c>
      <c r="E33" s="139">
        <v>11</v>
      </c>
      <c r="F33" s="165">
        <v>863</v>
      </c>
      <c r="G33" s="153" t="s">
        <v>37</v>
      </c>
      <c r="H33" s="153" t="s">
        <v>25</v>
      </c>
      <c r="I33" s="153"/>
      <c r="J33" s="153"/>
      <c r="K33" s="153"/>
      <c r="L33" s="134">
        <f>L34+L37</f>
        <v>3300</v>
      </c>
      <c r="M33" s="134">
        <f>M34+M37</f>
        <v>3300</v>
      </c>
      <c r="N33" s="134">
        <f>N34+N37</f>
        <v>3300</v>
      </c>
    </row>
    <row r="34" spans="1:14" s="33" customFormat="1" ht="60" customHeight="1">
      <c r="A34" s="73" t="s">
        <v>107</v>
      </c>
      <c r="B34" s="80" t="s">
        <v>220</v>
      </c>
      <c r="C34" s="55">
        <v>63</v>
      </c>
      <c r="D34" s="55">
        <v>0</v>
      </c>
      <c r="E34" s="55">
        <v>11</v>
      </c>
      <c r="F34" s="220">
        <v>863</v>
      </c>
      <c r="G34" s="146" t="s">
        <v>37</v>
      </c>
      <c r="H34" s="146" t="s">
        <v>25</v>
      </c>
      <c r="I34" s="221" t="s">
        <v>218</v>
      </c>
      <c r="J34" s="222" t="s">
        <v>219</v>
      </c>
      <c r="K34" s="146"/>
      <c r="L34" s="135">
        <f aca="true" t="shared" si="4" ref="L34:N38">L35</f>
        <v>3000</v>
      </c>
      <c r="M34" s="135">
        <f t="shared" si="4"/>
        <v>3000</v>
      </c>
      <c r="N34" s="135">
        <f t="shared" si="4"/>
        <v>3000</v>
      </c>
    </row>
    <row r="35" spans="1:14" ht="14.25" customHeight="1">
      <c r="A35" s="60"/>
      <c r="B35" s="62" t="s">
        <v>52</v>
      </c>
      <c r="C35" s="55">
        <v>63</v>
      </c>
      <c r="D35" s="55">
        <v>0</v>
      </c>
      <c r="E35" s="55">
        <v>11</v>
      </c>
      <c r="F35" s="220">
        <v>863</v>
      </c>
      <c r="G35" s="146" t="s">
        <v>37</v>
      </c>
      <c r="H35" s="142" t="s">
        <v>25</v>
      </c>
      <c r="I35" s="221" t="s">
        <v>218</v>
      </c>
      <c r="J35" s="222" t="s">
        <v>219</v>
      </c>
      <c r="K35" s="146" t="s">
        <v>39</v>
      </c>
      <c r="L35" s="135">
        <f t="shared" si="4"/>
        <v>3000</v>
      </c>
      <c r="M35" s="135">
        <f t="shared" si="4"/>
        <v>3000</v>
      </c>
      <c r="N35" s="135">
        <f t="shared" si="4"/>
        <v>3000</v>
      </c>
    </row>
    <row r="36" spans="1:14" ht="16.5" customHeight="1">
      <c r="A36" s="60"/>
      <c r="B36" s="81" t="s">
        <v>64</v>
      </c>
      <c r="C36" s="55">
        <v>63</v>
      </c>
      <c r="D36" s="55">
        <v>0</v>
      </c>
      <c r="E36" s="55">
        <v>11</v>
      </c>
      <c r="F36" s="220">
        <v>863</v>
      </c>
      <c r="G36" s="146" t="s">
        <v>37</v>
      </c>
      <c r="H36" s="142" t="s">
        <v>25</v>
      </c>
      <c r="I36" s="221" t="s">
        <v>218</v>
      </c>
      <c r="J36" s="222" t="s">
        <v>219</v>
      </c>
      <c r="K36" s="225" t="s">
        <v>28</v>
      </c>
      <c r="L36" s="135">
        <v>3000</v>
      </c>
      <c r="M36" s="135">
        <v>3000</v>
      </c>
      <c r="N36" s="135">
        <v>3000</v>
      </c>
    </row>
    <row r="37" spans="1:14" s="33" customFormat="1" ht="63" customHeight="1">
      <c r="A37" s="73" t="s">
        <v>107</v>
      </c>
      <c r="B37" s="80" t="s">
        <v>304</v>
      </c>
      <c r="C37" s="55">
        <v>63</v>
      </c>
      <c r="D37" s="55">
        <v>0</v>
      </c>
      <c r="E37" s="55">
        <v>11</v>
      </c>
      <c r="F37" s="220">
        <v>863</v>
      </c>
      <c r="G37" s="146" t="s">
        <v>37</v>
      </c>
      <c r="H37" s="146" t="s">
        <v>25</v>
      </c>
      <c r="I37" s="221" t="s">
        <v>302</v>
      </c>
      <c r="J37" s="222" t="s">
        <v>303</v>
      </c>
      <c r="K37" s="146"/>
      <c r="L37" s="135">
        <f t="shared" si="4"/>
        <v>300</v>
      </c>
      <c r="M37" s="135">
        <f t="shared" si="4"/>
        <v>300</v>
      </c>
      <c r="N37" s="135">
        <f t="shared" si="4"/>
        <v>300</v>
      </c>
    </row>
    <row r="38" spans="1:14" ht="14.25" customHeight="1">
      <c r="A38" s="60"/>
      <c r="B38" s="62" t="s">
        <v>52</v>
      </c>
      <c r="C38" s="55">
        <v>63</v>
      </c>
      <c r="D38" s="55">
        <v>0</v>
      </c>
      <c r="E38" s="55">
        <v>11</v>
      </c>
      <c r="F38" s="220">
        <v>863</v>
      </c>
      <c r="G38" s="146" t="s">
        <v>37</v>
      </c>
      <c r="H38" s="142" t="s">
        <v>25</v>
      </c>
      <c r="I38" s="221" t="s">
        <v>302</v>
      </c>
      <c r="J38" s="222" t="s">
        <v>303</v>
      </c>
      <c r="K38" s="146" t="s">
        <v>39</v>
      </c>
      <c r="L38" s="135">
        <f t="shared" si="4"/>
        <v>300</v>
      </c>
      <c r="M38" s="135">
        <f t="shared" si="4"/>
        <v>300</v>
      </c>
      <c r="N38" s="135">
        <f t="shared" si="4"/>
        <v>300</v>
      </c>
    </row>
    <row r="39" spans="1:14" ht="16.5" customHeight="1">
      <c r="A39" s="60"/>
      <c r="B39" s="81" t="s">
        <v>64</v>
      </c>
      <c r="C39" s="55">
        <v>63</v>
      </c>
      <c r="D39" s="55">
        <v>0</v>
      </c>
      <c r="E39" s="55">
        <v>11</v>
      </c>
      <c r="F39" s="220">
        <v>863</v>
      </c>
      <c r="G39" s="146" t="s">
        <v>37</v>
      </c>
      <c r="H39" s="142" t="s">
        <v>25</v>
      </c>
      <c r="I39" s="221" t="s">
        <v>302</v>
      </c>
      <c r="J39" s="222" t="s">
        <v>303</v>
      </c>
      <c r="K39" s="225" t="s">
        <v>28</v>
      </c>
      <c r="L39" s="135">
        <v>300</v>
      </c>
      <c r="M39" s="135">
        <v>300</v>
      </c>
      <c r="N39" s="135">
        <v>300</v>
      </c>
    </row>
    <row r="40" spans="1:14" ht="15.75" customHeight="1" hidden="1">
      <c r="A40" s="70"/>
      <c r="B40" s="237" t="s">
        <v>310</v>
      </c>
      <c r="C40" s="238"/>
      <c r="D40" s="238"/>
      <c r="E40" s="238"/>
      <c r="F40" s="159">
        <v>863</v>
      </c>
      <c r="G40" s="161" t="s">
        <v>37</v>
      </c>
      <c r="H40" s="161" t="s">
        <v>311</v>
      </c>
      <c r="I40" s="161"/>
      <c r="J40" s="161"/>
      <c r="K40" s="225"/>
      <c r="L40" s="134">
        <f>L41</f>
        <v>0</v>
      </c>
      <c r="M40" s="134">
        <f aca="true" t="shared" si="5" ref="M40:N42">M41</f>
        <v>0</v>
      </c>
      <c r="N40" s="134">
        <f t="shared" si="5"/>
        <v>0</v>
      </c>
    </row>
    <row r="41" spans="1:14" ht="16.5" customHeight="1" hidden="1">
      <c r="A41" s="70"/>
      <c r="B41" s="239" t="s">
        <v>312</v>
      </c>
      <c r="C41" s="120"/>
      <c r="D41" s="120"/>
      <c r="E41" s="120"/>
      <c r="F41" s="228">
        <v>863</v>
      </c>
      <c r="G41" s="150" t="s">
        <v>37</v>
      </c>
      <c r="H41" s="150" t="s">
        <v>311</v>
      </c>
      <c r="I41" s="150" t="s">
        <v>316</v>
      </c>
      <c r="J41" s="150" t="s">
        <v>313</v>
      </c>
      <c r="K41" s="225"/>
      <c r="L41" s="135">
        <f>L42</f>
        <v>0</v>
      </c>
      <c r="M41" s="135">
        <f t="shared" si="5"/>
        <v>0</v>
      </c>
      <c r="N41" s="135">
        <f t="shared" si="5"/>
        <v>0</v>
      </c>
    </row>
    <row r="42" spans="1:14" ht="16.5" customHeight="1" hidden="1">
      <c r="A42" s="70"/>
      <c r="B42" s="239" t="s">
        <v>23</v>
      </c>
      <c r="C42" s="120"/>
      <c r="D42" s="120"/>
      <c r="E42" s="120"/>
      <c r="F42" s="228">
        <v>863</v>
      </c>
      <c r="G42" s="150" t="s">
        <v>37</v>
      </c>
      <c r="H42" s="150" t="s">
        <v>311</v>
      </c>
      <c r="I42" s="150" t="s">
        <v>316</v>
      </c>
      <c r="J42" s="150" t="s">
        <v>313</v>
      </c>
      <c r="K42" s="150" t="s">
        <v>24</v>
      </c>
      <c r="L42" s="135">
        <f>L43</f>
        <v>0</v>
      </c>
      <c r="M42" s="135">
        <f t="shared" si="5"/>
        <v>0</v>
      </c>
      <c r="N42" s="135">
        <f t="shared" si="5"/>
        <v>0</v>
      </c>
    </row>
    <row r="43" spans="1:14" ht="16.5" customHeight="1" hidden="1">
      <c r="A43" s="70"/>
      <c r="B43" s="239" t="s">
        <v>314</v>
      </c>
      <c r="C43" s="120"/>
      <c r="D43" s="120"/>
      <c r="E43" s="120"/>
      <c r="F43" s="228">
        <v>863</v>
      </c>
      <c r="G43" s="150" t="s">
        <v>37</v>
      </c>
      <c r="H43" s="150" t="s">
        <v>311</v>
      </c>
      <c r="I43" s="150" t="s">
        <v>316</v>
      </c>
      <c r="J43" s="150" t="s">
        <v>313</v>
      </c>
      <c r="K43" s="150" t="s">
        <v>315</v>
      </c>
      <c r="L43" s="135">
        <v>0</v>
      </c>
      <c r="M43" s="135">
        <v>0</v>
      </c>
      <c r="N43" s="135">
        <v>0</v>
      </c>
    </row>
    <row r="44" spans="1:14" s="33" customFormat="1" ht="15.75" customHeight="1" hidden="1">
      <c r="A44" s="325" t="s">
        <v>44</v>
      </c>
      <c r="B44" s="326"/>
      <c r="C44" s="139">
        <v>70</v>
      </c>
      <c r="D44" s="139">
        <v>0</v>
      </c>
      <c r="E44" s="141" t="s">
        <v>204</v>
      </c>
      <c r="F44" s="159">
        <v>863</v>
      </c>
      <c r="G44" s="153" t="s">
        <v>37</v>
      </c>
      <c r="H44" s="153" t="s">
        <v>53</v>
      </c>
      <c r="I44" s="153"/>
      <c r="J44" s="153"/>
      <c r="K44" s="153"/>
      <c r="L44" s="134">
        <f aca="true" t="shared" si="6" ref="L44:N46">L45</f>
        <v>0</v>
      </c>
      <c r="M44" s="134">
        <f t="shared" si="6"/>
        <v>0</v>
      </c>
      <c r="N44" s="134">
        <f t="shared" si="6"/>
        <v>0</v>
      </c>
    </row>
    <row r="45" spans="1:14" ht="15.75" customHeight="1" hidden="1">
      <c r="A45" s="327" t="s">
        <v>296</v>
      </c>
      <c r="B45" s="328"/>
      <c r="C45" s="55">
        <v>70</v>
      </c>
      <c r="D45" s="55">
        <v>0</v>
      </c>
      <c r="E45" s="142" t="s">
        <v>204</v>
      </c>
      <c r="F45" s="228">
        <v>863</v>
      </c>
      <c r="G45" s="146" t="s">
        <v>37</v>
      </c>
      <c r="H45" s="146" t="s">
        <v>53</v>
      </c>
      <c r="I45" s="221" t="s">
        <v>216</v>
      </c>
      <c r="J45" s="222" t="s">
        <v>217</v>
      </c>
      <c r="K45" s="146"/>
      <c r="L45" s="135">
        <f t="shared" si="6"/>
        <v>0</v>
      </c>
      <c r="M45" s="135">
        <f t="shared" si="6"/>
        <v>0</v>
      </c>
      <c r="N45" s="135">
        <f t="shared" si="6"/>
        <v>0</v>
      </c>
    </row>
    <row r="46" spans="1:14" ht="12.75" customHeight="1" hidden="1">
      <c r="A46" s="60"/>
      <c r="B46" s="59" t="s">
        <v>23</v>
      </c>
      <c r="C46" s="55">
        <v>70</v>
      </c>
      <c r="D46" s="55">
        <v>0</v>
      </c>
      <c r="E46" s="142" t="s">
        <v>204</v>
      </c>
      <c r="F46" s="228">
        <v>863</v>
      </c>
      <c r="G46" s="146" t="s">
        <v>37</v>
      </c>
      <c r="H46" s="146" t="s">
        <v>53</v>
      </c>
      <c r="I46" s="221" t="s">
        <v>216</v>
      </c>
      <c r="J46" s="222" t="s">
        <v>217</v>
      </c>
      <c r="K46" s="146" t="s">
        <v>24</v>
      </c>
      <c r="L46" s="135">
        <f t="shared" si="6"/>
        <v>0</v>
      </c>
      <c r="M46" s="135">
        <f t="shared" si="6"/>
        <v>0</v>
      </c>
      <c r="N46" s="135">
        <f t="shared" si="6"/>
        <v>0</v>
      </c>
    </row>
    <row r="47" spans="1:14" ht="15.75" customHeight="1" hidden="1">
      <c r="A47" s="60"/>
      <c r="B47" s="62" t="s">
        <v>26</v>
      </c>
      <c r="C47" s="55">
        <v>70</v>
      </c>
      <c r="D47" s="55">
        <v>0</v>
      </c>
      <c r="E47" s="142" t="s">
        <v>204</v>
      </c>
      <c r="F47" s="228">
        <v>863</v>
      </c>
      <c r="G47" s="146" t="s">
        <v>37</v>
      </c>
      <c r="H47" s="146" t="s">
        <v>53</v>
      </c>
      <c r="I47" s="221" t="s">
        <v>216</v>
      </c>
      <c r="J47" s="222" t="s">
        <v>217</v>
      </c>
      <c r="K47" s="146" t="s">
        <v>27</v>
      </c>
      <c r="L47" s="135">
        <v>0</v>
      </c>
      <c r="M47" s="135">
        <v>0</v>
      </c>
      <c r="N47" s="135">
        <v>0</v>
      </c>
    </row>
    <row r="48" spans="1:14" s="33" customFormat="1" ht="15.75" customHeight="1">
      <c r="A48" s="325" t="s">
        <v>45</v>
      </c>
      <c r="B48" s="326"/>
      <c r="C48" s="139">
        <v>63</v>
      </c>
      <c r="D48" s="139">
        <v>0</v>
      </c>
      <c r="E48" s="139">
        <v>11</v>
      </c>
      <c r="F48" s="159">
        <v>863</v>
      </c>
      <c r="G48" s="153" t="s">
        <v>37</v>
      </c>
      <c r="H48" s="153" t="s">
        <v>54</v>
      </c>
      <c r="I48" s="153"/>
      <c r="J48" s="153"/>
      <c r="K48" s="153"/>
      <c r="L48" s="134">
        <f>L49+L52</f>
        <v>49500</v>
      </c>
      <c r="M48" s="134">
        <f>M49+M52+M55</f>
        <v>38900</v>
      </c>
      <c r="N48" s="134">
        <f>N49+N52+N55</f>
        <v>77445</v>
      </c>
    </row>
    <row r="49" spans="1:14" ht="53.25" customHeight="1">
      <c r="A49" s="327" t="s">
        <v>223</v>
      </c>
      <c r="B49" s="328"/>
      <c r="C49" s="55">
        <v>63</v>
      </c>
      <c r="D49" s="55">
        <v>0</v>
      </c>
      <c r="E49" s="55">
        <v>11</v>
      </c>
      <c r="F49" s="228">
        <v>863</v>
      </c>
      <c r="G49" s="142" t="s">
        <v>37</v>
      </c>
      <c r="H49" s="142" t="s">
        <v>54</v>
      </c>
      <c r="I49" s="221" t="s">
        <v>221</v>
      </c>
      <c r="J49" s="222" t="s">
        <v>222</v>
      </c>
      <c r="K49" s="142"/>
      <c r="L49" s="135">
        <f aca="true" t="shared" si="7" ref="L49:N50">L50</f>
        <v>500</v>
      </c>
      <c r="M49" s="135">
        <f t="shared" si="7"/>
        <v>500</v>
      </c>
      <c r="N49" s="135">
        <f t="shared" si="7"/>
        <v>500</v>
      </c>
    </row>
    <row r="50" spans="1:14" ht="16.5" customHeight="1">
      <c r="A50" s="60"/>
      <c r="B50" s="62" t="s">
        <v>52</v>
      </c>
      <c r="C50" s="55">
        <v>63</v>
      </c>
      <c r="D50" s="55">
        <v>0</v>
      </c>
      <c r="E50" s="55">
        <v>11</v>
      </c>
      <c r="F50" s="228">
        <v>863</v>
      </c>
      <c r="G50" s="146" t="s">
        <v>37</v>
      </c>
      <c r="H50" s="142" t="s">
        <v>54</v>
      </c>
      <c r="I50" s="221" t="s">
        <v>221</v>
      </c>
      <c r="J50" s="222" t="s">
        <v>222</v>
      </c>
      <c r="K50" s="146" t="s">
        <v>39</v>
      </c>
      <c r="L50" s="135">
        <f t="shared" si="7"/>
        <v>500</v>
      </c>
      <c r="M50" s="135">
        <f t="shared" si="7"/>
        <v>500</v>
      </c>
      <c r="N50" s="135">
        <f t="shared" si="7"/>
        <v>500</v>
      </c>
    </row>
    <row r="51" spans="1:14" ht="15.75" customHeight="1">
      <c r="A51" s="60"/>
      <c r="B51" s="81" t="s">
        <v>64</v>
      </c>
      <c r="C51" s="55">
        <v>63</v>
      </c>
      <c r="D51" s="55">
        <v>0</v>
      </c>
      <c r="E51" s="55">
        <v>11</v>
      </c>
      <c r="F51" s="228">
        <v>863</v>
      </c>
      <c r="G51" s="146" t="s">
        <v>37</v>
      </c>
      <c r="H51" s="142" t="s">
        <v>54</v>
      </c>
      <c r="I51" s="221" t="s">
        <v>221</v>
      </c>
      <c r="J51" s="222" t="s">
        <v>222</v>
      </c>
      <c r="K51" s="225" t="s">
        <v>28</v>
      </c>
      <c r="L51" s="135">
        <v>500</v>
      </c>
      <c r="M51" s="135">
        <v>500</v>
      </c>
      <c r="N51" s="135">
        <v>500</v>
      </c>
    </row>
    <row r="52" spans="1:14" ht="27" customHeight="1">
      <c r="A52" s="110" t="s">
        <v>364</v>
      </c>
      <c r="B52" s="110" t="s">
        <v>364</v>
      </c>
      <c r="C52" s="55">
        <v>63</v>
      </c>
      <c r="D52" s="55">
        <v>0</v>
      </c>
      <c r="E52" s="55">
        <v>16</v>
      </c>
      <c r="F52" s="220">
        <v>863</v>
      </c>
      <c r="G52" s="225" t="s">
        <v>37</v>
      </c>
      <c r="H52" s="225" t="s">
        <v>54</v>
      </c>
      <c r="I52" s="221" t="s">
        <v>365</v>
      </c>
      <c r="J52" s="222" t="s">
        <v>366</v>
      </c>
      <c r="K52" s="225"/>
      <c r="L52" s="135">
        <f aca="true" t="shared" si="8" ref="L52:N53">L53</f>
        <v>49000</v>
      </c>
      <c r="M52" s="135">
        <f t="shared" si="8"/>
        <v>0</v>
      </c>
      <c r="N52" s="135">
        <f t="shared" si="8"/>
        <v>0</v>
      </c>
    </row>
    <row r="53" spans="1:14" ht="15" customHeight="1">
      <c r="A53" s="121" t="s">
        <v>199</v>
      </c>
      <c r="B53" s="121" t="s">
        <v>199</v>
      </c>
      <c r="C53" s="55">
        <v>63</v>
      </c>
      <c r="D53" s="55">
        <v>0</v>
      </c>
      <c r="E53" s="55">
        <v>16</v>
      </c>
      <c r="F53" s="220">
        <v>863</v>
      </c>
      <c r="G53" s="225" t="s">
        <v>37</v>
      </c>
      <c r="H53" s="225" t="s">
        <v>54</v>
      </c>
      <c r="I53" s="221" t="s">
        <v>365</v>
      </c>
      <c r="J53" s="222" t="s">
        <v>366</v>
      </c>
      <c r="K53" s="225" t="s">
        <v>21</v>
      </c>
      <c r="L53" s="135">
        <f t="shared" si="8"/>
        <v>49000</v>
      </c>
      <c r="M53" s="135">
        <f t="shared" si="8"/>
        <v>0</v>
      </c>
      <c r="N53" s="135">
        <f t="shared" si="8"/>
        <v>0</v>
      </c>
    </row>
    <row r="54" spans="1:14" ht="15" customHeight="1">
      <c r="A54" s="48" t="s">
        <v>105</v>
      </c>
      <c r="B54" s="48" t="s">
        <v>105</v>
      </c>
      <c r="C54" s="55">
        <v>63</v>
      </c>
      <c r="D54" s="55">
        <v>0</v>
      </c>
      <c r="E54" s="55">
        <v>16</v>
      </c>
      <c r="F54" s="220">
        <v>863</v>
      </c>
      <c r="G54" s="225" t="s">
        <v>37</v>
      </c>
      <c r="H54" s="225" t="s">
        <v>54</v>
      </c>
      <c r="I54" s="221" t="s">
        <v>365</v>
      </c>
      <c r="J54" s="222" t="s">
        <v>366</v>
      </c>
      <c r="K54" s="225" t="s">
        <v>22</v>
      </c>
      <c r="L54" s="135">
        <v>49000</v>
      </c>
      <c r="M54" s="135">
        <v>0</v>
      </c>
      <c r="N54" s="135">
        <v>0</v>
      </c>
    </row>
    <row r="55" spans="1:14" s="33" customFormat="1" ht="15.75" customHeight="1">
      <c r="A55" s="122"/>
      <c r="B55" s="242" t="s">
        <v>317</v>
      </c>
      <c r="C55" s="139"/>
      <c r="D55" s="139"/>
      <c r="E55" s="139"/>
      <c r="F55" s="159"/>
      <c r="G55" s="142" t="s">
        <v>37</v>
      </c>
      <c r="H55" s="142" t="s">
        <v>54</v>
      </c>
      <c r="I55" s="221" t="s">
        <v>221</v>
      </c>
      <c r="J55" s="222" t="s">
        <v>319</v>
      </c>
      <c r="K55" s="153"/>
      <c r="L55" s="134">
        <v>0</v>
      </c>
      <c r="M55" s="135">
        <f>M56</f>
        <v>38400</v>
      </c>
      <c r="N55" s="135">
        <f>N56</f>
        <v>76945</v>
      </c>
    </row>
    <row r="56" spans="1:14" s="33" customFormat="1" ht="15.75" customHeight="1">
      <c r="A56" s="122"/>
      <c r="B56" s="226" t="s">
        <v>23</v>
      </c>
      <c r="C56" s="55"/>
      <c r="D56" s="55"/>
      <c r="E56" s="55"/>
      <c r="F56" s="228"/>
      <c r="G56" s="142" t="s">
        <v>37</v>
      </c>
      <c r="H56" s="142" t="s">
        <v>54</v>
      </c>
      <c r="I56" s="221" t="s">
        <v>221</v>
      </c>
      <c r="J56" s="222" t="s">
        <v>319</v>
      </c>
      <c r="K56" s="146" t="s">
        <v>24</v>
      </c>
      <c r="L56" s="135">
        <v>0</v>
      </c>
      <c r="M56" s="135">
        <f>M57</f>
        <v>38400</v>
      </c>
      <c r="N56" s="135">
        <f>N57</f>
        <v>76945</v>
      </c>
    </row>
    <row r="57" spans="1:14" s="33" customFormat="1" ht="15.75" customHeight="1">
      <c r="A57" s="122"/>
      <c r="B57" s="263" t="s">
        <v>26</v>
      </c>
      <c r="C57" s="55"/>
      <c r="D57" s="55"/>
      <c r="E57" s="55"/>
      <c r="F57" s="228"/>
      <c r="G57" s="142" t="s">
        <v>37</v>
      </c>
      <c r="H57" s="142" t="s">
        <v>54</v>
      </c>
      <c r="I57" s="221" t="s">
        <v>221</v>
      </c>
      <c r="J57" s="222" t="s">
        <v>319</v>
      </c>
      <c r="K57" s="146" t="s">
        <v>27</v>
      </c>
      <c r="L57" s="135">
        <v>0</v>
      </c>
      <c r="M57" s="135">
        <v>38400</v>
      </c>
      <c r="N57" s="135">
        <v>76945</v>
      </c>
    </row>
    <row r="58" spans="1:14" s="32" customFormat="1" ht="14.25" customHeight="1">
      <c r="A58" s="229" t="s">
        <v>55</v>
      </c>
      <c r="B58" s="229" t="s">
        <v>55</v>
      </c>
      <c r="C58" s="139">
        <v>63</v>
      </c>
      <c r="D58" s="139">
        <v>0</v>
      </c>
      <c r="E58" s="139">
        <v>12</v>
      </c>
      <c r="F58" s="218">
        <v>863</v>
      </c>
      <c r="G58" s="153" t="s">
        <v>38</v>
      </c>
      <c r="H58" s="153"/>
      <c r="I58" s="153"/>
      <c r="J58" s="153"/>
      <c r="K58" s="153"/>
      <c r="L58" s="134">
        <f aca="true" t="shared" si="9" ref="L58:N59">L59</f>
        <v>80879</v>
      </c>
      <c r="M58" s="134">
        <f t="shared" si="9"/>
        <v>81597</v>
      </c>
      <c r="N58" s="134">
        <f t="shared" si="9"/>
        <v>84750</v>
      </c>
    </row>
    <row r="59" spans="1:14" s="35" customFormat="1" ht="14.25" customHeight="1">
      <c r="A59" s="229" t="s">
        <v>56</v>
      </c>
      <c r="B59" s="229" t="s">
        <v>56</v>
      </c>
      <c r="C59" s="139">
        <v>63</v>
      </c>
      <c r="D59" s="139">
        <v>0</v>
      </c>
      <c r="E59" s="139">
        <v>12</v>
      </c>
      <c r="F59" s="218">
        <v>863</v>
      </c>
      <c r="G59" s="153" t="s">
        <v>38</v>
      </c>
      <c r="H59" s="153" t="s">
        <v>40</v>
      </c>
      <c r="I59" s="153"/>
      <c r="J59" s="153"/>
      <c r="K59" s="153"/>
      <c r="L59" s="134">
        <f t="shared" si="9"/>
        <v>80879</v>
      </c>
      <c r="M59" s="134">
        <f t="shared" si="9"/>
        <v>81597</v>
      </c>
      <c r="N59" s="134">
        <f t="shared" si="9"/>
        <v>84750</v>
      </c>
    </row>
    <row r="60" spans="1:14" s="34" customFormat="1" ht="26.25" customHeight="1">
      <c r="A60" s="226" t="s">
        <v>108</v>
      </c>
      <c r="B60" s="226" t="s">
        <v>295</v>
      </c>
      <c r="C60" s="55">
        <v>63</v>
      </c>
      <c r="D60" s="55">
        <v>0</v>
      </c>
      <c r="E60" s="55">
        <v>12</v>
      </c>
      <c r="F60" s="230">
        <v>863</v>
      </c>
      <c r="G60" s="146" t="s">
        <v>38</v>
      </c>
      <c r="H60" s="146" t="s">
        <v>40</v>
      </c>
      <c r="I60" s="146" t="s">
        <v>208</v>
      </c>
      <c r="J60" s="222" t="s">
        <v>226</v>
      </c>
      <c r="K60" s="146"/>
      <c r="L60" s="135">
        <f>L61+L63</f>
        <v>80879</v>
      </c>
      <c r="M60" s="135">
        <f>M61+M63</f>
        <v>81597</v>
      </c>
      <c r="N60" s="135">
        <f>N61+N63</f>
        <v>84750</v>
      </c>
    </row>
    <row r="61" spans="1:14" ht="61.5" customHeight="1">
      <c r="A61" s="64"/>
      <c r="B61" s="47" t="s">
        <v>100</v>
      </c>
      <c r="C61" s="55">
        <v>63</v>
      </c>
      <c r="D61" s="55">
        <v>0</v>
      </c>
      <c r="E61" s="55">
        <v>12</v>
      </c>
      <c r="F61" s="230">
        <v>863</v>
      </c>
      <c r="G61" s="146" t="s">
        <v>38</v>
      </c>
      <c r="H61" s="146" t="s">
        <v>40</v>
      </c>
      <c r="I61" s="146" t="s">
        <v>208</v>
      </c>
      <c r="J61" s="222" t="s">
        <v>226</v>
      </c>
      <c r="K61" s="146" t="s">
        <v>19</v>
      </c>
      <c r="L61" s="135">
        <f>L62</f>
        <v>79687</v>
      </c>
      <c r="M61" s="135">
        <f>M62</f>
        <v>80483</v>
      </c>
      <c r="N61" s="135">
        <f>N62</f>
        <v>83702</v>
      </c>
    </row>
    <row r="62" spans="1:14" ht="27" customHeight="1">
      <c r="A62" s="60"/>
      <c r="B62" s="47" t="s">
        <v>103</v>
      </c>
      <c r="C62" s="55">
        <v>63</v>
      </c>
      <c r="D62" s="55">
        <v>0</v>
      </c>
      <c r="E62" s="55">
        <v>12</v>
      </c>
      <c r="F62" s="230">
        <v>863</v>
      </c>
      <c r="G62" s="146" t="s">
        <v>38</v>
      </c>
      <c r="H62" s="146" t="s">
        <v>40</v>
      </c>
      <c r="I62" s="146" t="s">
        <v>208</v>
      </c>
      <c r="J62" s="222" t="s">
        <v>226</v>
      </c>
      <c r="K62" s="146" t="s">
        <v>20</v>
      </c>
      <c r="L62" s="135">
        <f>61203+18484</f>
        <v>79687</v>
      </c>
      <c r="M62" s="135">
        <f>61815+18668</f>
        <v>80483</v>
      </c>
      <c r="N62" s="135">
        <f>64287+19415</f>
        <v>83702</v>
      </c>
    </row>
    <row r="63" spans="1:14" ht="27" customHeight="1">
      <c r="A63" s="60"/>
      <c r="B63" s="121" t="s">
        <v>199</v>
      </c>
      <c r="C63" s="55">
        <v>63</v>
      </c>
      <c r="D63" s="55">
        <v>0</v>
      </c>
      <c r="E63" s="55">
        <v>12</v>
      </c>
      <c r="F63" s="228">
        <v>863</v>
      </c>
      <c r="G63" s="146" t="s">
        <v>38</v>
      </c>
      <c r="H63" s="146" t="s">
        <v>40</v>
      </c>
      <c r="I63" s="146" t="s">
        <v>208</v>
      </c>
      <c r="J63" s="222" t="s">
        <v>226</v>
      </c>
      <c r="K63" s="146" t="s">
        <v>21</v>
      </c>
      <c r="L63" s="135">
        <f>L64</f>
        <v>1192</v>
      </c>
      <c r="M63" s="135">
        <f>M64</f>
        <v>1114</v>
      </c>
      <c r="N63" s="135">
        <f>N64</f>
        <v>1048</v>
      </c>
    </row>
    <row r="64" spans="1:14" ht="27" customHeight="1">
      <c r="A64" s="60"/>
      <c r="B64" s="48" t="s">
        <v>105</v>
      </c>
      <c r="C64" s="55">
        <v>63</v>
      </c>
      <c r="D64" s="55">
        <v>0</v>
      </c>
      <c r="E64" s="55">
        <v>12</v>
      </c>
      <c r="F64" s="228">
        <v>863</v>
      </c>
      <c r="G64" s="146" t="s">
        <v>38</v>
      </c>
      <c r="H64" s="146" t="s">
        <v>40</v>
      </c>
      <c r="I64" s="146" t="s">
        <v>208</v>
      </c>
      <c r="J64" s="222" t="s">
        <v>226</v>
      </c>
      <c r="K64" s="146" t="s">
        <v>22</v>
      </c>
      <c r="L64" s="135">
        <v>1192</v>
      </c>
      <c r="M64" s="135">
        <v>1114</v>
      </c>
      <c r="N64" s="135">
        <v>1048</v>
      </c>
    </row>
    <row r="65" spans="1:14" s="32" customFormat="1" ht="26.25" customHeight="1">
      <c r="A65" s="229" t="s">
        <v>46</v>
      </c>
      <c r="B65" s="231" t="s">
        <v>46</v>
      </c>
      <c r="C65" s="139">
        <v>63</v>
      </c>
      <c r="D65" s="139">
        <v>0</v>
      </c>
      <c r="E65" s="139">
        <v>13</v>
      </c>
      <c r="F65" s="218">
        <v>863</v>
      </c>
      <c r="G65" s="153" t="s">
        <v>40</v>
      </c>
      <c r="H65" s="153"/>
      <c r="I65" s="153"/>
      <c r="J65" s="153"/>
      <c r="K65" s="153"/>
      <c r="L65" s="134">
        <f aca="true" t="shared" si="10" ref="L65:N66">L66</f>
        <v>260320</v>
      </c>
      <c r="M65" s="134">
        <f t="shared" si="10"/>
        <v>77380</v>
      </c>
      <c r="N65" s="134">
        <f t="shared" si="10"/>
        <v>77380</v>
      </c>
    </row>
    <row r="66" spans="1:14" s="33" customFormat="1" ht="14.25" customHeight="1">
      <c r="A66" s="229" t="s">
        <v>61</v>
      </c>
      <c r="B66" s="231" t="s">
        <v>61</v>
      </c>
      <c r="C66" s="139">
        <v>63</v>
      </c>
      <c r="D66" s="139">
        <v>0</v>
      </c>
      <c r="E66" s="139">
        <v>13</v>
      </c>
      <c r="F66" s="232">
        <v>863</v>
      </c>
      <c r="G66" s="153" t="s">
        <v>40</v>
      </c>
      <c r="H66" s="141" t="s">
        <v>51</v>
      </c>
      <c r="I66" s="141"/>
      <c r="J66" s="142"/>
      <c r="K66" s="146"/>
      <c r="L66" s="134">
        <f t="shared" si="10"/>
        <v>260320</v>
      </c>
      <c r="M66" s="134">
        <f t="shared" si="10"/>
        <v>77380</v>
      </c>
      <c r="N66" s="134">
        <f t="shared" si="10"/>
        <v>77380</v>
      </c>
    </row>
    <row r="67" spans="1:14" ht="15" customHeight="1">
      <c r="A67" s="226" t="s">
        <v>109</v>
      </c>
      <c r="B67" s="226" t="s">
        <v>109</v>
      </c>
      <c r="C67" s="55">
        <v>63</v>
      </c>
      <c r="D67" s="55">
        <v>0</v>
      </c>
      <c r="E67" s="55">
        <v>13</v>
      </c>
      <c r="F67" s="220">
        <v>863</v>
      </c>
      <c r="G67" s="146" t="s">
        <v>40</v>
      </c>
      <c r="H67" s="146" t="s">
        <v>51</v>
      </c>
      <c r="I67" s="142" t="s">
        <v>227</v>
      </c>
      <c r="J67" s="222" t="s">
        <v>228</v>
      </c>
      <c r="K67" s="146"/>
      <c r="L67" s="135">
        <f>L70+L68</f>
        <v>260320</v>
      </c>
      <c r="M67" s="135">
        <f>M70+M68</f>
        <v>77380</v>
      </c>
      <c r="N67" s="135">
        <f>N70+N68</f>
        <v>77380</v>
      </c>
    </row>
    <row r="68" spans="1:14" ht="26.25" customHeight="1">
      <c r="A68" s="226"/>
      <c r="B68" s="47" t="s">
        <v>100</v>
      </c>
      <c r="C68" s="55"/>
      <c r="D68" s="55"/>
      <c r="E68" s="55"/>
      <c r="F68" s="220">
        <v>863</v>
      </c>
      <c r="G68" s="146" t="s">
        <v>40</v>
      </c>
      <c r="H68" s="146" t="s">
        <v>51</v>
      </c>
      <c r="I68" s="142" t="s">
        <v>227</v>
      </c>
      <c r="J68" s="222" t="s">
        <v>228</v>
      </c>
      <c r="K68" s="57" t="s">
        <v>19</v>
      </c>
      <c r="L68" s="135">
        <f>L69</f>
        <v>94760</v>
      </c>
      <c r="M68" s="135">
        <f>M69</f>
        <v>47380</v>
      </c>
      <c r="N68" s="135">
        <f>N69</f>
        <v>47380</v>
      </c>
    </row>
    <row r="69" spans="1:14" ht="15" customHeight="1">
      <c r="A69" s="226"/>
      <c r="B69" s="47" t="s">
        <v>112</v>
      </c>
      <c r="C69" s="55">
        <v>63</v>
      </c>
      <c r="D69" s="55">
        <v>0</v>
      </c>
      <c r="E69" s="55">
        <v>13</v>
      </c>
      <c r="F69" s="220">
        <v>863</v>
      </c>
      <c r="G69" s="146" t="s">
        <v>40</v>
      </c>
      <c r="H69" s="146" t="s">
        <v>51</v>
      </c>
      <c r="I69" s="142" t="s">
        <v>227</v>
      </c>
      <c r="J69" s="222" t="s">
        <v>228</v>
      </c>
      <c r="K69" s="57" t="s">
        <v>111</v>
      </c>
      <c r="L69" s="135">
        <v>94760</v>
      </c>
      <c r="M69" s="135">
        <v>47380</v>
      </c>
      <c r="N69" s="135">
        <v>47380</v>
      </c>
    </row>
    <row r="70" spans="1:14" ht="26.25" customHeight="1">
      <c r="A70" s="68"/>
      <c r="B70" s="121" t="s">
        <v>199</v>
      </c>
      <c r="C70" s="55">
        <v>63</v>
      </c>
      <c r="D70" s="55">
        <v>0</v>
      </c>
      <c r="E70" s="55">
        <v>13</v>
      </c>
      <c r="F70" s="220">
        <v>863</v>
      </c>
      <c r="G70" s="146" t="s">
        <v>40</v>
      </c>
      <c r="H70" s="142" t="s">
        <v>51</v>
      </c>
      <c r="I70" s="142" t="s">
        <v>227</v>
      </c>
      <c r="J70" s="222" t="s">
        <v>228</v>
      </c>
      <c r="K70" s="146" t="s">
        <v>21</v>
      </c>
      <c r="L70" s="135">
        <f>L71</f>
        <v>165560</v>
      </c>
      <c r="M70" s="135">
        <f>M71</f>
        <v>30000</v>
      </c>
      <c r="N70" s="135">
        <f>N71</f>
        <v>30000</v>
      </c>
    </row>
    <row r="71" spans="1:14" ht="26.25" customHeight="1">
      <c r="A71" s="69"/>
      <c r="B71" s="79" t="s">
        <v>105</v>
      </c>
      <c r="C71" s="55">
        <v>63</v>
      </c>
      <c r="D71" s="55">
        <v>0</v>
      </c>
      <c r="E71" s="55">
        <v>13</v>
      </c>
      <c r="F71" s="220">
        <v>863</v>
      </c>
      <c r="G71" s="146" t="s">
        <v>40</v>
      </c>
      <c r="H71" s="142" t="s">
        <v>51</v>
      </c>
      <c r="I71" s="142" t="s">
        <v>227</v>
      </c>
      <c r="J71" s="222" t="s">
        <v>228</v>
      </c>
      <c r="K71" s="146" t="s">
        <v>22</v>
      </c>
      <c r="L71" s="135">
        <v>165560</v>
      </c>
      <c r="M71" s="135">
        <v>30000</v>
      </c>
      <c r="N71" s="135">
        <v>30000</v>
      </c>
    </row>
    <row r="72" spans="1:14" s="32" customFormat="1" ht="15.75" customHeight="1">
      <c r="A72" s="340" t="s">
        <v>182</v>
      </c>
      <c r="B72" s="340"/>
      <c r="C72" s="139">
        <v>63</v>
      </c>
      <c r="D72" s="139">
        <v>0</v>
      </c>
      <c r="E72" s="139">
        <v>14</v>
      </c>
      <c r="F72" s="165">
        <v>863</v>
      </c>
      <c r="G72" s="153" t="s">
        <v>42</v>
      </c>
      <c r="H72" s="219"/>
      <c r="I72" s="219"/>
      <c r="J72" s="219"/>
      <c r="K72" s="219"/>
      <c r="L72" s="134">
        <f>L73+L77</f>
        <v>1883276</v>
      </c>
      <c r="M72" s="134">
        <f>M73+M77</f>
        <v>1937696</v>
      </c>
      <c r="N72" s="134">
        <f>N73+N77</f>
        <v>2056349</v>
      </c>
    </row>
    <row r="73" spans="1:14" s="33" customFormat="1" ht="27" customHeight="1">
      <c r="A73" s="341" t="s">
        <v>382</v>
      </c>
      <c r="B73" s="342"/>
      <c r="C73" s="139">
        <v>63</v>
      </c>
      <c r="D73" s="139">
        <v>0</v>
      </c>
      <c r="E73" s="139">
        <v>14</v>
      </c>
      <c r="F73" s="159">
        <v>863</v>
      </c>
      <c r="G73" s="153" t="s">
        <v>42</v>
      </c>
      <c r="H73" s="153" t="s">
        <v>25</v>
      </c>
      <c r="I73" s="153"/>
      <c r="J73" s="153"/>
      <c r="K73" s="153"/>
      <c r="L73" s="134">
        <f>L74</f>
        <v>41760</v>
      </c>
      <c r="M73" s="134">
        <f>M74</f>
        <v>0</v>
      </c>
      <c r="N73" s="134">
        <f>N74</f>
        <v>0</v>
      </c>
    </row>
    <row r="74" spans="1:14" s="33" customFormat="1" ht="40.5" customHeight="1">
      <c r="A74" s="264"/>
      <c r="B74" s="265" t="s">
        <v>367</v>
      </c>
      <c r="C74" s="139"/>
      <c r="D74" s="139"/>
      <c r="E74" s="139"/>
      <c r="F74" s="228">
        <v>863</v>
      </c>
      <c r="G74" s="225" t="s">
        <v>42</v>
      </c>
      <c r="H74" s="225" t="s">
        <v>25</v>
      </c>
      <c r="I74" s="166">
        <v>83300</v>
      </c>
      <c r="J74" s="225" t="s">
        <v>368</v>
      </c>
      <c r="K74" s="219"/>
      <c r="L74" s="135">
        <f aca="true" t="shared" si="11" ref="L74:N75">L75</f>
        <v>41760</v>
      </c>
      <c r="M74" s="135">
        <f t="shared" si="11"/>
        <v>0</v>
      </c>
      <c r="N74" s="135">
        <f t="shared" si="11"/>
        <v>0</v>
      </c>
    </row>
    <row r="75" spans="1:14" s="33" customFormat="1" ht="26.25" customHeight="1">
      <c r="A75" s="264"/>
      <c r="B75" s="121" t="s">
        <v>199</v>
      </c>
      <c r="C75" s="139"/>
      <c r="D75" s="139"/>
      <c r="E75" s="139"/>
      <c r="F75" s="228">
        <v>863</v>
      </c>
      <c r="G75" s="225" t="s">
        <v>42</v>
      </c>
      <c r="H75" s="225" t="s">
        <v>25</v>
      </c>
      <c r="I75" s="166">
        <v>83300</v>
      </c>
      <c r="J75" s="225" t="s">
        <v>368</v>
      </c>
      <c r="K75" s="146" t="s">
        <v>21</v>
      </c>
      <c r="L75" s="135">
        <f t="shared" si="11"/>
        <v>41760</v>
      </c>
      <c r="M75" s="135">
        <f t="shared" si="11"/>
        <v>0</v>
      </c>
      <c r="N75" s="135">
        <f t="shared" si="11"/>
        <v>0</v>
      </c>
    </row>
    <row r="76" spans="1:14" s="33" customFormat="1" ht="27.75" customHeight="1">
      <c r="A76" s="264"/>
      <c r="B76" s="79" t="s">
        <v>105</v>
      </c>
      <c r="C76" s="139"/>
      <c r="D76" s="139"/>
      <c r="E76" s="139"/>
      <c r="F76" s="228">
        <v>863</v>
      </c>
      <c r="G76" s="225" t="s">
        <v>42</v>
      </c>
      <c r="H76" s="225" t="s">
        <v>25</v>
      </c>
      <c r="I76" s="166">
        <v>83300</v>
      </c>
      <c r="J76" s="225" t="s">
        <v>368</v>
      </c>
      <c r="K76" s="146" t="s">
        <v>22</v>
      </c>
      <c r="L76" s="135">
        <v>41760</v>
      </c>
      <c r="M76" s="135">
        <v>0</v>
      </c>
      <c r="N76" s="135">
        <v>0</v>
      </c>
    </row>
    <row r="77" spans="1:14" s="33" customFormat="1" ht="18" customHeight="1">
      <c r="A77" s="341" t="s">
        <v>183</v>
      </c>
      <c r="B77" s="342"/>
      <c r="C77" s="139">
        <v>63</v>
      </c>
      <c r="D77" s="139">
        <v>0</v>
      </c>
      <c r="E77" s="139">
        <v>14</v>
      </c>
      <c r="F77" s="159">
        <v>863</v>
      </c>
      <c r="G77" s="153" t="s">
        <v>42</v>
      </c>
      <c r="H77" s="153" t="s">
        <v>184</v>
      </c>
      <c r="I77" s="153"/>
      <c r="J77" s="153"/>
      <c r="K77" s="153"/>
      <c r="L77" s="134">
        <f aca="true" t="shared" si="12" ref="L77:N78">L78</f>
        <v>1841516</v>
      </c>
      <c r="M77" s="134">
        <f t="shared" si="12"/>
        <v>1937696</v>
      </c>
      <c r="N77" s="134">
        <f t="shared" si="12"/>
        <v>2056349</v>
      </c>
    </row>
    <row r="78" spans="1:14" ht="184.5" customHeight="1">
      <c r="A78" s="343" t="s">
        <v>231</v>
      </c>
      <c r="B78" s="344"/>
      <c r="C78" s="233">
        <v>63</v>
      </c>
      <c r="D78" s="233">
        <v>0</v>
      </c>
      <c r="E78" s="233">
        <v>14</v>
      </c>
      <c r="F78" s="224">
        <v>863</v>
      </c>
      <c r="G78" s="225" t="s">
        <v>42</v>
      </c>
      <c r="H78" s="225" t="s">
        <v>184</v>
      </c>
      <c r="I78" s="225" t="s">
        <v>229</v>
      </c>
      <c r="J78" s="222" t="s">
        <v>230</v>
      </c>
      <c r="K78" s="146"/>
      <c r="L78" s="135">
        <f t="shared" si="12"/>
        <v>1841516</v>
      </c>
      <c r="M78" s="135">
        <f t="shared" si="12"/>
        <v>1937696</v>
      </c>
      <c r="N78" s="135">
        <f t="shared" si="12"/>
        <v>2056349</v>
      </c>
    </row>
    <row r="79" spans="1:14" ht="26.25" customHeight="1">
      <c r="A79" s="108"/>
      <c r="B79" s="121" t="s">
        <v>199</v>
      </c>
      <c r="C79" s="233">
        <v>63</v>
      </c>
      <c r="D79" s="233">
        <v>0</v>
      </c>
      <c r="E79" s="233">
        <v>14</v>
      </c>
      <c r="F79" s="224">
        <v>863</v>
      </c>
      <c r="G79" s="225" t="s">
        <v>42</v>
      </c>
      <c r="H79" s="225" t="s">
        <v>184</v>
      </c>
      <c r="I79" s="225" t="s">
        <v>229</v>
      </c>
      <c r="J79" s="222" t="s">
        <v>230</v>
      </c>
      <c r="K79" s="146" t="s">
        <v>21</v>
      </c>
      <c r="L79" s="135">
        <f>L80</f>
        <v>1841516</v>
      </c>
      <c r="M79" s="135">
        <f>M80</f>
        <v>1937696</v>
      </c>
      <c r="N79" s="135">
        <f>N80</f>
        <v>2056349</v>
      </c>
    </row>
    <row r="80" spans="1:14" ht="26.25" customHeight="1">
      <c r="A80" s="108"/>
      <c r="B80" s="79" t="s">
        <v>105</v>
      </c>
      <c r="C80" s="233">
        <v>63</v>
      </c>
      <c r="D80" s="233">
        <v>0</v>
      </c>
      <c r="E80" s="233">
        <v>14</v>
      </c>
      <c r="F80" s="224">
        <v>863</v>
      </c>
      <c r="G80" s="225" t="s">
        <v>42</v>
      </c>
      <c r="H80" s="225" t="s">
        <v>184</v>
      </c>
      <c r="I80" s="225" t="s">
        <v>229</v>
      </c>
      <c r="J80" s="222" t="s">
        <v>230</v>
      </c>
      <c r="K80" s="146" t="s">
        <v>22</v>
      </c>
      <c r="L80" s="135">
        <v>1841516</v>
      </c>
      <c r="M80" s="135">
        <v>1937696</v>
      </c>
      <c r="N80" s="135">
        <v>2056349</v>
      </c>
    </row>
    <row r="81" spans="1:14" s="49" customFormat="1" ht="15.75" customHeight="1">
      <c r="A81" s="332" t="s">
        <v>47</v>
      </c>
      <c r="B81" s="333"/>
      <c r="C81" s="139">
        <v>63</v>
      </c>
      <c r="D81" s="139">
        <v>0</v>
      </c>
      <c r="E81" s="139">
        <v>15</v>
      </c>
      <c r="F81" s="218">
        <v>863</v>
      </c>
      <c r="G81" s="160" t="s">
        <v>43</v>
      </c>
      <c r="H81" s="160"/>
      <c r="I81" s="160"/>
      <c r="J81" s="160"/>
      <c r="K81" s="160"/>
      <c r="L81" s="137">
        <f>L82+L86</f>
        <v>2353679</v>
      </c>
      <c r="M81" s="137">
        <f>M82+M86</f>
        <v>149899</v>
      </c>
      <c r="N81" s="137">
        <f>N82+N86</f>
        <v>149954</v>
      </c>
    </row>
    <row r="82" spans="1:14" s="49" customFormat="1" ht="15" customHeight="1">
      <c r="A82" s="332" t="s">
        <v>62</v>
      </c>
      <c r="B82" s="333"/>
      <c r="C82" s="139">
        <v>63</v>
      </c>
      <c r="D82" s="139">
        <v>0</v>
      </c>
      <c r="E82" s="139">
        <v>15</v>
      </c>
      <c r="F82" s="218">
        <v>863</v>
      </c>
      <c r="G82" s="160" t="s">
        <v>43</v>
      </c>
      <c r="H82" s="160" t="s">
        <v>37</v>
      </c>
      <c r="I82" s="160"/>
      <c r="J82" s="221"/>
      <c r="K82" s="234"/>
      <c r="L82" s="137">
        <f>L83</f>
        <v>71899</v>
      </c>
      <c r="M82" s="137">
        <f>M83</f>
        <v>71899</v>
      </c>
      <c r="N82" s="137">
        <f>N83</f>
        <v>71899</v>
      </c>
    </row>
    <row r="83" spans="1:14" s="50" customFormat="1" ht="98.25" customHeight="1">
      <c r="A83" s="345" t="s">
        <v>232</v>
      </c>
      <c r="B83" s="346"/>
      <c r="C83" s="55">
        <v>63</v>
      </c>
      <c r="D83" s="55">
        <v>0</v>
      </c>
      <c r="E83" s="55">
        <v>15</v>
      </c>
      <c r="F83" s="220">
        <v>863</v>
      </c>
      <c r="G83" s="221" t="s">
        <v>43</v>
      </c>
      <c r="H83" s="221" t="s">
        <v>37</v>
      </c>
      <c r="I83" s="225" t="s">
        <v>233</v>
      </c>
      <c r="J83" s="222" t="s">
        <v>234</v>
      </c>
      <c r="K83" s="221"/>
      <c r="L83" s="138">
        <f aca="true" t="shared" si="13" ref="L83:N84">L84</f>
        <v>71899</v>
      </c>
      <c r="M83" s="138">
        <f t="shared" si="13"/>
        <v>71899</v>
      </c>
      <c r="N83" s="138">
        <f t="shared" si="13"/>
        <v>71899</v>
      </c>
    </row>
    <row r="84" spans="1:14" s="50" customFormat="1" ht="26.25" customHeight="1">
      <c r="A84" s="47"/>
      <c r="B84" s="121" t="s">
        <v>199</v>
      </c>
      <c r="C84" s="55">
        <v>63</v>
      </c>
      <c r="D84" s="55">
        <v>0</v>
      </c>
      <c r="E84" s="55">
        <v>15</v>
      </c>
      <c r="F84" s="228">
        <v>863</v>
      </c>
      <c r="G84" s="221" t="s">
        <v>43</v>
      </c>
      <c r="H84" s="221" t="s">
        <v>37</v>
      </c>
      <c r="I84" s="225" t="s">
        <v>233</v>
      </c>
      <c r="J84" s="222" t="s">
        <v>234</v>
      </c>
      <c r="K84" s="221" t="s">
        <v>21</v>
      </c>
      <c r="L84" s="138">
        <f t="shared" si="13"/>
        <v>71899</v>
      </c>
      <c r="M84" s="138">
        <f t="shared" si="13"/>
        <v>71899</v>
      </c>
      <c r="N84" s="138">
        <f t="shared" si="13"/>
        <v>71899</v>
      </c>
    </row>
    <row r="85" spans="1:14" s="50" customFormat="1" ht="26.25" customHeight="1">
      <c r="A85" s="47"/>
      <c r="B85" s="48" t="s">
        <v>105</v>
      </c>
      <c r="C85" s="55">
        <v>63</v>
      </c>
      <c r="D85" s="55">
        <v>0</v>
      </c>
      <c r="E85" s="55">
        <v>15</v>
      </c>
      <c r="F85" s="228">
        <v>863</v>
      </c>
      <c r="G85" s="221" t="s">
        <v>43</v>
      </c>
      <c r="H85" s="221" t="s">
        <v>37</v>
      </c>
      <c r="I85" s="225" t="s">
        <v>233</v>
      </c>
      <c r="J85" s="222" t="s">
        <v>234</v>
      </c>
      <c r="K85" s="221" t="s">
        <v>22</v>
      </c>
      <c r="L85" s="138">
        <v>71899</v>
      </c>
      <c r="M85" s="138">
        <v>71899</v>
      </c>
      <c r="N85" s="138">
        <v>71899</v>
      </c>
    </row>
    <row r="86" spans="1:14" s="51" customFormat="1" ht="15" customHeight="1">
      <c r="A86" s="323" t="s">
        <v>63</v>
      </c>
      <c r="B86" s="324"/>
      <c r="C86" s="139">
        <v>63</v>
      </c>
      <c r="D86" s="139">
        <v>0</v>
      </c>
      <c r="E86" s="139">
        <v>15</v>
      </c>
      <c r="F86" s="165">
        <v>863</v>
      </c>
      <c r="G86" s="160" t="s">
        <v>43</v>
      </c>
      <c r="H86" s="160" t="s">
        <v>40</v>
      </c>
      <c r="I86" s="160"/>
      <c r="J86" s="160"/>
      <c r="K86" s="160"/>
      <c r="L86" s="137">
        <f>L87+L90+L93</f>
        <v>2281780</v>
      </c>
      <c r="M86" s="137">
        <f>M87+M90+M93</f>
        <v>78000</v>
      </c>
      <c r="N86" s="137">
        <f>N87+N90+N93</f>
        <v>78055</v>
      </c>
    </row>
    <row r="87" spans="1:14" s="50" customFormat="1" ht="15" customHeight="1">
      <c r="A87" s="327" t="s">
        <v>235</v>
      </c>
      <c r="B87" s="328"/>
      <c r="C87" s="55">
        <v>63</v>
      </c>
      <c r="D87" s="55">
        <v>0</v>
      </c>
      <c r="E87" s="55">
        <v>15</v>
      </c>
      <c r="F87" s="220">
        <v>863</v>
      </c>
      <c r="G87" s="221" t="s">
        <v>43</v>
      </c>
      <c r="H87" s="221" t="s">
        <v>40</v>
      </c>
      <c r="I87" s="225" t="s">
        <v>236</v>
      </c>
      <c r="J87" s="222" t="s">
        <v>237</v>
      </c>
      <c r="K87" s="221"/>
      <c r="L87" s="138">
        <f aca="true" t="shared" si="14" ref="L87:N88">L88</f>
        <v>188920</v>
      </c>
      <c r="M87" s="138">
        <f t="shared" si="14"/>
        <v>78000</v>
      </c>
      <c r="N87" s="138">
        <f t="shared" si="14"/>
        <v>78055</v>
      </c>
    </row>
    <row r="88" spans="1:14" s="50" customFormat="1" ht="26.25" customHeight="1">
      <c r="A88" s="60"/>
      <c r="B88" s="121" t="s">
        <v>199</v>
      </c>
      <c r="C88" s="55">
        <v>63</v>
      </c>
      <c r="D88" s="55">
        <v>0</v>
      </c>
      <c r="E88" s="55">
        <v>15</v>
      </c>
      <c r="F88" s="220">
        <v>863</v>
      </c>
      <c r="G88" s="221" t="s">
        <v>43</v>
      </c>
      <c r="H88" s="221" t="s">
        <v>40</v>
      </c>
      <c r="I88" s="225" t="s">
        <v>236</v>
      </c>
      <c r="J88" s="222" t="s">
        <v>237</v>
      </c>
      <c r="K88" s="221" t="s">
        <v>21</v>
      </c>
      <c r="L88" s="138">
        <f t="shared" si="14"/>
        <v>188920</v>
      </c>
      <c r="M88" s="138">
        <f t="shared" si="14"/>
        <v>78000</v>
      </c>
      <c r="N88" s="138">
        <f t="shared" si="14"/>
        <v>78055</v>
      </c>
    </row>
    <row r="89" spans="1:14" s="50" customFormat="1" ht="27" customHeight="1">
      <c r="A89" s="60"/>
      <c r="B89" s="48" t="s">
        <v>105</v>
      </c>
      <c r="C89" s="55">
        <v>63</v>
      </c>
      <c r="D89" s="55">
        <v>0</v>
      </c>
      <c r="E89" s="55">
        <v>15</v>
      </c>
      <c r="F89" s="220">
        <v>863</v>
      </c>
      <c r="G89" s="221" t="s">
        <v>43</v>
      </c>
      <c r="H89" s="221" t="s">
        <v>40</v>
      </c>
      <c r="I89" s="225" t="s">
        <v>236</v>
      </c>
      <c r="J89" s="222" t="s">
        <v>237</v>
      </c>
      <c r="K89" s="221" t="s">
        <v>22</v>
      </c>
      <c r="L89" s="138">
        <v>188920</v>
      </c>
      <c r="M89" s="138">
        <v>78000</v>
      </c>
      <c r="N89" s="138">
        <v>78055</v>
      </c>
    </row>
    <row r="90" spans="1:14" s="50" customFormat="1" ht="15" customHeight="1">
      <c r="A90" s="327" t="s">
        <v>110</v>
      </c>
      <c r="B90" s="328"/>
      <c r="C90" s="55">
        <v>63</v>
      </c>
      <c r="D90" s="55">
        <v>0</v>
      </c>
      <c r="E90" s="55">
        <v>15</v>
      </c>
      <c r="F90" s="220">
        <v>863</v>
      </c>
      <c r="G90" s="221" t="s">
        <v>43</v>
      </c>
      <c r="H90" s="221" t="s">
        <v>40</v>
      </c>
      <c r="I90" s="225" t="s">
        <v>238</v>
      </c>
      <c r="J90" s="222" t="s">
        <v>239</v>
      </c>
      <c r="K90" s="221"/>
      <c r="L90" s="138">
        <f aca="true" t="shared" si="15" ref="L90:N91">L91</f>
        <v>472000</v>
      </c>
      <c r="M90" s="138">
        <f t="shared" si="15"/>
        <v>0</v>
      </c>
      <c r="N90" s="138">
        <f t="shared" si="15"/>
        <v>0</v>
      </c>
    </row>
    <row r="91" spans="1:14" s="50" customFormat="1" ht="26.25" customHeight="1">
      <c r="A91" s="60"/>
      <c r="B91" s="121" t="s">
        <v>199</v>
      </c>
      <c r="C91" s="55">
        <v>63</v>
      </c>
      <c r="D91" s="55">
        <v>0</v>
      </c>
      <c r="E91" s="55">
        <v>15</v>
      </c>
      <c r="F91" s="220">
        <v>863</v>
      </c>
      <c r="G91" s="221" t="s">
        <v>43</v>
      </c>
      <c r="H91" s="221" t="s">
        <v>40</v>
      </c>
      <c r="I91" s="225" t="s">
        <v>238</v>
      </c>
      <c r="J91" s="222" t="s">
        <v>239</v>
      </c>
      <c r="K91" s="221" t="s">
        <v>21</v>
      </c>
      <c r="L91" s="138">
        <f t="shared" si="15"/>
        <v>472000</v>
      </c>
      <c r="M91" s="138">
        <f t="shared" si="15"/>
        <v>0</v>
      </c>
      <c r="N91" s="138">
        <f t="shared" si="15"/>
        <v>0</v>
      </c>
    </row>
    <row r="92" spans="1:14" ht="26.25" customHeight="1">
      <c r="A92" s="60"/>
      <c r="B92" s="48" t="s">
        <v>105</v>
      </c>
      <c r="C92" s="55">
        <v>63</v>
      </c>
      <c r="D92" s="55">
        <v>0</v>
      </c>
      <c r="E92" s="55">
        <v>15</v>
      </c>
      <c r="F92" s="220">
        <v>863</v>
      </c>
      <c r="G92" s="221" t="s">
        <v>43</v>
      </c>
      <c r="H92" s="221" t="s">
        <v>40</v>
      </c>
      <c r="I92" s="225" t="s">
        <v>238</v>
      </c>
      <c r="J92" s="222" t="s">
        <v>239</v>
      </c>
      <c r="K92" s="221" t="s">
        <v>22</v>
      </c>
      <c r="L92" s="135">
        <v>472000</v>
      </c>
      <c r="M92" s="135">
        <v>0</v>
      </c>
      <c r="N92" s="135">
        <v>0</v>
      </c>
    </row>
    <row r="93" spans="1:14" ht="17.25" customHeight="1">
      <c r="A93" s="70"/>
      <c r="B93" s="266" t="s">
        <v>369</v>
      </c>
      <c r="C93" s="55"/>
      <c r="D93" s="55"/>
      <c r="E93" s="55"/>
      <c r="F93" s="220"/>
      <c r="G93" s="221" t="s">
        <v>43</v>
      </c>
      <c r="H93" s="221" t="s">
        <v>40</v>
      </c>
      <c r="I93" s="225" t="s">
        <v>370</v>
      </c>
      <c r="J93" s="222" t="s">
        <v>371</v>
      </c>
      <c r="K93" s="221"/>
      <c r="L93" s="135">
        <f aca="true" t="shared" si="16" ref="L93:N94">L94</f>
        <v>1620860</v>
      </c>
      <c r="M93" s="135">
        <f t="shared" si="16"/>
        <v>0</v>
      </c>
      <c r="N93" s="135">
        <f t="shared" si="16"/>
        <v>0</v>
      </c>
    </row>
    <row r="94" spans="1:14" ht="26.25" customHeight="1">
      <c r="A94" s="70"/>
      <c r="B94" s="121" t="s">
        <v>199</v>
      </c>
      <c r="C94" s="55"/>
      <c r="D94" s="55"/>
      <c r="E94" s="55"/>
      <c r="F94" s="220"/>
      <c r="G94" s="221" t="s">
        <v>43</v>
      </c>
      <c r="H94" s="221" t="s">
        <v>40</v>
      </c>
      <c r="I94" s="225" t="s">
        <v>370</v>
      </c>
      <c r="J94" s="222" t="s">
        <v>371</v>
      </c>
      <c r="K94" s="221" t="s">
        <v>21</v>
      </c>
      <c r="L94" s="135">
        <f t="shared" si="16"/>
        <v>1620860</v>
      </c>
      <c r="M94" s="135">
        <f t="shared" si="16"/>
        <v>0</v>
      </c>
      <c r="N94" s="135">
        <f t="shared" si="16"/>
        <v>0</v>
      </c>
    </row>
    <row r="95" spans="1:14" ht="26.25" customHeight="1">
      <c r="A95" s="70"/>
      <c r="B95" s="48" t="s">
        <v>105</v>
      </c>
      <c r="C95" s="55"/>
      <c r="D95" s="55"/>
      <c r="E95" s="55"/>
      <c r="F95" s="220"/>
      <c r="G95" s="221" t="s">
        <v>43</v>
      </c>
      <c r="H95" s="221" t="s">
        <v>40</v>
      </c>
      <c r="I95" s="225" t="s">
        <v>370</v>
      </c>
      <c r="J95" s="222" t="s">
        <v>371</v>
      </c>
      <c r="K95" s="221" t="s">
        <v>22</v>
      </c>
      <c r="L95" s="135">
        <v>1620860</v>
      </c>
      <c r="M95" s="135">
        <v>0</v>
      </c>
      <c r="N95" s="135">
        <v>0</v>
      </c>
    </row>
    <row r="96" spans="1:14" ht="12.75" customHeight="1">
      <c r="A96" s="107"/>
      <c r="B96" s="111" t="s">
        <v>189</v>
      </c>
      <c r="C96" s="139">
        <v>63</v>
      </c>
      <c r="D96" s="139">
        <v>0</v>
      </c>
      <c r="E96" s="139">
        <v>17</v>
      </c>
      <c r="F96" s="165">
        <v>863</v>
      </c>
      <c r="G96" s="153" t="s">
        <v>51</v>
      </c>
      <c r="H96" s="146"/>
      <c r="I96" s="146"/>
      <c r="J96" s="221"/>
      <c r="K96" s="225"/>
      <c r="L96" s="134">
        <f>L97</f>
        <v>38448</v>
      </c>
      <c r="M96" s="134">
        <f aca="true" t="shared" si="17" ref="M96:N99">M97</f>
        <v>38448</v>
      </c>
      <c r="N96" s="134">
        <f t="shared" si="17"/>
        <v>38448</v>
      </c>
    </row>
    <row r="97" spans="1:14" ht="12.75" customHeight="1">
      <c r="A97" s="107"/>
      <c r="B97" s="111" t="s">
        <v>186</v>
      </c>
      <c r="C97" s="55">
        <v>63</v>
      </c>
      <c r="D97" s="55">
        <v>0</v>
      </c>
      <c r="E97" s="55">
        <v>17</v>
      </c>
      <c r="F97" s="165">
        <v>863</v>
      </c>
      <c r="G97" s="153" t="s">
        <v>51</v>
      </c>
      <c r="H97" s="153" t="s">
        <v>37</v>
      </c>
      <c r="I97" s="146"/>
      <c r="J97" s="221"/>
      <c r="K97" s="225"/>
      <c r="L97" s="134">
        <f>L98</f>
        <v>38448</v>
      </c>
      <c r="M97" s="134">
        <f t="shared" si="17"/>
        <v>38448</v>
      </c>
      <c r="N97" s="134">
        <f t="shared" si="17"/>
        <v>38448</v>
      </c>
    </row>
    <row r="98" spans="1:14" ht="24.75" customHeight="1">
      <c r="A98" s="107"/>
      <c r="B98" s="110" t="s">
        <v>240</v>
      </c>
      <c r="C98" s="55">
        <v>63</v>
      </c>
      <c r="D98" s="55">
        <v>0</v>
      </c>
      <c r="E98" s="55">
        <v>17</v>
      </c>
      <c r="F98" s="220">
        <v>863</v>
      </c>
      <c r="G98" s="146" t="s">
        <v>51</v>
      </c>
      <c r="H98" s="146" t="s">
        <v>37</v>
      </c>
      <c r="I98" s="225" t="s">
        <v>241</v>
      </c>
      <c r="J98" s="222" t="s">
        <v>242</v>
      </c>
      <c r="K98" s="225"/>
      <c r="L98" s="135">
        <f>L99</f>
        <v>38448</v>
      </c>
      <c r="M98" s="135">
        <f t="shared" si="17"/>
        <v>38448</v>
      </c>
      <c r="N98" s="135">
        <f t="shared" si="17"/>
        <v>38448</v>
      </c>
    </row>
    <row r="99" spans="1:14" ht="12.75" customHeight="1">
      <c r="A99" s="107"/>
      <c r="B99" s="110" t="s">
        <v>188</v>
      </c>
      <c r="C99" s="55">
        <v>63</v>
      </c>
      <c r="D99" s="55">
        <v>0</v>
      </c>
      <c r="E99" s="55">
        <v>17</v>
      </c>
      <c r="F99" s="220">
        <v>863</v>
      </c>
      <c r="G99" s="146" t="s">
        <v>51</v>
      </c>
      <c r="H99" s="146" t="s">
        <v>37</v>
      </c>
      <c r="I99" s="225" t="s">
        <v>241</v>
      </c>
      <c r="J99" s="222" t="s">
        <v>242</v>
      </c>
      <c r="K99" s="225" t="s">
        <v>187</v>
      </c>
      <c r="L99" s="135">
        <f>L100</f>
        <v>38448</v>
      </c>
      <c r="M99" s="135">
        <f t="shared" si="17"/>
        <v>38448</v>
      </c>
      <c r="N99" s="135">
        <f t="shared" si="17"/>
        <v>38448</v>
      </c>
    </row>
    <row r="100" spans="1:14" ht="28.5" customHeight="1">
      <c r="A100" s="107"/>
      <c r="B100" s="119" t="s">
        <v>198</v>
      </c>
      <c r="C100" s="55">
        <v>63</v>
      </c>
      <c r="D100" s="55">
        <v>0</v>
      </c>
      <c r="E100" s="55">
        <v>17</v>
      </c>
      <c r="F100" s="220">
        <v>863</v>
      </c>
      <c r="G100" s="146" t="s">
        <v>51</v>
      </c>
      <c r="H100" s="146" t="s">
        <v>37</v>
      </c>
      <c r="I100" s="225" t="s">
        <v>241</v>
      </c>
      <c r="J100" s="222" t="s">
        <v>242</v>
      </c>
      <c r="K100" s="225" t="s">
        <v>197</v>
      </c>
      <c r="L100" s="135">
        <v>38448</v>
      </c>
      <c r="M100" s="135">
        <v>38448</v>
      </c>
      <c r="N100" s="135">
        <v>38448</v>
      </c>
    </row>
    <row r="101" spans="1:14" ht="13.5" customHeight="1">
      <c r="A101" s="325" t="s">
        <v>50</v>
      </c>
      <c r="B101" s="326"/>
      <c r="C101" s="139">
        <v>63</v>
      </c>
      <c r="D101" s="139">
        <v>0</v>
      </c>
      <c r="E101" s="139">
        <v>18</v>
      </c>
      <c r="F101" s="165">
        <v>863</v>
      </c>
      <c r="G101" s="153" t="s">
        <v>53</v>
      </c>
      <c r="H101" s="153"/>
      <c r="I101" s="153"/>
      <c r="J101" s="153"/>
      <c r="K101" s="153"/>
      <c r="L101" s="134">
        <f aca="true" t="shared" si="18" ref="L101:N104">L102</f>
        <v>4000</v>
      </c>
      <c r="M101" s="134">
        <f t="shared" si="18"/>
        <v>4000</v>
      </c>
      <c r="N101" s="134">
        <f t="shared" si="18"/>
        <v>4000</v>
      </c>
    </row>
    <row r="102" spans="1:14" ht="13.5" customHeight="1">
      <c r="A102" s="323" t="s">
        <v>138</v>
      </c>
      <c r="B102" s="324"/>
      <c r="C102" s="139">
        <v>63</v>
      </c>
      <c r="D102" s="139">
        <v>0</v>
      </c>
      <c r="E102" s="139">
        <v>18</v>
      </c>
      <c r="F102" s="165">
        <v>863</v>
      </c>
      <c r="G102" s="153" t="s">
        <v>53</v>
      </c>
      <c r="H102" s="153" t="s">
        <v>38</v>
      </c>
      <c r="I102" s="153"/>
      <c r="J102" s="153"/>
      <c r="K102" s="153"/>
      <c r="L102" s="134">
        <f>L103</f>
        <v>4000</v>
      </c>
      <c r="M102" s="134">
        <f t="shared" si="18"/>
        <v>4000</v>
      </c>
      <c r="N102" s="134">
        <f t="shared" si="18"/>
        <v>4000</v>
      </c>
    </row>
    <row r="103" spans="1:14" ht="96.75" customHeight="1">
      <c r="A103" s="327" t="s">
        <v>225</v>
      </c>
      <c r="B103" s="328"/>
      <c r="C103" s="55">
        <v>63</v>
      </c>
      <c r="D103" s="55">
        <v>0</v>
      </c>
      <c r="E103" s="55">
        <v>18</v>
      </c>
      <c r="F103" s="220">
        <v>863</v>
      </c>
      <c r="G103" s="146" t="s">
        <v>53</v>
      </c>
      <c r="H103" s="146" t="s">
        <v>38</v>
      </c>
      <c r="I103" s="221" t="s">
        <v>224</v>
      </c>
      <c r="J103" s="222" t="s">
        <v>243</v>
      </c>
      <c r="K103" s="146"/>
      <c r="L103" s="135">
        <f>L104</f>
        <v>4000</v>
      </c>
      <c r="M103" s="135">
        <f t="shared" si="18"/>
        <v>4000</v>
      </c>
      <c r="N103" s="135">
        <f t="shared" si="18"/>
        <v>4000</v>
      </c>
    </row>
    <row r="104" spans="1:14" ht="17.25" customHeight="1">
      <c r="A104" s="60"/>
      <c r="B104" s="62" t="s">
        <v>52</v>
      </c>
      <c r="C104" s="55">
        <v>63</v>
      </c>
      <c r="D104" s="55">
        <v>0</v>
      </c>
      <c r="E104" s="55">
        <v>18</v>
      </c>
      <c r="F104" s="220">
        <v>863</v>
      </c>
      <c r="G104" s="146" t="s">
        <v>53</v>
      </c>
      <c r="H104" s="146" t="s">
        <v>38</v>
      </c>
      <c r="I104" s="221" t="s">
        <v>224</v>
      </c>
      <c r="J104" s="222" t="s">
        <v>243</v>
      </c>
      <c r="K104" s="146" t="s">
        <v>39</v>
      </c>
      <c r="L104" s="135">
        <f>L105</f>
        <v>4000</v>
      </c>
      <c r="M104" s="135">
        <f t="shared" si="18"/>
        <v>4000</v>
      </c>
      <c r="N104" s="136">
        <f t="shared" si="18"/>
        <v>4000</v>
      </c>
    </row>
    <row r="105" spans="1:14" ht="13.5" customHeight="1">
      <c r="A105" s="60"/>
      <c r="B105" s="81" t="s">
        <v>64</v>
      </c>
      <c r="C105" s="55">
        <v>63</v>
      </c>
      <c r="D105" s="55">
        <v>0</v>
      </c>
      <c r="E105" s="55">
        <v>18</v>
      </c>
      <c r="F105" s="220">
        <v>863</v>
      </c>
      <c r="G105" s="146" t="s">
        <v>53</v>
      </c>
      <c r="H105" s="146" t="s">
        <v>38</v>
      </c>
      <c r="I105" s="221" t="s">
        <v>224</v>
      </c>
      <c r="J105" s="222" t="s">
        <v>243</v>
      </c>
      <c r="K105" s="225" t="s">
        <v>28</v>
      </c>
      <c r="L105" s="135">
        <v>4000</v>
      </c>
      <c r="M105" s="135">
        <v>4000</v>
      </c>
      <c r="N105" s="136">
        <v>4000</v>
      </c>
    </row>
    <row r="106" spans="1:14" ht="13.5" customHeight="1" hidden="1">
      <c r="A106" s="60"/>
      <c r="B106" s="240" t="s">
        <v>317</v>
      </c>
      <c r="C106" s="241"/>
      <c r="D106" s="241"/>
      <c r="E106" s="241"/>
      <c r="F106" s="165">
        <v>863</v>
      </c>
      <c r="G106" s="161" t="s">
        <v>318</v>
      </c>
      <c r="H106" s="161"/>
      <c r="I106" s="161"/>
      <c r="J106" s="161"/>
      <c r="K106" s="225"/>
      <c r="L106" s="134">
        <f>L107</f>
        <v>0</v>
      </c>
      <c r="M106" s="134">
        <f aca="true" t="shared" si="19" ref="M106:N108">M107</f>
        <v>0</v>
      </c>
      <c r="N106" s="134">
        <f t="shared" si="19"/>
        <v>0</v>
      </c>
    </row>
    <row r="107" spans="1:14" ht="13.5" customHeight="1" hidden="1">
      <c r="A107" s="60"/>
      <c r="B107" s="242" t="s">
        <v>317</v>
      </c>
      <c r="C107" s="243"/>
      <c r="D107" s="243"/>
      <c r="E107" s="243"/>
      <c r="F107" s="220">
        <v>863</v>
      </c>
      <c r="G107" s="150" t="s">
        <v>318</v>
      </c>
      <c r="H107" s="150" t="s">
        <v>318</v>
      </c>
      <c r="I107" s="150"/>
      <c r="J107" s="150"/>
      <c r="K107" s="225"/>
      <c r="L107" s="135">
        <f>L108</f>
        <v>0</v>
      </c>
      <c r="M107" s="135">
        <f t="shared" si="19"/>
        <v>0</v>
      </c>
      <c r="N107" s="135">
        <f t="shared" si="19"/>
        <v>0</v>
      </c>
    </row>
    <row r="108" spans="1:14" ht="13.5" customHeight="1" hidden="1">
      <c r="A108" s="60"/>
      <c r="B108" s="242" t="s">
        <v>317</v>
      </c>
      <c r="C108" s="243"/>
      <c r="D108" s="243"/>
      <c r="E108" s="243"/>
      <c r="F108" s="220">
        <v>863</v>
      </c>
      <c r="G108" s="150" t="s">
        <v>318</v>
      </c>
      <c r="H108" s="150" t="s">
        <v>318</v>
      </c>
      <c r="I108" s="150" t="s">
        <v>321</v>
      </c>
      <c r="J108" s="150" t="s">
        <v>319</v>
      </c>
      <c r="K108" s="225"/>
      <c r="L108" s="135">
        <f>L109</f>
        <v>0</v>
      </c>
      <c r="M108" s="135">
        <f t="shared" si="19"/>
        <v>0</v>
      </c>
      <c r="N108" s="135">
        <f t="shared" si="19"/>
        <v>0</v>
      </c>
    </row>
    <row r="109" spans="1:14" ht="13.5" customHeight="1" hidden="1">
      <c r="A109" s="60"/>
      <c r="B109" s="242" t="s">
        <v>317</v>
      </c>
      <c r="C109" s="243"/>
      <c r="D109" s="243"/>
      <c r="E109" s="243"/>
      <c r="F109" s="220">
        <v>863</v>
      </c>
      <c r="G109" s="150" t="s">
        <v>318</v>
      </c>
      <c r="H109" s="150" t="s">
        <v>318</v>
      </c>
      <c r="I109" s="150" t="s">
        <v>321</v>
      </c>
      <c r="J109" s="150" t="s">
        <v>319</v>
      </c>
      <c r="K109" s="150" t="s">
        <v>320</v>
      </c>
      <c r="L109" s="135">
        <v>0</v>
      </c>
      <c r="M109" s="135"/>
      <c r="N109" s="135"/>
    </row>
    <row r="110" spans="1:14" ht="14.25" customHeight="1">
      <c r="A110" s="71"/>
      <c r="B110" s="72" t="s">
        <v>29</v>
      </c>
      <c r="C110" s="72"/>
      <c r="D110" s="72"/>
      <c r="E110" s="72"/>
      <c r="F110" s="220"/>
      <c r="G110" s="153"/>
      <c r="H110" s="153"/>
      <c r="I110" s="153"/>
      <c r="J110" s="222"/>
      <c r="K110" s="153"/>
      <c r="L110" s="134">
        <f>L11+L58+L65+L101+L81+L72+L96</f>
        <v>6516694</v>
      </c>
      <c r="M110" s="134">
        <f>M11+M58+M65+M101+M81+M72+M96+M106</f>
        <v>3626292</v>
      </c>
      <c r="N110" s="134">
        <f>N11+N58+N65+N101+N81+N72+N96+N106</f>
        <v>3751898</v>
      </c>
    </row>
    <row r="112" spans="12:14" ht="14.25">
      <c r="L112" s="281">
        <f>L110-'6.ВС'!L110</f>
        <v>0</v>
      </c>
      <c r="M112" s="281">
        <f>M110-'6.ВС'!M110</f>
        <v>0</v>
      </c>
      <c r="N112" s="281">
        <f>N110-'6.ВС'!N110</f>
        <v>0</v>
      </c>
    </row>
  </sheetData>
  <sheetProtection/>
  <mergeCells count="28">
    <mergeCell ref="A90:B90"/>
    <mergeCell ref="A101:B101"/>
    <mergeCell ref="A102:B102"/>
    <mergeCell ref="A103:B103"/>
    <mergeCell ref="A87:B87"/>
    <mergeCell ref="A72:B72"/>
    <mergeCell ref="A73:B73"/>
    <mergeCell ref="A82:B82"/>
    <mergeCell ref="A83:B83"/>
    <mergeCell ref="A86:B86"/>
    <mergeCell ref="A81:B81"/>
    <mergeCell ref="A78:B78"/>
    <mergeCell ref="A77:B77"/>
    <mergeCell ref="A48:B48"/>
    <mergeCell ref="A49:B49"/>
    <mergeCell ref="A12:B12"/>
    <mergeCell ref="A16:B16"/>
    <mergeCell ref="A20:B20"/>
    <mergeCell ref="B27:C27"/>
    <mergeCell ref="A44:B44"/>
    <mergeCell ref="A45:B45"/>
    <mergeCell ref="B17:C17"/>
    <mergeCell ref="F2:N2"/>
    <mergeCell ref="F3:L3"/>
    <mergeCell ref="F4:N4"/>
    <mergeCell ref="A6:N6"/>
    <mergeCell ref="A8:B8"/>
    <mergeCell ref="A11:B11"/>
  </mergeCells>
  <printOptions/>
  <pageMargins left="0.5511811023622047" right="0.4330708661417323" top="0.5118110236220472" bottom="0.31496062992125984" header="0.6692913385826772" footer="0.5511811023622047"/>
  <pageSetup horizontalDpi="600" verticalDpi="600" orientation="portrait" scale="85" r:id="rId1"/>
</worksheet>
</file>

<file path=xl/worksheets/sheet8.xml><?xml version="1.0" encoding="utf-8"?>
<worksheet xmlns="http://schemas.openxmlformats.org/spreadsheetml/2006/main" xmlns:r="http://schemas.openxmlformats.org/officeDocument/2006/relationships">
  <sheetPr>
    <tabColor indexed="45"/>
  </sheetPr>
  <dimension ref="A1:S109"/>
  <sheetViews>
    <sheetView workbookViewId="0" topLeftCell="B80">
      <selection activeCell="P14" sqref="P14"/>
    </sheetView>
  </sheetViews>
  <sheetFormatPr defaultColWidth="9.140625" defaultRowHeight="12.75"/>
  <cols>
    <col min="1" max="1" width="2.28125" style="29" hidden="1" customWidth="1"/>
    <col min="2" max="2" width="46.140625" style="30" customWidth="1"/>
    <col min="3" max="3" width="4.8515625" style="30" customWidth="1"/>
    <col min="4" max="4" width="5.00390625" style="30" customWidth="1"/>
    <col min="5" max="5" width="5.421875" style="30" customWidth="1"/>
    <col min="6" max="6" width="4.7109375" style="115" customWidth="1"/>
    <col min="7" max="7" width="4.57421875" style="53" hidden="1" customWidth="1"/>
    <col min="8" max="8" width="7.57421875" style="53" hidden="1" customWidth="1"/>
    <col min="9" max="9" width="6.140625" style="53" customWidth="1"/>
    <col min="10" max="10" width="14.7109375" style="53" hidden="1" customWidth="1"/>
    <col min="11" max="11" width="4.421875" style="54" customWidth="1"/>
    <col min="12" max="12" width="13.140625" style="36" customWidth="1"/>
    <col min="13" max="14" width="12.140625" style="29" customWidth="1"/>
    <col min="15" max="16" width="9.140625" style="29" customWidth="1"/>
    <col min="17" max="17" width="4.421875" style="29" customWidth="1"/>
    <col min="18" max="16384" width="9.140625" style="29" customWidth="1"/>
  </cols>
  <sheetData>
    <row r="1" spans="3:14" ht="16.5" customHeight="1">
      <c r="C1" s="335" t="s">
        <v>292</v>
      </c>
      <c r="D1" s="335"/>
      <c r="E1" s="335"/>
      <c r="F1" s="335"/>
      <c r="G1" s="335"/>
      <c r="H1" s="335"/>
      <c r="I1" s="335"/>
      <c r="J1" s="335"/>
      <c r="K1" s="335"/>
      <c r="L1" s="335"/>
      <c r="M1" s="40"/>
      <c r="N1" s="40"/>
    </row>
    <row r="2" spans="3:14" ht="45.75" customHeight="1">
      <c r="C2" s="348" t="s">
        <v>343</v>
      </c>
      <c r="D2" s="348"/>
      <c r="E2" s="348"/>
      <c r="F2" s="348"/>
      <c r="G2" s="348"/>
      <c r="H2" s="348"/>
      <c r="I2" s="348"/>
      <c r="J2" s="348"/>
      <c r="K2" s="348"/>
      <c r="L2" s="348"/>
      <c r="M2" s="348"/>
      <c r="N2" s="348"/>
    </row>
    <row r="3" spans="6:14" ht="5.25" customHeight="1">
      <c r="F3" s="116"/>
      <c r="G3" s="44"/>
      <c r="H3" s="44"/>
      <c r="I3" s="44"/>
      <c r="J3" s="44"/>
      <c r="K3" s="44"/>
      <c r="L3" s="41"/>
      <c r="M3" s="41"/>
      <c r="N3" s="41"/>
    </row>
    <row r="4" spans="1:14" ht="42" customHeight="1">
      <c r="A4" s="337" t="s">
        <v>355</v>
      </c>
      <c r="B4" s="337"/>
      <c r="C4" s="337"/>
      <c r="D4" s="337"/>
      <c r="E4" s="337"/>
      <c r="F4" s="337"/>
      <c r="G4" s="337"/>
      <c r="H4" s="337"/>
      <c r="I4" s="337"/>
      <c r="J4" s="337"/>
      <c r="K4" s="337"/>
      <c r="L4" s="337"/>
      <c r="M4" s="337"/>
      <c r="N4" s="337"/>
    </row>
    <row r="5" spans="1:14" ht="12.75" customHeight="1">
      <c r="A5" s="31"/>
      <c r="B5" s="31"/>
      <c r="C5" s="34"/>
      <c r="D5" s="34"/>
      <c r="E5" s="34"/>
      <c r="F5" s="143"/>
      <c r="G5" s="31"/>
      <c r="H5" s="31"/>
      <c r="I5" s="31"/>
      <c r="J5" s="31"/>
      <c r="K5" s="31"/>
      <c r="M5" s="31"/>
      <c r="N5" s="168" t="s">
        <v>244</v>
      </c>
    </row>
    <row r="6" spans="1:14" s="43" customFormat="1" ht="25.5" customHeight="1">
      <c r="A6" s="347" t="s">
        <v>31</v>
      </c>
      <c r="B6" s="347"/>
      <c r="C6" s="267" t="s">
        <v>249</v>
      </c>
      <c r="D6" s="267" t="s">
        <v>205</v>
      </c>
      <c r="E6" s="268" t="s">
        <v>250</v>
      </c>
      <c r="F6" s="267" t="s">
        <v>294</v>
      </c>
      <c r="G6" s="215" t="s">
        <v>32</v>
      </c>
      <c r="H6" s="215" t="s">
        <v>33</v>
      </c>
      <c r="I6" s="215" t="s">
        <v>97</v>
      </c>
      <c r="J6" s="215" t="s">
        <v>34</v>
      </c>
      <c r="K6" s="215" t="s">
        <v>35</v>
      </c>
      <c r="L6" s="42" t="s">
        <v>201</v>
      </c>
      <c r="M6" s="42" t="s">
        <v>299</v>
      </c>
      <c r="N6" s="42" t="s">
        <v>374</v>
      </c>
    </row>
    <row r="7" spans="1:14" s="43" customFormat="1" ht="24.75" customHeight="1">
      <c r="A7" s="55"/>
      <c r="B7" s="245" t="s">
        <v>325</v>
      </c>
      <c r="C7" s="269">
        <v>63</v>
      </c>
      <c r="D7" s="233"/>
      <c r="E7" s="233"/>
      <c r="F7" s="270"/>
      <c r="G7" s="225"/>
      <c r="H7" s="225"/>
      <c r="I7" s="225"/>
      <c r="J7" s="225"/>
      <c r="K7" s="225"/>
      <c r="L7" s="133">
        <f>L8+L44+L51+L58+L63+L82+L77+L88</f>
        <v>6516694</v>
      </c>
      <c r="M7" s="133">
        <f>M8+M44+M51+M58+M63+M82+M77+M88</f>
        <v>3587892</v>
      </c>
      <c r="N7" s="133">
        <f>N8+N44+N51+N58+N63+N82+N77+N88</f>
        <v>3674953</v>
      </c>
    </row>
    <row r="8" spans="1:14" s="43" customFormat="1" ht="50.25" customHeight="1">
      <c r="A8" s="55"/>
      <c r="B8" s="147" t="s">
        <v>206</v>
      </c>
      <c r="C8" s="271">
        <v>63</v>
      </c>
      <c r="D8" s="269">
        <v>0</v>
      </c>
      <c r="E8" s="269">
        <v>11</v>
      </c>
      <c r="F8" s="271"/>
      <c r="G8" s="225"/>
      <c r="H8" s="225"/>
      <c r="I8" s="225"/>
      <c r="J8" s="225"/>
      <c r="K8" s="225"/>
      <c r="L8" s="133">
        <f>L9</f>
        <v>1896092</v>
      </c>
      <c r="M8" s="133">
        <f>M9</f>
        <v>1298872</v>
      </c>
      <c r="N8" s="133">
        <f>N9</f>
        <v>1264072</v>
      </c>
    </row>
    <row r="9" spans="1:14" s="43" customFormat="1" ht="17.25" customHeight="1">
      <c r="A9" s="55"/>
      <c r="B9" s="123" t="s">
        <v>99</v>
      </c>
      <c r="C9" s="269">
        <v>63</v>
      </c>
      <c r="D9" s="269">
        <v>0</v>
      </c>
      <c r="E9" s="269">
        <v>11</v>
      </c>
      <c r="F9" s="271">
        <v>863</v>
      </c>
      <c r="G9" s="225"/>
      <c r="H9" s="225"/>
      <c r="I9" s="225"/>
      <c r="J9" s="225"/>
      <c r="K9" s="225"/>
      <c r="L9" s="133">
        <f>L10+L16++L29+L38+L26+L41+L23+L32+L13+L35</f>
        <v>1896092</v>
      </c>
      <c r="M9" s="133">
        <f>M10+M16++M29+M38+M26+M41+M23+M32+M13+M35</f>
        <v>1298872</v>
      </c>
      <c r="N9" s="133">
        <f>N10+N16++N29+N38+N26+N41+N23+N32+N13+N35</f>
        <v>1264072</v>
      </c>
    </row>
    <row r="10" spans="1:14" ht="24" customHeight="1" hidden="1">
      <c r="A10" s="73" t="s">
        <v>101</v>
      </c>
      <c r="B10" s="64" t="s">
        <v>252</v>
      </c>
      <c r="C10" s="109">
        <v>63</v>
      </c>
      <c r="D10" s="109">
        <v>0</v>
      </c>
      <c r="E10" s="109">
        <v>11</v>
      </c>
      <c r="F10" s="76">
        <v>863</v>
      </c>
      <c r="G10" s="272" t="s">
        <v>37</v>
      </c>
      <c r="H10" s="272" t="s">
        <v>38</v>
      </c>
      <c r="I10" s="272" t="s">
        <v>253</v>
      </c>
      <c r="J10" s="273" t="s">
        <v>251</v>
      </c>
      <c r="K10" s="274" t="s">
        <v>102</v>
      </c>
      <c r="L10" s="135">
        <f aca="true" t="shared" si="0" ref="L10:N11">L11</f>
        <v>0</v>
      </c>
      <c r="M10" s="135">
        <f t="shared" si="0"/>
        <v>0</v>
      </c>
      <c r="N10" s="135">
        <f t="shared" si="0"/>
        <v>0</v>
      </c>
    </row>
    <row r="11" spans="1:14" ht="60" customHeight="1" hidden="1">
      <c r="A11" s="47" t="s">
        <v>100</v>
      </c>
      <c r="B11" s="47" t="s">
        <v>100</v>
      </c>
      <c r="C11" s="109">
        <v>63</v>
      </c>
      <c r="D11" s="109">
        <v>0</v>
      </c>
      <c r="E11" s="109">
        <v>11</v>
      </c>
      <c r="F11" s="76">
        <v>863</v>
      </c>
      <c r="G11" s="272" t="s">
        <v>37</v>
      </c>
      <c r="H11" s="272" t="s">
        <v>38</v>
      </c>
      <c r="I11" s="272" t="s">
        <v>253</v>
      </c>
      <c r="J11" s="273" t="s">
        <v>251</v>
      </c>
      <c r="K11" s="273" t="s">
        <v>19</v>
      </c>
      <c r="L11" s="135">
        <f t="shared" si="0"/>
        <v>0</v>
      </c>
      <c r="M11" s="135">
        <f t="shared" si="0"/>
        <v>0</v>
      </c>
      <c r="N11" s="135">
        <f t="shared" si="0"/>
        <v>0</v>
      </c>
    </row>
    <row r="12" spans="1:14" ht="27.75" customHeight="1" hidden="1">
      <c r="A12" s="47" t="s">
        <v>103</v>
      </c>
      <c r="B12" s="47" t="s">
        <v>103</v>
      </c>
      <c r="C12" s="233">
        <v>63</v>
      </c>
      <c r="D12" s="233">
        <v>0</v>
      </c>
      <c r="E12" s="233">
        <v>11</v>
      </c>
      <c r="F12" s="224">
        <v>863</v>
      </c>
      <c r="G12" s="225" t="s">
        <v>37</v>
      </c>
      <c r="H12" s="225" t="s">
        <v>38</v>
      </c>
      <c r="I12" s="275" t="s">
        <v>253</v>
      </c>
      <c r="J12" s="276" t="s">
        <v>251</v>
      </c>
      <c r="K12" s="276" t="s">
        <v>20</v>
      </c>
      <c r="L12" s="135"/>
      <c r="M12" s="135"/>
      <c r="N12" s="135"/>
    </row>
    <row r="13" spans="1:19" s="33" customFormat="1" ht="40.5" customHeight="1">
      <c r="A13" s="122"/>
      <c r="B13" s="262" t="s">
        <v>348</v>
      </c>
      <c r="C13" s="233">
        <v>63</v>
      </c>
      <c r="D13" s="233">
        <v>0</v>
      </c>
      <c r="E13" s="233">
        <v>11</v>
      </c>
      <c r="F13" s="224">
        <v>863</v>
      </c>
      <c r="G13" s="225" t="s">
        <v>37</v>
      </c>
      <c r="H13" s="225" t="s">
        <v>42</v>
      </c>
      <c r="I13" s="275" t="s">
        <v>372</v>
      </c>
      <c r="J13" s="276" t="s">
        <v>349</v>
      </c>
      <c r="K13" s="225"/>
      <c r="L13" s="135">
        <f aca="true" t="shared" si="1" ref="L13:N14">L14</f>
        <v>497803</v>
      </c>
      <c r="M13" s="135">
        <f t="shared" si="1"/>
        <v>373297</v>
      </c>
      <c r="N13" s="135">
        <f t="shared" si="1"/>
        <v>373297</v>
      </c>
      <c r="Q13" s="258"/>
      <c r="R13" s="258"/>
      <c r="S13" s="258"/>
    </row>
    <row r="14" spans="1:19" s="33" customFormat="1" ht="50.25" customHeight="1">
      <c r="A14" s="122"/>
      <c r="B14" s="119" t="s">
        <v>100</v>
      </c>
      <c r="C14" s="233">
        <v>63</v>
      </c>
      <c r="D14" s="233">
        <v>0</v>
      </c>
      <c r="E14" s="233">
        <v>11</v>
      </c>
      <c r="F14" s="224">
        <v>863</v>
      </c>
      <c r="G14" s="275" t="s">
        <v>37</v>
      </c>
      <c r="H14" s="275" t="s">
        <v>42</v>
      </c>
      <c r="I14" s="275" t="s">
        <v>372</v>
      </c>
      <c r="J14" s="276" t="s">
        <v>349</v>
      </c>
      <c r="K14" s="225" t="s">
        <v>19</v>
      </c>
      <c r="L14" s="135">
        <f t="shared" si="1"/>
        <v>497803</v>
      </c>
      <c r="M14" s="135">
        <f t="shared" si="1"/>
        <v>373297</v>
      </c>
      <c r="N14" s="135">
        <f t="shared" si="1"/>
        <v>373297</v>
      </c>
      <c r="Q14" s="258"/>
      <c r="R14" s="258"/>
      <c r="S14" s="258"/>
    </row>
    <row r="15" spans="1:19" s="33" customFormat="1" ht="24.75" customHeight="1">
      <c r="A15" s="122"/>
      <c r="B15" s="119" t="s">
        <v>103</v>
      </c>
      <c r="C15" s="233">
        <v>63</v>
      </c>
      <c r="D15" s="233">
        <v>0</v>
      </c>
      <c r="E15" s="233">
        <v>11</v>
      </c>
      <c r="F15" s="224">
        <v>863</v>
      </c>
      <c r="G15" s="225" t="s">
        <v>37</v>
      </c>
      <c r="H15" s="225" t="s">
        <v>42</v>
      </c>
      <c r="I15" s="275" t="s">
        <v>372</v>
      </c>
      <c r="J15" s="276" t="s">
        <v>349</v>
      </c>
      <c r="K15" s="225" t="s">
        <v>20</v>
      </c>
      <c r="L15" s="135">
        <v>497803</v>
      </c>
      <c r="M15" s="135">
        <f>287638+85659</f>
        <v>373297</v>
      </c>
      <c r="N15" s="135">
        <f>287638+85659</f>
        <v>373297</v>
      </c>
      <c r="Q15" s="258"/>
      <c r="R15" s="258"/>
      <c r="S15" s="258"/>
    </row>
    <row r="16" spans="1:14" ht="23.25" customHeight="1">
      <c r="A16" s="330" t="s">
        <v>104</v>
      </c>
      <c r="B16" s="331"/>
      <c r="C16" s="109">
        <v>63</v>
      </c>
      <c r="D16" s="109">
        <v>0</v>
      </c>
      <c r="E16" s="109">
        <v>11</v>
      </c>
      <c r="F16" s="76">
        <v>863</v>
      </c>
      <c r="G16" s="61" t="s">
        <v>37</v>
      </c>
      <c r="H16" s="61" t="s">
        <v>42</v>
      </c>
      <c r="I16" s="272" t="s">
        <v>214</v>
      </c>
      <c r="J16" s="273" t="s">
        <v>215</v>
      </c>
      <c r="K16" s="61"/>
      <c r="L16" s="135">
        <f>L17+L19+L21</f>
        <v>1329489</v>
      </c>
      <c r="M16" s="135">
        <f>M17+M19+M21</f>
        <v>905775</v>
      </c>
      <c r="N16" s="135">
        <f>N17+N19+N21</f>
        <v>870975</v>
      </c>
    </row>
    <row r="17" spans="1:14" ht="63" customHeight="1">
      <c r="A17" s="64"/>
      <c r="B17" s="47" t="s">
        <v>100</v>
      </c>
      <c r="C17" s="58">
        <v>63</v>
      </c>
      <c r="D17" s="58">
        <v>0</v>
      </c>
      <c r="E17" s="58">
        <v>11</v>
      </c>
      <c r="F17" s="74">
        <v>863</v>
      </c>
      <c r="G17" s="75" t="s">
        <v>37</v>
      </c>
      <c r="H17" s="75" t="s">
        <v>42</v>
      </c>
      <c r="I17" s="75" t="s">
        <v>214</v>
      </c>
      <c r="J17" s="66" t="s">
        <v>215</v>
      </c>
      <c r="K17" s="57" t="s">
        <v>19</v>
      </c>
      <c r="L17" s="135">
        <f>L18</f>
        <v>979118</v>
      </c>
      <c r="M17" s="135">
        <f>M18</f>
        <v>736611</v>
      </c>
      <c r="N17" s="136">
        <f>N18</f>
        <v>736611</v>
      </c>
    </row>
    <row r="18" spans="1:14" ht="24.75" customHeight="1">
      <c r="A18" s="60"/>
      <c r="B18" s="47" t="s">
        <v>103</v>
      </c>
      <c r="C18" s="55">
        <v>63</v>
      </c>
      <c r="D18" s="55">
        <v>0</v>
      </c>
      <c r="E18" s="55">
        <v>11</v>
      </c>
      <c r="F18" s="220">
        <v>863</v>
      </c>
      <c r="G18" s="146" t="s">
        <v>37</v>
      </c>
      <c r="H18" s="146" t="s">
        <v>42</v>
      </c>
      <c r="I18" s="221" t="s">
        <v>214</v>
      </c>
      <c r="J18" s="222" t="s">
        <v>215</v>
      </c>
      <c r="K18" s="146" t="s">
        <v>20</v>
      </c>
      <c r="L18" s="135">
        <v>979118</v>
      </c>
      <c r="M18" s="135">
        <f>570374+166237</f>
        <v>736611</v>
      </c>
      <c r="N18" s="135">
        <f>570374+166237</f>
        <v>736611</v>
      </c>
    </row>
    <row r="19" spans="1:14" ht="24.75" customHeight="1">
      <c r="A19" s="60"/>
      <c r="B19" s="121" t="s">
        <v>199</v>
      </c>
      <c r="C19" s="55">
        <v>63</v>
      </c>
      <c r="D19" s="55">
        <v>0</v>
      </c>
      <c r="E19" s="55">
        <v>11</v>
      </c>
      <c r="F19" s="224">
        <v>863</v>
      </c>
      <c r="G19" s="225" t="s">
        <v>37</v>
      </c>
      <c r="H19" s="225" t="s">
        <v>42</v>
      </c>
      <c r="I19" s="221" t="s">
        <v>214</v>
      </c>
      <c r="J19" s="222" t="s">
        <v>215</v>
      </c>
      <c r="K19" s="225" t="s">
        <v>21</v>
      </c>
      <c r="L19" s="135">
        <f>L20</f>
        <v>343300</v>
      </c>
      <c r="M19" s="135">
        <f>M20</f>
        <v>162093</v>
      </c>
      <c r="N19" s="135">
        <f>N20</f>
        <v>127293</v>
      </c>
    </row>
    <row r="20" spans="1:14" ht="28.5" customHeight="1">
      <c r="A20" s="60"/>
      <c r="B20" s="48" t="s">
        <v>105</v>
      </c>
      <c r="C20" s="55">
        <v>63</v>
      </c>
      <c r="D20" s="55">
        <v>0</v>
      </c>
      <c r="E20" s="55">
        <v>11</v>
      </c>
      <c r="F20" s="224">
        <v>863</v>
      </c>
      <c r="G20" s="225" t="s">
        <v>37</v>
      </c>
      <c r="H20" s="225" t="s">
        <v>42</v>
      </c>
      <c r="I20" s="221" t="s">
        <v>214</v>
      </c>
      <c r="J20" s="222" t="s">
        <v>215</v>
      </c>
      <c r="K20" s="225" t="s">
        <v>22</v>
      </c>
      <c r="L20" s="135">
        <v>343300</v>
      </c>
      <c r="M20" s="135">
        <v>162093</v>
      </c>
      <c r="N20" s="135">
        <f>127293</f>
        <v>127293</v>
      </c>
    </row>
    <row r="21" spans="1:14" ht="15.75" customHeight="1">
      <c r="A21" s="60"/>
      <c r="B21" s="77" t="s">
        <v>23</v>
      </c>
      <c r="C21" s="58">
        <v>63</v>
      </c>
      <c r="D21" s="58">
        <v>0</v>
      </c>
      <c r="E21" s="58">
        <v>11</v>
      </c>
      <c r="F21" s="74">
        <v>863</v>
      </c>
      <c r="G21" s="57" t="s">
        <v>37</v>
      </c>
      <c r="H21" s="57" t="s">
        <v>42</v>
      </c>
      <c r="I21" s="75" t="s">
        <v>214</v>
      </c>
      <c r="J21" s="66" t="s">
        <v>215</v>
      </c>
      <c r="K21" s="57" t="s">
        <v>24</v>
      </c>
      <c r="L21" s="135">
        <f>L22</f>
        <v>7071</v>
      </c>
      <c r="M21" s="135">
        <f>M22</f>
        <v>7071</v>
      </c>
      <c r="N21" s="135">
        <f>N22</f>
        <v>7071</v>
      </c>
    </row>
    <row r="22" spans="1:14" ht="15.75" customHeight="1">
      <c r="A22" s="60"/>
      <c r="B22" s="120" t="s">
        <v>195</v>
      </c>
      <c r="C22" s="55">
        <v>63</v>
      </c>
      <c r="D22" s="55">
        <v>0</v>
      </c>
      <c r="E22" s="55">
        <v>11</v>
      </c>
      <c r="F22" s="220">
        <v>863</v>
      </c>
      <c r="G22" s="146" t="s">
        <v>37</v>
      </c>
      <c r="H22" s="146" t="s">
        <v>42</v>
      </c>
      <c r="I22" s="221" t="s">
        <v>214</v>
      </c>
      <c r="J22" s="222" t="s">
        <v>215</v>
      </c>
      <c r="K22" s="146" t="s">
        <v>196</v>
      </c>
      <c r="L22" s="135">
        <v>7071</v>
      </c>
      <c r="M22" s="135">
        <v>7071</v>
      </c>
      <c r="N22" s="135">
        <v>7071</v>
      </c>
    </row>
    <row r="23" spans="1:14" ht="25.5" customHeight="1">
      <c r="A23" s="60"/>
      <c r="B23" s="81" t="s">
        <v>307</v>
      </c>
      <c r="C23" s="55">
        <v>63</v>
      </c>
      <c r="D23" s="55">
        <v>0</v>
      </c>
      <c r="E23" s="55">
        <v>11</v>
      </c>
      <c r="F23" s="224">
        <v>863</v>
      </c>
      <c r="G23" s="225" t="s">
        <v>37</v>
      </c>
      <c r="H23" s="225" t="s">
        <v>42</v>
      </c>
      <c r="I23" s="221" t="s">
        <v>309</v>
      </c>
      <c r="J23" s="222" t="s">
        <v>308</v>
      </c>
      <c r="K23" s="146"/>
      <c r="L23" s="135">
        <f aca="true" t="shared" si="2" ref="L23:N24">L24</f>
        <v>11000</v>
      </c>
      <c r="M23" s="135">
        <f t="shared" si="2"/>
        <v>11000</v>
      </c>
      <c r="N23" s="135">
        <f t="shared" si="2"/>
        <v>11000</v>
      </c>
    </row>
    <row r="24" spans="1:14" ht="24.75" customHeight="1">
      <c r="A24" s="60"/>
      <c r="B24" s="121" t="s">
        <v>199</v>
      </c>
      <c r="C24" s="55">
        <v>63</v>
      </c>
      <c r="D24" s="55">
        <v>0</v>
      </c>
      <c r="E24" s="55">
        <v>11</v>
      </c>
      <c r="F24" s="224">
        <v>863</v>
      </c>
      <c r="G24" s="225" t="s">
        <v>37</v>
      </c>
      <c r="H24" s="225" t="s">
        <v>42</v>
      </c>
      <c r="I24" s="221" t="s">
        <v>309</v>
      </c>
      <c r="J24" s="222" t="s">
        <v>308</v>
      </c>
      <c r="K24" s="225" t="s">
        <v>21</v>
      </c>
      <c r="L24" s="135">
        <f t="shared" si="2"/>
        <v>11000</v>
      </c>
      <c r="M24" s="135">
        <f t="shared" si="2"/>
        <v>11000</v>
      </c>
      <c r="N24" s="135">
        <f t="shared" si="2"/>
        <v>11000</v>
      </c>
    </row>
    <row r="25" spans="1:14" ht="24.75" customHeight="1">
      <c r="A25" s="60"/>
      <c r="B25" s="48" t="s">
        <v>105</v>
      </c>
      <c r="C25" s="55">
        <v>63</v>
      </c>
      <c r="D25" s="55">
        <v>0</v>
      </c>
      <c r="E25" s="55">
        <v>11</v>
      </c>
      <c r="F25" s="224">
        <v>863</v>
      </c>
      <c r="G25" s="225" t="s">
        <v>37</v>
      </c>
      <c r="H25" s="225" t="s">
        <v>42</v>
      </c>
      <c r="I25" s="221" t="s">
        <v>309</v>
      </c>
      <c r="J25" s="222" t="s">
        <v>308</v>
      </c>
      <c r="K25" s="225" t="s">
        <v>22</v>
      </c>
      <c r="L25" s="261">
        <v>11000</v>
      </c>
      <c r="M25" s="261">
        <v>11000</v>
      </c>
      <c r="N25" s="261">
        <v>11000</v>
      </c>
    </row>
    <row r="26" spans="1:14" ht="15.75" customHeight="1">
      <c r="A26" s="60"/>
      <c r="B26" s="77" t="s">
        <v>255</v>
      </c>
      <c r="C26" s="58">
        <v>63</v>
      </c>
      <c r="D26" s="58">
        <v>0</v>
      </c>
      <c r="E26" s="58">
        <v>11</v>
      </c>
      <c r="F26" s="74">
        <v>863</v>
      </c>
      <c r="G26" s="57" t="s">
        <v>37</v>
      </c>
      <c r="H26" s="57" t="s">
        <v>42</v>
      </c>
      <c r="I26" s="75" t="s">
        <v>256</v>
      </c>
      <c r="J26" s="66" t="s">
        <v>254</v>
      </c>
      <c r="K26" s="57"/>
      <c r="L26" s="135">
        <f aca="true" t="shared" si="3" ref="L26:N27">L27</f>
        <v>5000</v>
      </c>
      <c r="M26" s="135">
        <f t="shared" si="3"/>
        <v>5000</v>
      </c>
      <c r="N26" s="135">
        <f t="shared" si="3"/>
        <v>5000</v>
      </c>
    </row>
    <row r="27" spans="1:14" ht="15.75" customHeight="1">
      <c r="A27" s="60"/>
      <c r="B27" s="77" t="s">
        <v>23</v>
      </c>
      <c r="C27" s="58">
        <v>63</v>
      </c>
      <c r="D27" s="58">
        <v>0</v>
      </c>
      <c r="E27" s="58">
        <v>11</v>
      </c>
      <c r="F27" s="74">
        <v>863</v>
      </c>
      <c r="G27" s="57" t="s">
        <v>37</v>
      </c>
      <c r="H27" s="57" t="s">
        <v>42</v>
      </c>
      <c r="I27" s="75" t="s">
        <v>256</v>
      </c>
      <c r="J27" s="66" t="s">
        <v>254</v>
      </c>
      <c r="K27" s="57" t="s">
        <v>24</v>
      </c>
      <c r="L27" s="135">
        <f t="shared" si="3"/>
        <v>5000</v>
      </c>
      <c r="M27" s="135">
        <f t="shared" si="3"/>
        <v>5000</v>
      </c>
      <c r="N27" s="135">
        <f t="shared" si="3"/>
        <v>5000</v>
      </c>
    </row>
    <row r="28" spans="1:14" ht="15.75" customHeight="1">
      <c r="A28" s="60"/>
      <c r="B28" s="120" t="s">
        <v>195</v>
      </c>
      <c r="C28" s="55">
        <v>63</v>
      </c>
      <c r="D28" s="55">
        <v>0</v>
      </c>
      <c r="E28" s="55">
        <v>11</v>
      </c>
      <c r="F28" s="220">
        <v>863</v>
      </c>
      <c r="G28" s="146" t="s">
        <v>37</v>
      </c>
      <c r="H28" s="146" t="s">
        <v>42</v>
      </c>
      <c r="I28" s="75" t="s">
        <v>256</v>
      </c>
      <c r="J28" s="222" t="s">
        <v>254</v>
      </c>
      <c r="K28" s="146" t="s">
        <v>196</v>
      </c>
      <c r="L28" s="135">
        <v>5000</v>
      </c>
      <c r="M28" s="135">
        <v>5000</v>
      </c>
      <c r="N28" s="135">
        <v>5000</v>
      </c>
    </row>
    <row r="29" spans="1:14" s="33" customFormat="1" ht="60" customHeight="1">
      <c r="A29" s="73" t="s">
        <v>107</v>
      </c>
      <c r="B29" s="80" t="s">
        <v>220</v>
      </c>
      <c r="C29" s="58">
        <v>63</v>
      </c>
      <c r="D29" s="58">
        <v>0</v>
      </c>
      <c r="E29" s="58">
        <v>11</v>
      </c>
      <c r="F29" s="74">
        <v>863</v>
      </c>
      <c r="G29" s="57" t="s">
        <v>37</v>
      </c>
      <c r="H29" s="57" t="s">
        <v>25</v>
      </c>
      <c r="I29" s="75" t="s">
        <v>218</v>
      </c>
      <c r="J29" s="66" t="s">
        <v>219</v>
      </c>
      <c r="K29" s="57"/>
      <c r="L29" s="135">
        <f aca="true" t="shared" si="4" ref="L29:N30">L30</f>
        <v>3000</v>
      </c>
      <c r="M29" s="135">
        <f t="shared" si="4"/>
        <v>3000</v>
      </c>
      <c r="N29" s="135">
        <f t="shared" si="4"/>
        <v>3000</v>
      </c>
    </row>
    <row r="30" spans="1:14" ht="14.25" customHeight="1">
      <c r="A30" s="60"/>
      <c r="B30" s="62" t="s">
        <v>52</v>
      </c>
      <c r="C30" s="58">
        <v>63</v>
      </c>
      <c r="D30" s="58">
        <v>0</v>
      </c>
      <c r="E30" s="58">
        <v>11</v>
      </c>
      <c r="F30" s="74">
        <v>863</v>
      </c>
      <c r="G30" s="57" t="s">
        <v>37</v>
      </c>
      <c r="H30" s="63" t="s">
        <v>25</v>
      </c>
      <c r="I30" s="75" t="s">
        <v>218</v>
      </c>
      <c r="J30" s="66" t="s">
        <v>219</v>
      </c>
      <c r="K30" s="57" t="s">
        <v>39</v>
      </c>
      <c r="L30" s="135">
        <f t="shared" si="4"/>
        <v>3000</v>
      </c>
      <c r="M30" s="135">
        <f t="shared" si="4"/>
        <v>3000</v>
      </c>
      <c r="N30" s="135">
        <f t="shared" si="4"/>
        <v>3000</v>
      </c>
    </row>
    <row r="31" spans="1:14" ht="16.5" customHeight="1">
      <c r="A31" s="60"/>
      <c r="B31" s="81" t="s">
        <v>64</v>
      </c>
      <c r="C31" s="58">
        <v>63</v>
      </c>
      <c r="D31" s="58">
        <v>0</v>
      </c>
      <c r="E31" s="58">
        <v>11</v>
      </c>
      <c r="F31" s="74">
        <v>863</v>
      </c>
      <c r="G31" s="57" t="s">
        <v>37</v>
      </c>
      <c r="H31" s="63" t="s">
        <v>25</v>
      </c>
      <c r="I31" s="75" t="s">
        <v>218</v>
      </c>
      <c r="J31" s="66" t="s">
        <v>219</v>
      </c>
      <c r="K31" s="61" t="s">
        <v>28</v>
      </c>
      <c r="L31" s="135">
        <v>3000</v>
      </c>
      <c r="M31" s="135">
        <v>3000</v>
      </c>
      <c r="N31" s="135">
        <v>3000</v>
      </c>
    </row>
    <row r="32" spans="1:14" s="33" customFormat="1" ht="63" customHeight="1">
      <c r="A32" s="73" t="s">
        <v>107</v>
      </c>
      <c r="B32" s="80" t="s">
        <v>304</v>
      </c>
      <c r="C32" s="55">
        <v>63</v>
      </c>
      <c r="D32" s="55">
        <v>0</v>
      </c>
      <c r="E32" s="55">
        <v>11</v>
      </c>
      <c r="F32" s="220">
        <v>863</v>
      </c>
      <c r="G32" s="146" t="s">
        <v>37</v>
      </c>
      <c r="H32" s="146" t="s">
        <v>25</v>
      </c>
      <c r="I32" s="221" t="s">
        <v>302</v>
      </c>
      <c r="J32" s="222" t="s">
        <v>303</v>
      </c>
      <c r="K32" s="146"/>
      <c r="L32" s="135">
        <f aca="true" t="shared" si="5" ref="L32:N33">L33</f>
        <v>300</v>
      </c>
      <c r="M32" s="135">
        <f t="shared" si="5"/>
        <v>300</v>
      </c>
      <c r="N32" s="135">
        <f t="shared" si="5"/>
        <v>300</v>
      </c>
    </row>
    <row r="33" spans="1:14" ht="14.25" customHeight="1">
      <c r="A33" s="60"/>
      <c r="B33" s="62" t="s">
        <v>52</v>
      </c>
      <c r="C33" s="55">
        <v>63</v>
      </c>
      <c r="D33" s="55">
        <v>0</v>
      </c>
      <c r="E33" s="55">
        <v>11</v>
      </c>
      <c r="F33" s="220">
        <v>863</v>
      </c>
      <c r="G33" s="146" t="s">
        <v>37</v>
      </c>
      <c r="H33" s="142" t="s">
        <v>25</v>
      </c>
      <c r="I33" s="221" t="s">
        <v>302</v>
      </c>
      <c r="J33" s="222" t="s">
        <v>303</v>
      </c>
      <c r="K33" s="146" t="s">
        <v>39</v>
      </c>
      <c r="L33" s="135">
        <f t="shared" si="5"/>
        <v>300</v>
      </c>
      <c r="M33" s="135">
        <f t="shared" si="5"/>
        <v>300</v>
      </c>
      <c r="N33" s="135">
        <f t="shared" si="5"/>
        <v>300</v>
      </c>
    </row>
    <row r="34" spans="1:14" ht="16.5" customHeight="1">
      <c r="A34" s="60"/>
      <c r="B34" s="81" t="s">
        <v>64</v>
      </c>
      <c r="C34" s="55">
        <v>63</v>
      </c>
      <c r="D34" s="55">
        <v>0</v>
      </c>
      <c r="E34" s="55">
        <v>11</v>
      </c>
      <c r="F34" s="220">
        <v>863</v>
      </c>
      <c r="G34" s="146" t="s">
        <v>37</v>
      </c>
      <c r="H34" s="142" t="s">
        <v>25</v>
      </c>
      <c r="I34" s="221" t="s">
        <v>302</v>
      </c>
      <c r="J34" s="222" t="s">
        <v>303</v>
      </c>
      <c r="K34" s="225" t="s">
        <v>28</v>
      </c>
      <c r="L34" s="135">
        <v>300</v>
      </c>
      <c r="M34" s="135">
        <v>300</v>
      </c>
      <c r="N34" s="135">
        <v>300</v>
      </c>
    </row>
    <row r="35" spans="1:14" ht="27" customHeight="1">
      <c r="A35" s="110" t="s">
        <v>364</v>
      </c>
      <c r="B35" s="110" t="s">
        <v>364</v>
      </c>
      <c r="C35" s="55">
        <v>63</v>
      </c>
      <c r="D35" s="55">
        <v>0</v>
      </c>
      <c r="E35" s="55">
        <v>11</v>
      </c>
      <c r="F35" s="220">
        <v>863</v>
      </c>
      <c r="G35" s="225" t="s">
        <v>37</v>
      </c>
      <c r="H35" s="225" t="s">
        <v>54</v>
      </c>
      <c r="I35" s="221" t="s">
        <v>373</v>
      </c>
      <c r="J35" s="222" t="s">
        <v>366</v>
      </c>
      <c r="K35" s="225"/>
      <c r="L35" s="135">
        <f aca="true" t="shared" si="6" ref="L35:N36">L36</f>
        <v>49000</v>
      </c>
      <c r="M35" s="135">
        <f t="shared" si="6"/>
        <v>0</v>
      </c>
      <c r="N35" s="135">
        <f t="shared" si="6"/>
        <v>0</v>
      </c>
    </row>
    <row r="36" spans="1:14" ht="15" customHeight="1">
      <c r="A36" s="121" t="s">
        <v>199</v>
      </c>
      <c r="B36" s="121" t="s">
        <v>199</v>
      </c>
      <c r="C36" s="55">
        <v>63</v>
      </c>
      <c r="D36" s="55">
        <v>0</v>
      </c>
      <c r="E36" s="55">
        <v>11</v>
      </c>
      <c r="F36" s="220">
        <v>863</v>
      </c>
      <c r="G36" s="225" t="s">
        <v>37</v>
      </c>
      <c r="H36" s="225" t="s">
        <v>54</v>
      </c>
      <c r="I36" s="221" t="s">
        <v>373</v>
      </c>
      <c r="J36" s="222" t="s">
        <v>366</v>
      </c>
      <c r="K36" s="225" t="s">
        <v>21</v>
      </c>
      <c r="L36" s="135">
        <f t="shared" si="6"/>
        <v>49000</v>
      </c>
      <c r="M36" s="135">
        <f t="shared" si="6"/>
        <v>0</v>
      </c>
      <c r="N36" s="135">
        <f t="shared" si="6"/>
        <v>0</v>
      </c>
    </row>
    <row r="37" spans="1:14" ht="15" customHeight="1">
      <c r="A37" s="48" t="s">
        <v>105</v>
      </c>
      <c r="B37" s="48" t="s">
        <v>105</v>
      </c>
      <c r="C37" s="55">
        <v>63</v>
      </c>
      <c r="D37" s="55">
        <v>0</v>
      </c>
      <c r="E37" s="55">
        <v>11</v>
      </c>
      <c r="F37" s="220">
        <v>863</v>
      </c>
      <c r="G37" s="225" t="s">
        <v>37</v>
      </c>
      <c r="H37" s="225" t="s">
        <v>54</v>
      </c>
      <c r="I37" s="221" t="s">
        <v>373</v>
      </c>
      <c r="J37" s="222" t="s">
        <v>366</v>
      </c>
      <c r="K37" s="225" t="s">
        <v>22</v>
      </c>
      <c r="L37" s="135">
        <v>49000</v>
      </c>
      <c r="M37" s="135">
        <v>0</v>
      </c>
      <c r="N37" s="135">
        <v>0</v>
      </c>
    </row>
    <row r="38" spans="1:14" ht="54" customHeight="1">
      <c r="A38" s="327" t="s">
        <v>223</v>
      </c>
      <c r="B38" s="328"/>
      <c r="C38" s="58">
        <v>63</v>
      </c>
      <c r="D38" s="58">
        <v>0</v>
      </c>
      <c r="E38" s="58">
        <v>11</v>
      </c>
      <c r="F38" s="65">
        <v>863</v>
      </c>
      <c r="G38" s="63" t="s">
        <v>37</v>
      </c>
      <c r="H38" s="63" t="s">
        <v>54</v>
      </c>
      <c r="I38" s="75" t="s">
        <v>221</v>
      </c>
      <c r="J38" s="66" t="s">
        <v>222</v>
      </c>
      <c r="K38" s="63"/>
      <c r="L38" s="135">
        <f aca="true" t="shared" si="7" ref="L38:N39">L39</f>
        <v>500</v>
      </c>
      <c r="M38" s="135">
        <f t="shared" si="7"/>
        <v>500</v>
      </c>
      <c r="N38" s="135">
        <f t="shared" si="7"/>
        <v>500</v>
      </c>
    </row>
    <row r="39" spans="1:14" ht="16.5" customHeight="1">
      <c r="A39" s="60"/>
      <c r="B39" s="62" t="s">
        <v>52</v>
      </c>
      <c r="C39" s="58">
        <v>63</v>
      </c>
      <c r="D39" s="58">
        <v>0</v>
      </c>
      <c r="E39" s="58">
        <v>11</v>
      </c>
      <c r="F39" s="65">
        <v>863</v>
      </c>
      <c r="G39" s="57" t="s">
        <v>37</v>
      </c>
      <c r="H39" s="63" t="s">
        <v>54</v>
      </c>
      <c r="I39" s="75" t="s">
        <v>221</v>
      </c>
      <c r="J39" s="66" t="s">
        <v>222</v>
      </c>
      <c r="K39" s="57" t="s">
        <v>39</v>
      </c>
      <c r="L39" s="135">
        <f t="shared" si="7"/>
        <v>500</v>
      </c>
      <c r="M39" s="135">
        <f t="shared" si="7"/>
        <v>500</v>
      </c>
      <c r="N39" s="135">
        <f t="shared" si="7"/>
        <v>500</v>
      </c>
    </row>
    <row r="40" spans="1:14" ht="15.75" customHeight="1">
      <c r="A40" s="60"/>
      <c r="B40" s="81" t="s">
        <v>64</v>
      </c>
      <c r="C40" s="58">
        <v>63</v>
      </c>
      <c r="D40" s="58">
        <v>0</v>
      </c>
      <c r="E40" s="58">
        <v>11</v>
      </c>
      <c r="F40" s="65">
        <v>863</v>
      </c>
      <c r="G40" s="57" t="s">
        <v>37</v>
      </c>
      <c r="H40" s="63" t="s">
        <v>54</v>
      </c>
      <c r="I40" s="75" t="s">
        <v>221</v>
      </c>
      <c r="J40" s="66" t="s">
        <v>222</v>
      </c>
      <c r="K40" s="61" t="s">
        <v>28</v>
      </c>
      <c r="L40" s="135">
        <v>500</v>
      </c>
      <c r="M40" s="135">
        <v>500</v>
      </c>
      <c r="N40" s="135">
        <v>500</v>
      </c>
    </row>
    <row r="41" spans="1:14" ht="36.75" customHeight="1" hidden="1">
      <c r="A41" s="343" t="s">
        <v>258</v>
      </c>
      <c r="B41" s="344"/>
      <c r="C41" s="58">
        <v>63</v>
      </c>
      <c r="D41" s="58">
        <v>0</v>
      </c>
      <c r="E41" s="58">
        <v>11</v>
      </c>
      <c r="F41" s="74">
        <v>863</v>
      </c>
      <c r="G41" s="57" t="s">
        <v>37</v>
      </c>
      <c r="H41" s="63" t="s">
        <v>54</v>
      </c>
      <c r="I41" s="61" t="s">
        <v>259</v>
      </c>
      <c r="J41" s="66" t="s">
        <v>257</v>
      </c>
      <c r="K41" s="57"/>
      <c r="L41" s="135">
        <f aca="true" t="shared" si="8" ref="L41:N42">L42</f>
        <v>0</v>
      </c>
      <c r="M41" s="135">
        <f t="shared" si="8"/>
        <v>0</v>
      </c>
      <c r="N41" s="135">
        <f t="shared" si="8"/>
        <v>0</v>
      </c>
    </row>
    <row r="42" spans="1:14" ht="15" customHeight="1" hidden="1">
      <c r="A42" s="107"/>
      <c r="B42" s="77" t="s">
        <v>23</v>
      </c>
      <c r="C42" s="58">
        <v>63</v>
      </c>
      <c r="D42" s="58">
        <v>0</v>
      </c>
      <c r="E42" s="58">
        <v>11</v>
      </c>
      <c r="F42" s="74">
        <v>863</v>
      </c>
      <c r="G42" s="57" t="s">
        <v>37</v>
      </c>
      <c r="H42" s="63" t="s">
        <v>54</v>
      </c>
      <c r="I42" s="61" t="s">
        <v>259</v>
      </c>
      <c r="J42" s="66" t="s">
        <v>257</v>
      </c>
      <c r="K42" s="57" t="s">
        <v>24</v>
      </c>
      <c r="L42" s="135">
        <f t="shared" si="8"/>
        <v>0</v>
      </c>
      <c r="M42" s="135">
        <f t="shared" si="8"/>
        <v>0</v>
      </c>
      <c r="N42" s="135">
        <f t="shared" si="8"/>
        <v>0</v>
      </c>
    </row>
    <row r="43" spans="1:14" ht="15" customHeight="1" hidden="1">
      <c r="A43" s="107"/>
      <c r="B43" s="120" t="s">
        <v>195</v>
      </c>
      <c r="C43" s="58">
        <v>63</v>
      </c>
      <c r="D43" s="58">
        <v>0</v>
      </c>
      <c r="E43" s="58">
        <v>11</v>
      </c>
      <c r="F43" s="74">
        <v>863</v>
      </c>
      <c r="G43" s="57" t="s">
        <v>37</v>
      </c>
      <c r="H43" s="63" t="s">
        <v>54</v>
      </c>
      <c r="I43" s="61" t="s">
        <v>259</v>
      </c>
      <c r="J43" s="66" t="s">
        <v>257</v>
      </c>
      <c r="K43" s="57" t="s">
        <v>196</v>
      </c>
      <c r="L43" s="135"/>
      <c r="M43" s="135"/>
      <c r="N43" s="135"/>
    </row>
    <row r="44" spans="1:14" ht="26.25" customHeight="1">
      <c r="A44" s="60"/>
      <c r="B44" s="151" t="s">
        <v>207</v>
      </c>
      <c r="C44" s="139">
        <v>63</v>
      </c>
      <c r="D44" s="139">
        <v>0</v>
      </c>
      <c r="E44" s="139">
        <v>12</v>
      </c>
      <c r="F44" s="152"/>
      <c r="G44" s="153"/>
      <c r="H44" s="153"/>
      <c r="I44" s="153"/>
      <c r="J44" s="154"/>
      <c r="K44" s="155"/>
      <c r="L44" s="134">
        <f aca="true" t="shared" si="9" ref="L44:N45">L45</f>
        <v>80879</v>
      </c>
      <c r="M44" s="134">
        <f t="shared" si="9"/>
        <v>81597</v>
      </c>
      <c r="N44" s="134">
        <f t="shared" si="9"/>
        <v>84750</v>
      </c>
    </row>
    <row r="45" spans="1:14" ht="15.75" customHeight="1">
      <c r="A45" s="60"/>
      <c r="B45" s="123" t="s">
        <v>99</v>
      </c>
      <c r="C45" s="139">
        <v>63</v>
      </c>
      <c r="D45" s="139">
        <v>0</v>
      </c>
      <c r="E45" s="139">
        <v>12</v>
      </c>
      <c r="F45" s="156">
        <v>863</v>
      </c>
      <c r="G45" s="153"/>
      <c r="H45" s="153"/>
      <c r="I45" s="153"/>
      <c r="J45" s="154"/>
      <c r="K45" s="155"/>
      <c r="L45" s="134">
        <f t="shared" si="9"/>
        <v>80879</v>
      </c>
      <c r="M45" s="134">
        <f t="shared" si="9"/>
        <v>81597</v>
      </c>
      <c r="N45" s="134">
        <f t="shared" si="9"/>
        <v>84750</v>
      </c>
    </row>
    <row r="46" spans="1:14" s="34" customFormat="1" ht="26.25" customHeight="1">
      <c r="A46" s="77" t="s">
        <v>108</v>
      </c>
      <c r="B46" s="77" t="s">
        <v>295</v>
      </c>
      <c r="C46" s="58">
        <v>63</v>
      </c>
      <c r="D46" s="58">
        <v>0</v>
      </c>
      <c r="E46" s="58">
        <v>12</v>
      </c>
      <c r="F46" s="78">
        <v>863</v>
      </c>
      <c r="G46" s="57" t="s">
        <v>38</v>
      </c>
      <c r="H46" s="57" t="s">
        <v>40</v>
      </c>
      <c r="I46" s="57" t="s">
        <v>208</v>
      </c>
      <c r="J46" s="66" t="s">
        <v>226</v>
      </c>
      <c r="K46" s="57"/>
      <c r="L46" s="135">
        <f>L47+L49</f>
        <v>80879</v>
      </c>
      <c r="M46" s="135">
        <f>M47+M49</f>
        <v>81597</v>
      </c>
      <c r="N46" s="135">
        <f>N47+N49</f>
        <v>84750</v>
      </c>
    </row>
    <row r="47" spans="1:14" ht="62.25" customHeight="1">
      <c r="A47" s="64"/>
      <c r="B47" s="47" t="s">
        <v>100</v>
      </c>
      <c r="C47" s="58">
        <v>63</v>
      </c>
      <c r="D47" s="58">
        <v>0</v>
      </c>
      <c r="E47" s="58">
        <v>12</v>
      </c>
      <c r="F47" s="78">
        <v>863</v>
      </c>
      <c r="G47" s="57" t="s">
        <v>38</v>
      </c>
      <c r="H47" s="57" t="s">
        <v>40</v>
      </c>
      <c r="I47" s="57" t="s">
        <v>208</v>
      </c>
      <c r="J47" s="66" t="s">
        <v>226</v>
      </c>
      <c r="K47" s="57" t="s">
        <v>19</v>
      </c>
      <c r="L47" s="135">
        <f>L48</f>
        <v>79687</v>
      </c>
      <c r="M47" s="135">
        <f>M48</f>
        <v>80483</v>
      </c>
      <c r="N47" s="135">
        <f>N48</f>
        <v>83702</v>
      </c>
    </row>
    <row r="48" spans="1:14" ht="27" customHeight="1">
      <c r="A48" s="60"/>
      <c r="B48" s="47" t="s">
        <v>103</v>
      </c>
      <c r="C48" s="55">
        <v>63</v>
      </c>
      <c r="D48" s="55">
        <v>0</v>
      </c>
      <c r="E48" s="55">
        <v>12</v>
      </c>
      <c r="F48" s="230">
        <v>863</v>
      </c>
      <c r="G48" s="146" t="s">
        <v>38</v>
      </c>
      <c r="H48" s="146" t="s">
        <v>40</v>
      </c>
      <c r="I48" s="146" t="s">
        <v>208</v>
      </c>
      <c r="J48" s="222" t="s">
        <v>226</v>
      </c>
      <c r="K48" s="146" t="s">
        <v>20</v>
      </c>
      <c r="L48" s="135">
        <f>61203+18484</f>
        <v>79687</v>
      </c>
      <c r="M48" s="135">
        <f>61815+18668</f>
        <v>80483</v>
      </c>
      <c r="N48" s="135">
        <f>64287+19415</f>
        <v>83702</v>
      </c>
    </row>
    <row r="49" spans="1:14" ht="27" customHeight="1">
      <c r="A49" s="60"/>
      <c r="B49" s="121" t="s">
        <v>199</v>
      </c>
      <c r="C49" s="55">
        <v>63</v>
      </c>
      <c r="D49" s="55">
        <v>0</v>
      </c>
      <c r="E49" s="55">
        <v>12</v>
      </c>
      <c r="F49" s="228">
        <v>863</v>
      </c>
      <c r="G49" s="146" t="s">
        <v>38</v>
      </c>
      <c r="H49" s="146" t="s">
        <v>40</v>
      </c>
      <c r="I49" s="146" t="s">
        <v>208</v>
      </c>
      <c r="J49" s="222" t="s">
        <v>226</v>
      </c>
      <c r="K49" s="146" t="s">
        <v>21</v>
      </c>
      <c r="L49" s="135">
        <f>L50</f>
        <v>1192</v>
      </c>
      <c r="M49" s="135">
        <f>M50</f>
        <v>1114</v>
      </c>
      <c r="N49" s="135">
        <f>N50</f>
        <v>1048</v>
      </c>
    </row>
    <row r="50" spans="1:14" ht="27" customHeight="1">
      <c r="A50" s="60"/>
      <c r="B50" s="48" t="s">
        <v>105</v>
      </c>
      <c r="C50" s="55">
        <v>63</v>
      </c>
      <c r="D50" s="55">
        <v>0</v>
      </c>
      <c r="E50" s="55">
        <v>12</v>
      </c>
      <c r="F50" s="228">
        <v>863</v>
      </c>
      <c r="G50" s="146" t="s">
        <v>38</v>
      </c>
      <c r="H50" s="146" t="s">
        <v>40</v>
      </c>
      <c r="I50" s="146" t="s">
        <v>208</v>
      </c>
      <c r="J50" s="222" t="s">
        <v>226</v>
      </c>
      <c r="K50" s="146" t="s">
        <v>22</v>
      </c>
      <c r="L50" s="135">
        <v>1192</v>
      </c>
      <c r="M50" s="135">
        <v>1114</v>
      </c>
      <c r="N50" s="135">
        <v>1048</v>
      </c>
    </row>
    <row r="51" spans="1:14" ht="36" customHeight="1">
      <c r="A51" s="60"/>
      <c r="B51" s="151" t="s">
        <v>209</v>
      </c>
      <c r="C51" s="139">
        <v>63</v>
      </c>
      <c r="D51" s="139">
        <v>0</v>
      </c>
      <c r="E51" s="139">
        <v>13</v>
      </c>
      <c r="F51" s="156"/>
      <c r="G51" s="153"/>
      <c r="H51" s="141"/>
      <c r="I51" s="153"/>
      <c r="J51" s="154"/>
      <c r="K51" s="155"/>
      <c r="L51" s="134">
        <f aca="true" t="shared" si="10" ref="L51:N52">L52</f>
        <v>260320</v>
      </c>
      <c r="M51" s="134">
        <f t="shared" si="10"/>
        <v>77380</v>
      </c>
      <c r="N51" s="134">
        <f t="shared" si="10"/>
        <v>77380</v>
      </c>
    </row>
    <row r="52" spans="1:14" ht="14.25" customHeight="1">
      <c r="A52" s="60"/>
      <c r="B52" s="123" t="s">
        <v>99</v>
      </c>
      <c r="C52" s="139">
        <v>63</v>
      </c>
      <c r="D52" s="139">
        <v>0</v>
      </c>
      <c r="E52" s="139">
        <v>13</v>
      </c>
      <c r="F52" s="156">
        <v>863</v>
      </c>
      <c r="G52" s="153"/>
      <c r="H52" s="141"/>
      <c r="I52" s="153"/>
      <c r="J52" s="154"/>
      <c r="K52" s="155"/>
      <c r="L52" s="134">
        <f t="shared" si="10"/>
        <v>260320</v>
      </c>
      <c r="M52" s="134">
        <f t="shared" si="10"/>
        <v>77380</v>
      </c>
      <c r="N52" s="134">
        <f t="shared" si="10"/>
        <v>77380</v>
      </c>
    </row>
    <row r="53" spans="1:14" ht="15" customHeight="1">
      <c r="A53" s="77" t="s">
        <v>109</v>
      </c>
      <c r="B53" s="77" t="s">
        <v>109</v>
      </c>
      <c r="C53" s="58">
        <v>63</v>
      </c>
      <c r="D53" s="58">
        <v>0</v>
      </c>
      <c r="E53" s="58">
        <v>13</v>
      </c>
      <c r="F53" s="74">
        <v>863</v>
      </c>
      <c r="G53" s="57" t="s">
        <v>40</v>
      </c>
      <c r="H53" s="57" t="s">
        <v>51</v>
      </c>
      <c r="I53" s="63" t="s">
        <v>227</v>
      </c>
      <c r="J53" s="66" t="s">
        <v>228</v>
      </c>
      <c r="K53" s="57"/>
      <c r="L53" s="135">
        <f>L54+L56</f>
        <v>260320</v>
      </c>
      <c r="M53" s="135">
        <f>M54+M56</f>
        <v>77380</v>
      </c>
      <c r="N53" s="135">
        <f>N54+N56</f>
        <v>77380</v>
      </c>
    </row>
    <row r="54" spans="1:14" ht="36.75" customHeight="1">
      <c r="A54" s="67"/>
      <c r="B54" s="47" t="s">
        <v>100</v>
      </c>
      <c r="C54" s="58">
        <v>63</v>
      </c>
      <c r="D54" s="58">
        <v>0</v>
      </c>
      <c r="E54" s="58">
        <v>13</v>
      </c>
      <c r="F54" s="74">
        <v>863</v>
      </c>
      <c r="G54" s="57" t="s">
        <v>40</v>
      </c>
      <c r="H54" s="63" t="s">
        <v>51</v>
      </c>
      <c r="I54" s="63" t="s">
        <v>227</v>
      </c>
      <c r="J54" s="66" t="s">
        <v>228</v>
      </c>
      <c r="K54" s="57" t="s">
        <v>19</v>
      </c>
      <c r="L54" s="135">
        <f>L55</f>
        <v>94760</v>
      </c>
      <c r="M54" s="135">
        <f>M55</f>
        <v>47380</v>
      </c>
      <c r="N54" s="135">
        <f>N55</f>
        <v>47380</v>
      </c>
    </row>
    <row r="55" spans="1:14" ht="15" customHeight="1">
      <c r="A55" s="226"/>
      <c r="B55" s="47" t="s">
        <v>112</v>
      </c>
      <c r="C55" s="55">
        <v>63</v>
      </c>
      <c r="D55" s="55">
        <v>0</v>
      </c>
      <c r="E55" s="55">
        <v>13</v>
      </c>
      <c r="F55" s="220">
        <v>863</v>
      </c>
      <c r="G55" s="146" t="s">
        <v>40</v>
      </c>
      <c r="H55" s="146" t="s">
        <v>51</v>
      </c>
      <c r="I55" s="142" t="s">
        <v>227</v>
      </c>
      <c r="J55" s="222" t="s">
        <v>228</v>
      </c>
      <c r="K55" s="57" t="s">
        <v>111</v>
      </c>
      <c r="L55" s="135">
        <v>94760</v>
      </c>
      <c r="M55" s="135">
        <v>47380</v>
      </c>
      <c r="N55" s="135">
        <v>47380</v>
      </c>
    </row>
    <row r="56" spans="1:14" ht="26.25" customHeight="1">
      <c r="A56" s="68"/>
      <c r="B56" s="121" t="s">
        <v>199</v>
      </c>
      <c r="C56" s="55">
        <v>63</v>
      </c>
      <c r="D56" s="55">
        <v>0</v>
      </c>
      <c r="E56" s="55">
        <v>13</v>
      </c>
      <c r="F56" s="220">
        <v>863</v>
      </c>
      <c r="G56" s="146" t="s">
        <v>40</v>
      </c>
      <c r="H56" s="142" t="s">
        <v>51</v>
      </c>
      <c r="I56" s="142" t="s">
        <v>227</v>
      </c>
      <c r="J56" s="222" t="s">
        <v>228</v>
      </c>
      <c r="K56" s="146" t="s">
        <v>21</v>
      </c>
      <c r="L56" s="135">
        <f>L57</f>
        <v>165560</v>
      </c>
      <c r="M56" s="135">
        <f>M57</f>
        <v>30000</v>
      </c>
      <c r="N56" s="135">
        <f>N57</f>
        <v>30000</v>
      </c>
    </row>
    <row r="57" spans="1:14" ht="26.25" customHeight="1">
      <c r="A57" s="69"/>
      <c r="B57" s="79" t="s">
        <v>105</v>
      </c>
      <c r="C57" s="55">
        <v>63</v>
      </c>
      <c r="D57" s="55">
        <v>0</v>
      </c>
      <c r="E57" s="55">
        <v>13</v>
      </c>
      <c r="F57" s="220">
        <v>863</v>
      </c>
      <c r="G57" s="146" t="s">
        <v>40</v>
      </c>
      <c r="H57" s="142" t="s">
        <v>51</v>
      </c>
      <c r="I57" s="142" t="s">
        <v>227</v>
      </c>
      <c r="J57" s="222" t="s">
        <v>228</v>
      </c>
      <c r="K57" s="146" t="s">
        <v>22</v>
      </c>
      <c r="L57" s="135">
        <v>165560</v>
      </c>
      <c r="M57" s="135">
        <v>30000</v>
      </c>
      <c r="N57" s="135">
        <v>30000</v>
      </c>
    </row>
    <row r="58" spans="1:14" s="51" customFormat="1" ht="30.75" customHeight="1">
      <c r="A58" s="157"/>
      <c r="B58" s="158" t="s">
        <v>210</v>
      </c>
      <c r="C58" s="139">
        <v>63</v>
      </c>
      <c r="D58" s="139">
        <v>0</v>
      </c>
      <c r="E58" s="139">
        <v>14</v>
      </c>
      <c r="F58" s="159"/>
      <c r="G58" s="160"/>
      <c r="H58" s="160"/>
      <c r="I58" s="161"/>
      <c r="J58" s="160"/>
      <c r="K58" s="160"/>
      <c r="L58" s="137">
        <f>L59</f>
        <v>1841516</v>
      </c>
      <c r="M58" s="137">
        <f aca="true" t="shared" si="11" ref="M58:N61">M59</f>
        <v>1937696</v>
      </c>
      <c r="N58" s="137">
        <f t="shared" si="11"/>
        <v>2056349</v>
      </c>
    </row>
    <row r="59" spans="1:14" s="50" customFormat="1" ht="16.5" customHeight="1">
      <c r="A59" s="80"/>
      <c r="B59" s="123" t="s">
        <v>99</v>
      </c>
      <c r="C59" s="139">
        <v>63</v>
      </c>
      <c r="D59" s="139">
        <v>0</v>
      </c>
      <c r="E59" s="139">
        <v>14</v>
      </c>
      <c r="F59" s="159">
        <v>863</v>
      </c>
      <c r="G59" s="160"/>
      <c r="H59" s="160"/>
      <c r="I59" s="161"/>
      <c r="J59" s="160"/>
      <c r="K59" s="160"/>
      <c r="L59" s="137">
        <f>L60</f>
        <v>1841516</v>
      </c>
      <c r="M59" s="137">
        <f t="shared" si="11"/>
        <v>1937696</v>
      </c>
      <c r="N59" s="137">
        <f t="shared" si="11"/>
        <v>2056349</v>
      </c>
    </row>
    <row r="60" spans="1:14" ht="177.75" customHeight="1">
      <c r="A60" s="343" t="s">
        <v>231</v>
      </c>
      <c r="B60" s="344"/>
      <c r="C60" s="109">
        <v>63</v>
      </c>
      <c r="D60" s="109">
        <v>0</v>
      </c>
      <c r="E60" s="109">
        <v>14</v>
      </c>
      <c r="F60" s="76">
        <v>863</v>
      </c>
      <c r="G60" s="61" t="s">
        <v>42</v>
      </c>
      <c r="H60" s="61" t="s">
        <v>184</v>
      </c>
      <c r="I60" s="61" t="s">
        <v>229</v>
      </c>
      <c r="J60" s="66" t="s">
        <v>230</v>
      </c>
      <c r="K60" s="57"/>
      <c r="L60" s="135">
        <f>L61</f>
        <v>1841516</v>
      </c>
      <c r="M60" s="135">
        <f t="shared" si="11"/>
        <v>1937696</v>
      </c>
      <c r="N60" s="135">
        <f t="shared" si="11"/>
        <v>2056349</v>
      </c>
    </row>
    <row r="61" spans="1:14" ht="24.75" customHeight="1">
      <c r="A61" s="108"/>
      <c r="B61" s="121" t="s">
        <v>199</v>
      </c>
      <c r="C61" s="109">
        <v>63</v>
      </c>
      <c r="D61" s="109">
        <v>0</v>
      </c>
      <c r="E61" s="109">
        <v>14</v>
      </c>
      <c r="F61" s="76">
        <v>863</v>
      </c>
      <c r="G61" s="61" t="s">
        <v>42</v>
      </c>
      <c r="H61" s="61" t="s">
        <v>184</v>
      </c>
      <c r="I61" s="61" t="s">
        <v>229</v>
      </c>
      <c r="J61" s="66" t="s">
        <v>230</v>
      </c>
      <c r="K61" s="57" t="s">
        <v>21</v>
      </c>
      <c r="L61" s="135">
        <f>L62</f>
        <v>1841516</v>
      </c>
      <c r="M61" s="135">
        <f t="shared" si="11"/>
        <v>1937696</v>
      </c>
      <c r="N61" s="135">
        <f t="shared" si="11"/>
        <v>2056349</v>
      </c>
    </row>
    <row r="62" spans="1:14" ht="32.25" customHeight="1">
      <c r="A62" s="108"/>
      <c r="B62" s="79" t="s">
        <v>105</v>
      </c>
      <c r="C62" s="233">
        <v>63</v>
      </c>
      <c r="D62" s="233">
        <v>0</v>
      </c>
      <c r="E62" s="233">
        <v>14</v>
      </c>
      <c r="F62" s="224">
        <v>863</v>
      </c>
      <c r="G62" s="225" t="s">
        <v>42</v>
      </c>
      <c r="H62" s="225" t="s">
        <v>184</v>
      </c>
      <c r="I62" s="225" t="s">
        <v>229</v>
      </c>
      <c r="J62" s="222" t="s">
        <v>230</v>
      </c>
      <c r="K62" s="146" t="s">
        <v>22</v>
      </c>
      <c r="L62" s="135">
        <v>1841516</v>
      </c>
      <c r="M62" s="135">
        <v>1937696</v>
      </c>
      <c r="N62" s="135">
        <v>2056349</v>
      </c>
    </row>
    <row r="63" spans="1:14" ht="39" customHeight="1">
      <c r="A63" s="70"/>
      <c r="B63" s="162" t="s">
        <v>211</v>
      </c>
      <c r="C63" s="139">
        <v>63</v>
      </c>
      <c r="D63" s="139">
        <v>0</v>
      </c>
      <c r="E63" s="139">
        <v>15</v>
      </c>
      <c r="F63" s="159"/>
      <c r="G63" s="153"/>
      <c r="H63" s="153"/>
      <c r="I63" s="153"/>
      <c r="J63" s="163"/>
      <c r="K63" s="153"/>
      <c r="L63" s="134">
        <f>L64</f>
        <v>2353679</v>
      </c>
      <c r="M63" s="134">
        <f>M64</f>
        <v>149899</v>
      </c>
      <c r="N63" s="134">
        <f>N64</f>
        <v>149954</v>
      </c>
    </row>
    <row r="64" spans="1:14" ht="15" customHeight="1">
      <c r="A64" s="70"/>
      <c r="B64" s="123" t="s">
        <v>99</v>
      </c>
      <c r="C64" s="139">
        <v>63</v>
      </c>
      <c r="D64" s="139">
        <v>0</v>
      </c>
      <c r="E64" s="139">
        <v>15</v>
      </c>
      <c r="F64" s="159">
        <v>863</v>
      </c>
      <c r="G64" s="153"/>
      <c r="H64" s="153"/>
      <c r="I64" s="153"/>
      <c r="J64" s="163"/>
      <c r="K64" s="153"/>
      <c r="L64" s="134">
        <f>L65+L68+L74+L71</f>
        <v>2353679</v>
      </c>
      <c r="M64" s="134">
        <f>M65+M68+M74+M71</f>
        <v>149899</v>
      </c>
      <c r="N64" s="134">
        <f>N65+N68+N74+N71</f>
        <v>149954</v>
      </c>
    </row>
    <row r="65" spans="1:14" s="50" customFormat="1" ht="15" customHeight="1">
      <c r="A65" s="327" t="s">
        <v>235</v>
      </c>
      <c r="B65" s="328"/>
      <c r="C65" s="58">
        <v>63</v>
      </c>
      <c r="D65" s="58">
        <v>0</v>
      </c>
      <c r="E65" s="58">
        <v>15</v>
      </c>
      <c r="F65" s="74">
        <v>863</v>
      </c>
      <c r="G65" s="75" t="s">
        <v>43</v>
      </c>
      <c r="H65" s="75" t="s">
        <v>40</v>
      </c>
      <c r="I65" s="61" t="s">
        <v>236</v>
      </c>
      <c r="J65" s="66" t="s">
        <v>237</v>
      </c>
      <c r="K65" s="75"/>
      <c r="L65" s="138">
        <f aca="true" t="shared" si="12" ref="L65:N66">L66</f>
        <v>188920</v>
      </c>
      <c r="M65" s="138">
        <f t="shared" si="12"/>
        <v>78000</v>
      </c>
      <c r="N65" s="138">
        <f t="shared" si="12"/>
        <v>78055</v>
      </c>
    </row>
    <row r="66" spans="1:14" s="50" customFormat="1" ht="27" customHeight="1">
      <c r="A66" s="60"/>
      <c r="B66" s="121" t="s">
        <v>199</v>
      </c>
      <c r="C66" s="58">
        <v>63</v>
      </c>
      <c r="D66" s="58">
        <v>0</v>
      </c>
      <c r="E66" s="58">
        <v>15</v>
      </c>
      <c r="F66" s="74">
        <v>863</v>
      </c>
      <c r="G66" s="75" t="s">
        <v>43</v>
      </c>
      <c r="H66" s="75" t="s">
        <v>40</v>
      </c>
      <c r="I66" s="61" t="s">
        <v>236</v>
      </c>
      <c r="J66" s="66" t="s">
        <v>237</v>
      </c>
      <c r="K66" s="75" t="s">
        <v>21</v>
      </c>
      <c r="L66" s="138">
        <f t="shared" si="12"/>
        <v>188920</v>
      </c>
      <c r="M66" s="138">
        <f t="shared" si="12"/>
        <v>78000</v>
      </c>
      <c r="N66" s="138">
        <f t="shared" si="12"/>
        <v>78055</v>
      </c>
    </row>
    <row r="67" spans="1:14" s="50" customFormat="1" ht="27" customHeight="1">
      <c r="A67" s="60"/>
      <c r="B67" s="48" t="s">
        <v>105</v>
      </c>
      <c r="C67" s="55">
        <v>63</v>
      </c>
      <c r="D67" s="55">
        <v>0</v>
      </c>
      <c r="E67" s="55">
        <v>15</v>
      </c>
      <c r="F67" s="220">
        <v>863</v>
      </c>
      <c r="G67" s="221" t="s">
        <v>43</v>
      </c>
      <c r="H67" s="221" t="s">
        <v>40</v>
      </c>
      <c r="I67" s="225" t="s">
        <v>236</v>
      </c>
      <c r="J67" s="222" t="s">
        <v>237</v>
      </c>
      <c r="K67" s="221" t="s">
        <v>22</v>
      </c>
      <c r="L67" s="138">
        <v>188920</v>
      </c>
      <c r="M67" s="138">
        <v>78000</v>
      </c>
      <c r="N67" s="138">
        <v>78055</v>
      </c>
    </row>
    <row r="68" spans="1:14" s="50" customFormat="1" ht="24.75" customHeight="1">
      <c r="A68" s="327" t="s">
        <v>110</v>
      </c>
      <c r="B68" s="328"/>
      <c r="C68" s="58">
        <v>63</v>
      </c>
      <c r="D68" s="58">
        <v>0</v>
      </c>
      <c r="E68" s="58">
        <v>15</v>
      </c>
      <c r="F68" s="74">
        <v>863</v>
      </c>
      <c r="G68" s="75" t="s">
        <v>43</v>
      </c>
      <c r="H68" s="75" t="s">
        <v>40</v>
      </c>
      <c r="I68" s="61" t="s">
        <v>238</v>
      </c>
      <c r="J68" s="66" t="s">
        <v>239</v>
      </c>
      <c r="K68" s="75"/>
      <c r="L68" s="138">
        <f aca="true" t="shared" si="13" ref="L68:N69">L69</f>
        <v>472000</v>
      </c>
      <c r="M68" s="138">
        <f t="shared" si="13"/>
        <v>0</v>
      </c>
      <c r="N68" s="138">
        <f t="shared" si="13"/>
        <v>0</v>
      </c>
    </row>
    <row r="69" spans="1:14" s="50" customFormat="1" ht="25.5" customHeight="1">
      <c r="A69" s="60"/>
      <c r="B69" s="121" t="s">
        <v>199</v>
      </c>
      <c r="C69" s="58">
        <v>63</v>
      </c>
      <c r="D69" s="58">
        <v>0</v>
      </c>
      <c r="E69" s="58">
        <v>15</v>
      </c>
      <c r="F69" s="74">
        <v>863</v>
      </c>
      <c r="G69" s="75" t="s">
        <v>43</v>
      </c>
      <c r="H69" s="75" t="s">
        <v>40</v>
      </c>
      <c r="I69" s="61" t="s">
        <v>238</v>
      </c>
      <c r="J69" s="66" t="s">
        <v>239</v>
      </c>
      <c r="K69" s="75" t="s">
        <v>21</v>
      </c>
      <c r="L69" s="138">
        <f t="shared" si="13"/>
        <v>472000</v>
      </c>
      <c r="M69" s="138">
        <f t="shared" si="13"/>
        <v>0</v>
      </c>
      <c r="N69" s="138">
        <f t="shared" si="13"/>
        <v>0</v>
      </c>
    </row>
    <row r="70" spans="1:14" ht="24" customHeight="1">
      <c r="A70" s="60"/>
      <c r="B70" s="48" t="s">
        <v>105</v>
      </c>
      <c r="C70" s="58">
        <v>63</v>
      </c>
      <c r="D70" s="58">
        <v>0</v>
      </c>
      <c r="E70" s="58">
        <v>15</v>
      </c>
      <c r="F70" s="74">
        <v>863</v>
      </c>
      <c r="G70" s="75" t="s">
        <v>43</v>
      </c>
      <c r="H70" s="75" t="s">
        <v>40</v>
      </c>
      <c r="I70" s="61" t="s">
        <v>238</v>
      </c>
      <c r="J70" s="66" t="s">
        <v>239</v>
      </c>
      <c r="K70" s="75" t="s">
        <v>22</v>
      </c>
      <c r="L70" s="135">
        <v>472000</v>
      </c>
      <c r="M70" s="135">
        <v>0</v>
      </c>
      <c r="N70" s="135">
        <v>0</v>
      </c>
    </row>
    <row r="71" spans="1:14" ht="17.25" customHeight="1">
      <c r="A71" s="70"/>
      <c r="B71" s="266" t="s">
        <v>369</v>
      </c>
      <c r="C71" s="58">
        <v>63</v>
      </c>
      <c r="D71" s="58">
        <v>0</v>
      </c>
      <c r="E71" s="58">
        <v>15</v>
      </c>
      <c r="F71" s="74">
        <v>863</v>
      </c>
      <c r="G71" s="221" t="s">
        <v>43</v>
      </c>
      <c r="H71" s="221" t="s">
        <v>40</v>
      </c>
      <c r="I71" s="225" t="s">
        <v>370</v>
      </c>
      <c r="J71" s="222" t="s">
        <v>371</v>
      </c>
      <c r="K71" s="221"/>
      <c r="L71" s="135">
        <f aca="true" t="shared" si="14" ref="L71:N72">L72</f>
        <v>1620860</v>
      </c>
      <c r="M71" s="135">
        <f t="shared" si="14"/>
        <v>0</v>
      </c>
      <c r="N71" s="135">
        <f t="shared" si="14"/>
        <v>0</v>
      </c>
    </row>
    <row r="72" spans="1:14" ht="26.25" customHeight="1">
      <c r="A72" s="70"/>
      <c r="B72" s="121" t="s">
        <v>199</v>
      </c>
      <c r="C72" s="58">
        <v>63</v>
      </c>
      <c r="D72" s="58">
        <v>0</v>
      </c>
      <c r="E72" s="58">
        <v>15</v>
      </c>
      <c r="F72" s="74">
        <v>863</v>
      </c>
      <c r="G72" s="221" t="s">
        <v>43</v>
      </c>
      <c r="H72" s="221" t="s">
        <v>40</v>
      </c>
      <c r="I72" s="225" t="s">
        <v>370</v>
      </c>
      <c r="J72" s="222" t="s">
        <v>371</v>
      </c>
      <c r="K72" s="221" t="s">
        <v>21</v>
      </c>
      <c r="L72" s="135">
        <f t="shared" si="14"/>
        <v>1620860</v>
      </c>
      <c r="M72" s="135">
        <f t="shared" si="14"/>
        <v>0</v>
      </c>
      <c r="N72" s="135">
        <f t="shared" si="14"/>
        <v>0</v>
      </c>
    </row>
    <row r="73" spans="1:14" ht="26.25" customHeight="1">
      <c r="A73" s="70"/>
      <c r="B73" s="48" t="s">
        <v>105</v>
      </c>
      <c r="C73" s="58">
        <v>63</v>
      </c>
      <c r="D73" s="58">
        <v>0</v>
      </c>
      <c r="E73" s="58">
        <v>15</v>
      </c>
      <c r="F73" s="74">
        <v>863</v>
      </c>
      <c r="G73" s="221" t="s">
        <v>43</v>
      </c>
      <c r="H73" s="221" t="s">
        <v>40</v>
      </c>
      <c r="I73" s="225" t="s">
        <v>370</v>
      </c>
      <c r="J73" s="222" t="s">
        <v>371</v>
      </c>
      <c r="K73" s="221" t="s">
        <v>22</v>
      </c>
      <c r="L73" s="135">
        <v>1620860</v>
      </c>
      <c r="M73" s="135">
        <v>0</v>
      </c>
      <c r="N73" s="135">
        <v>0</v>
      </c>
    </row>
    <row r="74" spans="1:14" s="50" customFormat="1" ht="96" customHeight="1">
      <c r="A74" s="345" t="s">
        <v>232</v>
      </c>
      <c r="B74" s="346"/>
      <c r="C74" s="58">
        <v>63</v>
      </c>
      <c r="D74" s="58">
        <v>0</v>
      </c>
      <c r="E74" s="58">
        <v>15</v>
      </c>
      <c r="F74" s="74">
        <v>863</v>
      </c>
      <c r="G74" s="75" t="s">
        <v>43</v>
      </c>
      <c r="H74" s="75" t="s">
        <v>37</v>
      </c>
      <c r="I74" s="61" t="s">
        <v>233</v>
      </c>
      <c r="J74" s="66" t="s">
        <v>234</v>
      </c>
      <c r="K74" s="75"/>
      <c r="L74" s="138">
        <f aca="true" t="shared" si="15" ref="L74:N75">L75</f>
        <v>71899</v>
      </c>
      <c r="M74" s="138">
        <f t="shared" si="15"/>
        <v>71899</v>
      </c>
      <c r="N74" s="138">
        <f t="shared" si="15"/>
        <v>71899</v>
      </c>
    </row>
    <row r="75" spans="1:14" s="50" customFormat="1" ht="24.75" customHeight="1">
      <c r="A75" s="47"/>
      <c r="B75" s="121" t="s">
        <v>199</v>
      </c>
      <c r="C75" s="58">
        <v>63</v>
      </c>
      <c r="D75" s="58">
        <v>0</v>
      </c>
      <c r="E75" s="58">
        <v>15</v>
      </c>
      <c r="F75" s="65">
        <v>863</v>
      </c>
      <c r="G75" s="75" t="s">
        <v>43</v>
      </c>
      <c r="H75" s="75" t="s">
        <v>37</v>
      </c>
      <c r="I75" s="61" t="s">
        <v>233</v>
      </c>
      <c r="J75" s="66" t="s">
        <v>234</v>
      </c>
      <c r="K75" s="75" t="s">
        <v>21</v>
      </c>
      <c r="L75" s="138">
        <f t="shared" si="15"/>
        <v>71899</v>
      </c>
      <c r="M75" s="138">
        <f t="shared" si="15"/>
        <v>71899</v>
      </c>
      <c r="N75" s="138">
        <f t="shared" si="15"/>
        <v>71899</v>
      </c>
    </row>
    <row r="76" spans="1:14" s="50" customFormat="1" ht="26.25" customHeight="1">
      <c r="A76" s="47"/>
      <c r="B76" s="48" t="s">
        <v>105</v>
      </c>
      <c r="C76" s="55">
        <v>63</v>
      </c>
      <c r="D76" s="55">
        <v>0</v>
      </c>
      <c r="E76" s="55">
        <v>15</v>
      </c>
      <c r="F76" s="228">
        <v>863</v>
      </c>
      <c r="G76" s="221" t="s">
        <v>43</v>
      </c>
      <c r="H76" s="221" t="s">
        <v>37</v>
      </c>
      <c r="I76" s="225" t="s">
        <v>233</v>
      </c>
      <c r="J76" s="222" t="s">
        <v>234</v>
      </c>
      <c r="K76" s="221" t="s">
        <v>22</v>
      </c>
      <c r="L76" s="138">
        <v>71899</v>
      </c>
      <c r="M76" s="138">
        <v>71899</v>
      </c>
      <c r="N76" s="138">
        <v>71899</v>
      </c>
    </row>
    <row r="77" spans="1:14" ht="24" customHeight="1">
      <c r="A77" s="107"/>
      <c r="B77" s="164" t="s">
        <v>212</v>
      </c>
      <c r="C77" s="139">
        <v>63</v>
      </c>
      <c r="D77" s="139">
        <v>0</v>
      </c>
      <c r="E77" s="139">
        <v>17</v>
      </c>
      <c r="F77" s="152"/>
      <c r="G77" s="153"/>
      <c r="H77" s="153"/>
      <c r="I77" s="153"/>
      <c r="J77" s="161"/>
      <c r="K77" s="153"/>
      <c r="L77" s="134">
        <f>L78</f>
        <v>38448</v>
      </c>
      <c r="M77" s="134">
        <f aca="true" t="shared" si="16" ref="M77:N80">M78</f>
        <v>38448</v>
      </c>
      <c r="N77" s="134">
        <f t="shared" si="16"/>
        <v>38448</v>
      </c>
    </row>
    <row r="78" spans="1:14" ht="15" customHeight="1">
      <c r="A78" s="107"/>
      <c r="B78" s="123" t="s">
        <v>99</v>
      </c>
      <c r="C78" s="139">
        <v>63</v>
      </c>
      <c r="D78" s="139">
        <v>0</v>
      </c>
      <c r="E78" s="139">
        <v>17</v>
      </c>
      <c r="F78" s="152">
        <v>863</v>
      </c>
      <c r="G78" s="153"/>
      <c r="H78" s="153"/>
      <c r="I78" s="153"/>
      <c r="J78" s="161"/>
      <c r="K78" s="153"/>
      <c r="L78" s="134">
        <f>L79</f>
        <v>38448</v>
      </c>
      <c r="M78" s="134">
        <f t="shared" si="16"/>
        <v>38448</v>
      </c>
      <c r="N78" s="134">
        <f t="shared" si="16"/>
        <v>38448</v>
      </c>
    </row>
    <row r="79" spans="1:14" ht="26.25" customHeight="1">
      <c r="A79" s="107"/>
      <c r="B79" s="110" t="s">
        <v>240</v>
      </c>
      <c r="C79" s="58">
        <v>63</v>
      </c>
      <c r="D79" s="58">
        <v>0</v>
      </c>
      <c r="E79" s="58">
        <v>17</v>
      </c>
      <c r="F79" s="74">
        <v>863</v>
      </c>
      <c r="G79" s="57" t="s">
        <v>51</v>
      </c>
      <c r="H79" s="57" t="s">
        <v>37</v>
      </c>
      <c r="I79" s="61" t="s">
        <v>241</v>
      </c>
      <c r="J79" s="66" t="s">
        <v>242</v>
      </c>
      <c r="K79" s="61"/>
      <c r="L79" s="135">
        <f>L80</f>
        <v>38448</v>
      </c>
      <c r="M79" s="135">
        <f t="shared" si="16"/>
        <v>38448</v>
      </c>
      <c r="N79" s="135">
        <f t="shared" si="16"/>
        <v>38448</v>
      </c>
    </row>
    <row r="80" spans="1:14" ht="12.75" customHeight="1">
      <c r="A80" s="107"/>
      <c r="B80" s="110" t="s">
        <v>188</v>
      </c>
      <c r="C80" s="58">
        <v>63</v>
      </c>
      <c r="D80" s="58">
        <v>0</v>
      </c>
      <c r="E80" s="58">
        <v>17</v>
      </c>
      <c r="F80" s="74">
        <v>863</v>
      </c>
      <c r="G80" s="57" t="s">
        <v>51</v>
      </c>
      <c r="H80" s="57" t="s">
        <v>37</v>
      </c>
      <c r="I80" s="61" t="s">
        <v>241</v>
      </c>
      <c r="J80" s="66" t="s">
        <v>242</v>
      </c>
      <c r="K80" s="61" t="s">
        <v>187</v>
      </c>
      <c r="L80" s="135">
        <f>L81</f>
        <v>38448</v>
      </c>
      <c r="M80" s="135">
        <f t="shared" si="16"/>
        <v>38448</v>
      </c>
      <c r="N80" s="135">
        <f t="shared" si="16"/>
        <v>38448</v>
      </c>
    </row>
    <row r="81" spans="1:14" ht="24.75" customHeight="1">
      <c r="A81" s="107"/>
      <c r="B81" s="119" t="s">
        <v>198</v>
      </c>
      <c r="C81" s="58">
        <v>63</v>
      </c>
      <c r="D81" s="58">
        <v>0</v>
      </c>
      <c r="E81" s="58">
        <v>17</v>
      </c>
      <c r="F81" s="74">
        <v>863</v>
      </c>
      <c r="G81" s="57" t="s">
        <v>51</v>
      </c>
      <c r="H81" s="57" t="s">
        <v>37</v>
      </c>
      <c r="I81" s="61" t="s">
        <v>241</v>
      </c>
      <c r="J81" s="66" t="s">
        <v>242</v>
      </c>
      <c r="K81" s="61" t="s">
        <v>197</v>
      </c>
      <c r="L81" s="135">
        <v>38448</v>
      </c>
      <c r="M81" s="135">
        <v>38448</v>
      </c>
      <c r="N81" s="135">
        <v>38448</v>
      </c>
    </row>
    <row r="82" spans="1:14" s="33" customFormat="1" ht="14.25" customHeight="1">
      <c r="A82" s="122"/>
      <c r="B82" s="111" t="s">
        <v>213</v>
      </c>
      <c r="C82" s="139">
        <v>63</v>
      </c>
      <c r="D82" s="139">
        <v>0</v>
      </c>
      <c r="E82" s="139">
        <v>18</v>
      </c>
      <c r="F82" s="165"/>
      <c r="G82" s="153"/>
      <c r="H82" s="153"/>
      <c r="I82" s="153"/>
      <c r="J82" s="160"/>
      <c r="K82" s="155"/>
      <c r="L82" s="134">
        <f>L83</f>
        <v>4000</v>
      </c>
      <c r="M82" s="134">
        <f aca="true" t="shared" si="17" ref="M82:N85">M83</f>
        <v>4000</v>
      </c>
      <c r="N82" s="134">
        <f t="shared" si="17"/>
        <v>4000</v>
      </c>
    </row>
    <row r="83" spans="1:14" s="33" customFormat="1" ht="14.25" customHeight="1">
      <c r="A83" s="122"/>
      <c r="B83" s="123" t="s">
        <v>99</v>
      </c>
      <c r="C83" s="139">
        <v>63</v>
      </c>
      <c r="D83" s="139">
        <v>0</v>
      </c>
      <c r="E83" s="139">
        <v>18</v>
      </c>
      <c r="F83" s="165">
        <v>863</v>
      </c>
      <c r="G83" s="153"/>
      <c r="H83" s="153"/>
      <c r="I83" s="153"/>
      <c r="J83" s="160"/>
      <c r="K83" s="155"/>
      <c r="L83" s="134">
        <f>L84</f>
        <v>4000</v>
      </c>
      <c r="M83" s="134">
        <f t="shared" si="17"/>
        <v>4000</v>
      </c>
      <c r="N83" s="134">
        <f t="shared" si="17"/>
        <v>4000</v>
      </c>
    </row>
    <row r="84" spans="1:14" ht="97.5" customHeight="1">
      <c r="A84" s="327" t="s">
        <v>225</v>
      </c>
      <c r="B84" s="328"/>
      <c r="C84" s="58">
        <v>63</v>
      </c>
      <c r="D84" s="58">
        <v>0</v>
      </c>
      <c r="E84" s="58">
        <v>18</v>
      </c>
      <c r="F84" s="74">
        <v>863</v>
      </c>
      <c r="G84" s="57" t="s">
        <v>53</v>
      </c>
      <c r="H84" s="57" t="s">
        <v>38</v>
      </c>
      <c r="I84" s="75" t="s">
        <v>224</v>
      </c>
      <c r="J84" s="66" t="s">
        <v>243</v>
      </c>
      <c r="K84" s="57"/>
      <c r="L84" s="135">
        <f>L85</f>
        <v>4000</v>
      </c>
      <c r="M84" s="135">
        <f t="shared" si="17"/>
        <v>4000</v>
      </c>
      <c r="N84" s="135">
        <f t="shared" si="17"/>
        <v>4000</v>
      </c>
    </row>
    <row r="85" spans="1:14" ht="17.25" customHeight="1">
      <c r="A85" s="60"/>
      <c r="B85" s="62" t="s">
        <v>52</v>
      </c>
      <c r="C85" s="58">
        <v>63</v>
      </c>
      <c r="D85" s="58">
        <v>0</v>
      </c>
      <c r="E85" s="58">
        <v>18</v>
      </c>
      <c r="F85" s="74">
        <v>863</v>
      </c>
      <c r="G85" s="57" t="s">
        <v>53</v>
      </c>
      <c r="H85" s="57" t="s">
        <v>38</v>
      </c>
      <c r="I85" s="75" t="s">
        <v>224</v>
      </c>
      <c r="J85" s="66" t="s">
        <v>243</v>
      </c>
      <c r="K85" s="57" t="s">
        <v>39</v>
      </c>
      <c r="L85" s="135">
        <f>L86</f>
        <v>4000</v>
      </c>
      <c r="M85" s="135">
        <f t="shared" si="17"/>
        <v>4000</v>
      </c>
      <c r="N85" s="136">
        <f t="shared" si="17"/>
        <v>4000</v>
      </c>
    </row>
    <row r="86" spans="1:14" ht="13.5" customHeight="1">
      <c r="A86" s="60"/>
      <c r="B86" s="81" t="s">
        <v>64</v>
      </c>
      <c r="C86" s="58">
        <v>63</v>
      </c>
      <c r="D86" s="58">
        <v>0</v>
      </c>
      <c r="E86" s="58">
        <v>18</v>
      </c>
      <c r="F86" s="74">
        <v>863</v>
      </c>
      <c r="G86" s="57" t="s">
        <v>53</v>
      </c>
      <c r="H86" s="57" t="s">
        <v>38</v>
      </c>
      <c r="I86" s="75" t="s">
        <v>224</v>
      </c>
      <c r="J86" s="66" t="s">
        <v>243</v>
      </c>
      <c r="K86" s="61" t="s">
        <v>28</v>
      </c>
      <c r="L86" s="135">
        <v>4000</v>
      </c>
      <c r="M86" s="135">
        <v>4000</v>
      </c>
      <c r="N86" s="136">
        <v>4000</v>
      </c>
    </row>
    <row r="87" spans="1:14" ht="52.5" customHeight="1">
      <c r="A87" s="70"/>
      <c r="B87" s="277" t="s">
        <v>375</v>
      </c>
      <c r="C87" s="139">
        <v>63</v>
      </c>
      <c r="D87" s="139">
        <v>0</v>
      </c>
      <c r="E87" s="278">
        <v>19</v>
      </c>
      <c r="F87" s="232"/>
      <c r="G87" s="57"/>
      <c r="H87" s="57"/>
      <c r="I87" s="75"/>
      <c r="J87" s="66"/>
      <c r="K87" s="61"/>
      <c r="L87" s="134">
        <f aca="true" t="shared" si="18" ref="L87:N90">L88</f>
        <v>41760</v>
      </c>
      <c r="M87" s="134">
        <f t="shared" si="18"/>
        <v>0</v>
      </c>
      <c r="N87" s="134">
        <f t="shared" si="18"/>
        <v>0</v>
      </c>
    </row>
    <row r="88" spans="1:14" ht="13.5" customHeight="1">
      <c r="A88" s="70"/>
      <c r="B88" s="123" t="s">
        <v>99</v>
      </c>
      <c r="C88" s="139">
        <v>63</v>
      </c>
      <c r="D88" s="139">
        <v>0</v>
      </c>
      <c r="E88" s="278">
        <v>19</v>
      </c>
      <c r="F88" s="232">
        <v>863</v>
      </c>
      <c r="G88" s="57"/>
      <c r="H88" s="57"/>
      <c r="I88" s="75"/>
      <c r="J88" s="66"/>
      <c r="K88" s="61"/>
      <c r="L88" s="134">
        <f t="shared" si="18"/>
        <v>41760</v>
      </c>
      <c r="M88" s="134">
        <f t="shared" si="18"/>
        <v>0</v>
      </c>
      <c r="N88" s="134">
        <f t="shared" si="18"/>
        <v>0</v>
      </c>
    </row>
    <row r="89" spans="1:14" s="33" customFormat="1" ht="40.5" customHeight="1">
      <c r="A89" s="264"/>
      <c r="B89" s="265" t="s">
        <v>367</v>
      </c>
      <c r="C89" s="55">
        <v>63</v>
      </c>
      <c r="D89" s="55">
        <v>0</v>
      </c>
      <c r="E89" s="55">
        <v>19</v>
      </c>
      <c r="F89" s="220">
        <v>863</v>
      </c>
      <c r="G89" s="225" t="s">
        <v>42</v>
      </c>
      <c r="H89" s="225" t="s">
        <v>25</v>
      </c>
      <c r="I89" s="166">
        <v>83300</v>
      </c>
      <c r="J89" s="225" t="s">
        <v>368</v>
      </c>
      <c r="K89" s="219"/>
      <c r="L89" s="135">
        <f t="shared" si="18"/>
        <v>41760</v>
      </c>
      <c r="M89" s="135">
        <f t="shared" si="18"/>
        <v>0</v>
      </c>
      <c r="N89" s="135">
        <f t="shared" si="18"/>
        <v>0</v>
      </c>
    </row>
    <row r="90" spans="1:14" s="33" customFormat="1" ht="26.25" customHeight="1">
      <c r="A90" s="264"/>
      <c r="B90" s="121" t="s">
        <v>199</v>
      </c>
      <c r="C90" s="55">
        <v>63</v>
      </c>
      <c r="D90" s="55">
        <v>0</v>
      </c>
      <c r="E90" s="55">
        <v>19</v>
      </c>
      <c r="F90" s="220">
        <v>863</v>
      </c>
      <c r="G90" s="225" t="s">
        <v>42</v>
      </c>
      <c r="H90" s="225" t="s">
        <v>25</v>
      </c>
      <c r="I90" s="166">
        <v>83300</v>
      </c>
      <c r="J90" s="225" t="s">
        <v>368</v>
      </c>
      <c r="K90" s="146" t="s">
        <v>21</v>
      </c>
      <c r="L90" s="135">
        <f t="shared" si="18"/>
        <v>41760</v>
      </c>
      <c r="M90" s="135">
        <f t="shared" si="18"/>
        <v>0</v>
      </c>
      <c r="N90" s="135">
        <f t="shared" si="18"/>
        <v>0</v>
      </c>
    </row>
    <row r="91" spans="1:14" s="33" customFormat="1" ht="27.75" customHeight="1">
      <c r="A91" s="264"/>
      <c r="B91" s="79" t="s">
        <v>105</v>
      </c>
      <c r="C91" s="55">
        <v>63</v>
      </c>
      <c r="D91" s="55">
        <v>0</v>
      </c>
      <c r="E91" s="55">
        <v>19</v>
      </c>
      <c r="F91" s="220">
        <v>863</v>
      </c>
      <c r="G91" s="225" t="s">
        <v>42</v>
      </c>
      <c r="H91" s="225" t="s">
        <v>25</v>
      </c>
      <c r="I91" s="166">
        <v>83300</v>
      </c>
      <c r="J91" s="225" t="s">
        <v>368</v>
      </c>
      <c r="K91" s="146" t="s">
        <v>22</v>
      </c>
      <c r="L91" s="135">
        <v>41760</v>
      </c>
      <c r="M91" s="135">
        <v>0</v>
      </c>
      <c r="N91" s="135">
        <v>0</v>
      </c>
    </row>
    <row r="92" spans="1:14" ht="16.5" customHeight="1">
      <c r="A92" s="59"/>
      <c r="B92" s="124" t="s">
        <v>200</v>
      </c>
      <c r="C92" s="125">
        <v>70</v>
      </c>
      <c r="D92" s="37"/>
      <c r="E92" s="37"/>
      <c r="F92" s="166"/>
      <c r="G92" s="146"/>
      <c r="H92" s="146"/>
      <c r="I92" s="146"/>
      <c r="J92" s="150"/>
      <c r="K92" s="146"/>
      <c r="L92" s="167">
        <f>L93</f>
        <v>0</v>
      </c>
      <c r="M92" s="167">
        <f>M93</f>
        <v>38400</v>
      </c>
      <c r="N92" s="167">
        <f>N93</f>
        <v>76945</v>
      </c>
    </row>
    <row r="93" spans="1:14" ht="16.5" customHeight="1">
      <c r="A93" s="59"/>
      <c r="B93" s="123" t="s">
        <v>99</v>
      </c>
      <c r="C93" s="148">
        <v>70</v>
      </c>
      <c r="D93" s="140">
        <v>0</v>
      </c>
      <c r="E93" s="140" t="s">
        <v>204</v>
      </c>
      <c r="F93" s="153" t="s">
        <v>245</v>
      </c>
      <c r="G93" s="153"/>
      <c r="H93" s="153"/>
      <c r="I93" s="153"/>
      <c r="J93" s="161"/>
      <c r="K93" s="153"/>
      <c r="L93" s="134">
        <f>L103</f>
        <v>0</v>
      </c>
      <c r="M93" s="134">
        <f>M103</f>
        <v>38400</v>
      </c>
      <c r="N93" s="134">
        <f>N103</f>
        <v>76945</v>
      </c>
    </row>
    <row r="94" spans="1:14" ht="16.5" customHeight="1" hidden="1">
      <c r="A94" s="70"/>
      <c r="B94" s="239" t="s">
        <v>312</v>
      </c>
      <c r="C94" s="58">
        <v>70</v>
      </c>
      <c r="D94" s="58">
        <v>0</v>
      </c>
      <c r="E94" s="142" t="s">
        <v>204</v>
      </c>
      <c r="F94" s="228">
        <v>863</v>
      </c>
      <c r="G94" s="150" t="s">
        <v>37</v>
      </c>
      <c r="H94" s="150" t="s">
        <v>311</v>
      </c>
      <c r="I94" s="150" t="s">
        <v>316</v>
      </c>
      <c r="J94" s="150" t="s">
        <v>313</v>
      </c>
      <c r="K94" s="225"/>
      <c r="L94" s="135">
        <f aca="true" t="shared" si="19" ref="L94:N95">L95</f>
        <v>0</v>
      </c>
      <c r="M94" s="135">
        <f t="shared" si="19"/>
        <v>0</v>
      </c>
      <c r="N94" s="135">
        <f t="shared" si="19"/>
        <v>0</v>
      </c>
    </row>
    <row r="95" spans="1:14" ht="16.5" customHeight="1" hidden="1">
      <c r="A95" s="70"/>
      <c r="B95" s="239" t="s">
        <v>23</v>
      </c>
      <c r="C95" s="58">
        <v>70</v>
      </c>
      <c r="D95" s="58">
        <v>0</v>
      </c>
      <c r="E95" s="142" t="s">
        <v>204</v>
      </c>
      <c r="F95" s="228">
        <v>863</v>
      </c>
      <c r="G95" s="150" t="s">
        <v>37</v>
      </c>
      <c r="H95" s="150" t="s">
        <v>311</v>
      </c>
      <c r="I95" s="150" t="s">
        <v>316</v>
      </c>
      <c r="J95" s="150" t="s">
        <v>313</v>
      </c>
      <c r="K95" s="150" t="s">
        <v>24</v>
      </c>
      <c r="L95" s="135">
        <f t="shared" si="19"/>
        <v>0</v>
      </c>
      <c r="M95" s="135">
        <f t="shared" si="19"/>
        <v>0</v>
      </c>
      <c r="N95" s="135">
        <f t="shared" si="19"/>
        <v>0</v>
      </c>
    </row>
    <row r="96" spans="1:14" ht="16.5" customHeight="1" hidden="1">
      <c r="A96" s="70"/>
      <c r="B96" s="239" t="s">
        <v>314</v>
      </c>
      <c r="C96" s="58">
        <v>70</v>
      </c>
      <c r="D96" s="58">
        <v>0</v>
      </c>
      <c r="E96" s="142" t="s">
        <v>204</v>
      </c>
      <c r="F96" s="228">
        <v>863</v>
      </c>
      <c r="G96" s="150" t="s">
        <v>37</v>
      </c>
      <c r="H96" s="150" t="s">
        <v>311</v>
      </c>
      <c r="I96" s="150" t="s">
        <v>316</v>
      </c>
      <c r="J96" s="150" t="s">
        <v>313</v>
      </c>
      <c r="K96" s="150" t="s">
        <v>315</v>
      </c>
      <c r="L96" s="135">
        <v>0</v>
      </c>
      <c r="M96" s="135">
        <v>0</v>
      </c>
      <c r="N96" s="135">
        <v>0</v>
      </c>
    </row>
    <row r="97" spans="1:14" ht="15.75" customHeight="1" hidden="1">
      <c r="A97" s="327" t="s">
        <v>296</v>
      </c>
      <c r="B97" s="328"/>
      <c r="C97" s="58">
        <v>70</v>
      </c>
      <c r="D97" s="58">
        <v>0</v>
      </c>
      <c r="E97" s="142" t="s">
        <v>204</v>
      </c>
      <c r="F97" s="65">
        <v>863</v>
      </c>
      <c r="G97" s="57" t="s">
        <v>37</v>
      </c>
      <c r="H97" s="57" t="s">
        <v>53</v>
      </c>
      <c r="I97" s="75" t="s">
        <v>216</v>
      </c>
      <c r="J97" s="66" t="s">
        <v>217</v>
      </c>
      <c r="K97" s="57"/>
      <c r="L97" s="135">
        <f aca="true" t="shared" si="20" ref="L97:N98">L98</f>
        <v>0</v>
      </c>
      <c r="M97" s="135">
        <f t="shared" si="20"/>
        <v>0</v>
      </c>
      <c r="N97" s="135">
        <f t="shared" si="20"/>
        <v>0</v>
      </c>
    </row>
    <row r="98" spans="1:14" ht="12.75" customHeight="1" hidden="1">
      <c r="A98" s="60"/>
      <c r="B98" s="59" t="s">
        <v>23</v>
      </c>
      <c r="C98" s="58">
        <v>70</v>
      </c>
      <c r="D98" s="58">
        <v>0</v>
      </c>
      <c r="E98" s="142" t="s">
        <v>204</v>
      </c>
      <c r="F98" s="65">
        <v>863</v>
      </c>
      <c r="G98" s="57" t="s">
        <v>37</v>
      </c>
      <c r="H98" s="57" t="s">
        <v>53</v>
      </c>
      <c r="I98" s="75" t="s">
        <v>216</v>
      </c>
      <c r="J98" s="66" t="s">
        <v>217</v>
      </c>
      <c r="K98" s="57" t="s">
        <v>24</v>
      </c>
      <c r="L98" s="135">
        <f t="shared" si="20"/>
        <v>0</v>
      </c>
      <c r="M98" s="135">
        <f t="shared" si="20"/>
        <v>0</v>
      </c>
      <c r="N98" s="135">
        <f t="shared" si="20"/>
        <v>0</v>
      </c>
    </row>
    <row r="99" spans="1:14" ht="15.75" customHeight="1" hidden="1">
      <c r="A99" s="60"/>
      <c r="B99" s="62" t="s">
        <v>26</v>
      </c>
      <c r="C99" s="58">
        <v>70</v>
      </c>
      <c r="D99" s="58">
        <v>0</v>
      </c>
      <c r="E99" s="142" t="s">
        <v>204</v>
      </c>
      <c r="F99" s="65">
        <v>863</v>
      </c>
      <c r="G99" s="57" t="s">
        <v>37</v>
      </c>
      <c r="H99" s="57" t="s">
        <v>53</v>
      </c>
      <c r="I99" s="75" t="s">
        <v>216</v>
      </c>
      <c r="J99" s="66" t="s">
        <v>217</v>
      </c>
      <c r="K99" s="57" t="s">
        <v>27</v>
      </c>
      <c r="L99" s="135"/>
      <c r="M99" s="135"/>
      <c r="N99" s="135"/>
    </row>
    <row r="100" spans="1:14" ht="13.5" customHeight="1" hidden="1">
      <c r="A100" s="60"/>
      <c r="B100" s="242" t="s">
        <v>317</v>
      </c>
      <c r="C100" s="243"/>
      <c r="D100" s="243"/>
      <c r="E100" s="243"/>
      <c r="F100" s="220">
        <v>863</v>
      </c>
      <c r="G100" s="150" t="s">
        <v>318</v>
      </c>
      <c r="H100" s="150" t="s">
        <v>318</v>
      </c>
      <c r="I100" s="150"/>
      <c r="J100" s="150"/>
      <c r="K100" s="225"/>
      <c r="L100" s="135">
        <f aca="true" t="shared" si="21" ref="L100:N101">L101</f>
        <v>0</v>
      </c>
      <c r="M100" s="135">
        <f t="shared" si="21"/>
        <v>0</v>
      </c>
      <c r="N100" s="135">
        <f t="shared" si="21"/>
        <v>0</v>
      </c>
    </row>
    <row r="101" spans="1:14" ht="13.5" customHeight="1" hidden="1">
      <c r="A101" s="60"/>
      <c r="B101" s="242" t="s">
        <v>317</v>
      </c>
      <c r="C101" s="58">
        <v>70</v>
      </c>
      <c r="D101" s="58">
        <v>0</v>
      </c>
      <c r="E101" s="142" t="s">
        <v>204</v>
      </c>
      <c r="F101" s="220">
        <v>863</v>
      </c>
      <c r="G101" s="150" t="s">
        <v>318</v>
      </c>
      <c r="H101" s="150" t="s">
        <v>318</v>
      </c>
      <c r="I101" s="150" t="s">
        <v>321</v>
      </c>
      <c r="J101" s="150" t="s">
        <v>319</v>
      </c>
      <c r="K101" s="225"/>
      <c r="L101" s="135">
        <f t="shared" si="21"/>
        <v>0</v>
      </c>
      <c r="M101" s="135">
        <f t="shared" si="21"/>
        <v>0</v>
      </c>
      <c r="N101" s="135">
        <f t="shared" si="21"/>
        <v>0</v>
      </c>
    </row>
    <row r="102" spans="1:14" ht="13.5" customHeight="1" hidden="1">
      <c r="A102" s="60"/>
      <c r="B102" s="242" t="s">
        <v>317</v>
      </c>
      <c r="C102" s="58">
        <v>70</v>
      </c>
      <c r="D102" s="58">
        <v>0</v>
      </c>
      <c r="E102" s="142" t="s">
        <v>204</v>
      </c>
      <c r="F102" s="220">
        <v>863</v>
      </c>
      <c r="G102" s="150" t="s">
        <v>318</v>
      </c>
      <c r="H102" s="150" t="s">
        <v>318</v>
      </c>
      <c r="I102" s="150" t="s">
        <v>321</v>
      </c>
      <c r="J102" s="150" t="s">
        <v>319</v>
      </c>
      <c r="K102" s="150" t="s">
        <v>320</v>
      </c>
      <c r="L102" s="135">
        <v>0</v>
      </c>
      <c r="M102" s="135">
        <v>0</v>
      </c>
      <c r="N102" s="135">
        <v>0</v>
      </c>
    </row>
    <row r="103" spans="1:14" s="33" customFormat="1" ht="15.75" customHeight="1">
      <c r="A103" s="122"/>
      <c r="B103" s="242" t="s">
        <v>317</v>
      </c>
      <c r="C103" s="55">
        <v>70</v>
      </c>
      <c r="D103" s="55">
        <v>0</v>
      </c>
      <c r="E103" s="142" t="s">
        <v>204</v>
      </c>
      <c r="F103" s="220">
        <v>863</v>
      </c>
      <c r="G103" s="142" t="s">
        <v>37</v>
      </c>
      <c r="H103" s="142" t="s">
        <v>54</v>
      </c>
      <c r="I103" s="221" t="s">
        <v>321</v>
      </c>
      <c r="J103" s="222" t="s">
        <v>363</v>
      </c>
      <c r="K103" s="153"/>
      <c r="L103" s="134">
        <v>0</v>
      </c>
      <c r="M103" s="135">
        <f>M104</f>
        <v>38400</v>
      </c>
      <c r="N103" s="135">
        <f>N104</f>
        <v>76945</v>
      </c>
    </row>
    <row r="104" spans="1:14" s="33" customFormat="1" ht="15.75" customHeight="1">
      <c r="A104" s="122"/>
      <c r="B104" s="226" t="s">
        <v>23</v>
      </c>
      <c r="C104" s="55">
        <v>70</v>
      </c>
      <c r="D104" s="55">
        <v>0</v>
      </c>
      <c r="E104" s="142" t="s">
        <v>204</v>
      </c>
      <c r="F104" s="220">
        <v>863</v>
      </c>
      <c r="G104" s="142" t="s">
        <v>37</v>
      </c>
      <c r="H104" s="142" t="s">
        <v>54</v>
      </c>
      <c r="I104" s="221" t="s">
        <v>321</v>
      </c>
      <c r="J104" s="222" t="s">
        <v>363</v>
      </c>
      <c r="K104" s="146" t="s">
        <v>24</v>
      </c>
      <c r="L104" s="135">
        <v>0</v>
      </c>
      <c r="M104" s="135">
        <f>M105</f>
        <v>38400</v>
      </c>
      <c r="N104" s="135">
        <f>N105</f>
        <v>76945</v>
      </c>
    </row>
    <row r="105" spans="1:14" s="33" customFormat="1" ht="15.75" customHeight="1">
      <c r="A105" s="122"/>
      <c r="B105" s="263" t="s">
        <v>26</v>
      </c>
      <c r="C105" s="55">
        <v>70</v>
      </c>
      <c r="D105" s="55">
        <v>0</v>
      </c>
      <c r="E105" s="142" t="s">
        <v>204</v>
      </c>
      <c r="F105" s="220">
        <v>863</v>
      </c>
      <c r="G105" s="142" t="s">
        <v>37</v>
      </c>
      <c r="H105" s="142" t="s">
        <v>54</v>
      </c>
      <c r="I105" s="221" t="s">
        <v>321</v>
      </c>
      <c r="J105" s="222" t="s">
        <v>363</v>
      </c>
      <c r="K105" s="146" t="s">
        <v>27</v>
      </c>
      <c r="L105" s="135">
        <v>0</v>
      </c>
      <c r="M105" s="135">
        <v>38400</v>
      </c>
      <c r="N105" s="135">
        <v>76945</v>
      </c>
    </row>
    <row r="106" spans="1:14" ht="14.25" customHeight="1">
      <c r="A106" s="71"/>
      <c r="B106" s="126" t="s">
        <v>29</v>
      </c>
      <c r="C106" s="139"/>
      <c r="D106" s="139"/>
      <c r="E106" s="139"/>
      <c r="F106" s="149"/>
      <c r="G106" s="153"/>
      <c r="H106" s="153"/>
      <c r="I106" s="153"/>
      <c r="J106" s="153"/>
      <c r="K106" s="153"/>
      <c r="L106" s="134">
        <f>L8+L44+L51+L58+L63+L82+L77+L92+L87</f>
        <v>6516694</v>
      </c>
      <c r="M106" s="134">
        <f>M8+M44+M51+M58+M63+M82+M77+M92</f>
        <v>3626292</v>
      </c>
      <c r="N106" s="134">
        <f>N8+N44+N51+N58+N63+N82+N77+N92</f>
        <v>3751898</v>
      </c>
    </row>
    <row r="109" spans="12:14" ht="14.25">
      <c r="L109" s="281">
        <f>L106-'6.ВС'!L110</f>
        <v>0</v>
      </c>
      <c r="M109" s="281">
        <f>M106-'6.ВС'!M110</f>
        <v>0</v>
      </c>
      <c r="N109" s="281">
        <f>N106-'6.ВС'!N110</f>
        <v>0</v>
      </c>
    </row>
  </sheetData>
  <sheetProtection/>
  <mergeCells count="13">
    <mergeCell ref="A84:B84"/>
    <mergeCell ref="A97:B97"/>
    <mergeCell ref="A4:N4"/>
    <mergeCell ref="A16:B16"/>
    <mergeCell ref="A60:B60"/>
    <mergeCell ref="A65:B65"/>
    <mergeCell ref="A74:B74"/>
    <mergeCell ref="C1:L1"/>
    <mergeCell ref="A6:B6"/>
    <mergeCell ref="A68:B68"/>
    <mergeCell ref="A38:B38"/>
    <mergeCell ref="C2:N2"/>
    <mergeCell ref="A41:B41"/>
  </mergeCells>
  <printOptions/>
  <pageMargins left="0.5511811023622047" right="0.1968503937007874" top="0.7874015748031497" bottom="1.0236220472440944" header="0.3937007874015748" footer="0.2755905511811024"/>
  <pageSetup horizontalDpi="600" verticalDpi="600" orientation="portrait" paperSize="9" scale="85" r:id="rId3"/>
  <legacyDrawing r:id="rId2"/>
</worksheet>
</file>

<file path=xl/worksheets/sheet9.xml><?xml version="1.0" encoding="utf-8"?>
<worksheet xmlns="http://schemas.openxmlformats.org/spreadsheetml/2006/main" xmlns:r="http://schemas.openxmlformats.org/officeDocument/2006/relationships">
  <sheetPr>
    <tabColor rgb="FF7030A0"/>
  </sheetPr>
  <dimension ref="A1:IU9"/>
  <sheetViews>
    <sheetView zoomScalePageLayoutView="0" workbookViewId="0" topLeftCell="A1">
      <selection activeCell="B5" sqref="B5:E5"/>
    </sheetView>
  </sheetViews>
  <sheetFormatPr defaultColWidth="9.140625" defaultRowHeight="12.75"/>
  <cols>
    <col min="1" max="1" width="4.140625" style="197" customWidth="1"/>
    <col min="2" max="2" width="40.140625" style="197" customWidth="1"/>
    <col min="3" max="5" width="15.7109375" style="197" customWidth="1"/>
    <col min="6" max="8" width="9.140625" style="197" customWidth="1"/>
    <col min="9" max="9" width="18.8515625" style="197" customWidth="1"/>
    <col min="10" max="251" width="9.140625" style="197" customWidth="1"/>
    <col min="252" max="252" width="4.140625" style="197" customWidth="1"/>
    <col min="253" max="253" width="58.8515625" style="197" customWidth="1"/>
    <col min="254" max="254" width="32.8515625" style="197" customWidth="1"/>
    <col min="255" max="255" width="9.140625" style="197" customWidth="1"/>
  </cols>
  <sheetData>
    <row r="1" spans="1:3" ht="12.75">
      <c r="A1" s="194"/>
      <c r="B1" s="195"/>
      <c r="C1" s="196" t="s">
        <v>194</v>
      </c>
    </row>
    <row r="2" spans="1:5" ht="62.25" customHeight="1">
      <c r="A2" s="194"/>
      <c r="B2" s="195"/>
      <c r="C2" s="292" t="s">
        <v>343</v>
      </c>
      <c r="D2" s="292"/>
      <c r="E2" s="292"/>
    </row>
    <row r="3" spans="1:3" ht="12.75">
      <c r="A3" s="194"/>
      <c r="B3" s="195"/>
      <c r="C3" s="172" t="s">
        <v>285</v>
      </c>
    </row>
    <row r="4" spans="1:3" ht="12.75">
      <c r="A4" s="194"/>
      <c r="B4" s="195"/>
      <c r="C4" s="198"/>
    </row>
    <row r="5" spans="1:255" ht="86.25" customHeight="1">
      <c r="A5" s="199"/>
      <c r="B5" s="349" t="s">
        <v>378</v>
      </c>
      <c r="C5" s="349"/>
      <c r="D5" s="349"/>
      <c r="E5" s="349"/>
      <c r="F5" s="200"/>
      <c r="G5" s="200"/>
      <c r="H5" s="200"/>
      <c r="I5" s="28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row>
    <row r="6" spans="1:5" ht="12.75">
      <c r="A6" s="194"/>
      <c r="B6" s="201"/>
      <c r="C6" s="201"/>
      <c r="E6" s="168" t="s">
        <v>244</v>
      </c>
    </row>
    <row r="7" spans="1:255" ht="27.75" customHeight="1">
      <c r="A7" s="202" t="s">
        <v>286</v>
      </c>
      <c r="B7" s="279" t="s">
        <v>287</v>
      </c>
      <c r="C7" s="203" t="s">
        <v>293</v>
      </c>
      <c r="D7" s="203" t="s">
        <v>298</v>
      </c>
      <c r="E7" s="203" t="s">
        <v>376</v>
      </c>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88"/>
      <c r="DF7" s="188"/>
      <c r="DG7" s="188"/>
      <c r="DH7" s="188"/>
      <c r="DI7" s="188"/>
      <c r="DJ7" s="188"/>
      <c r="DK7" s="188"/>
      <c r="DL7" s="188"/>
      <c r="DM7" s="188"/>
      <c r="DN7" s="188"/>
      <c r="DO7" s="188"/>
      <c r="DP7" s="188"/>
      <c r="DQ7" s="188"/>
      <c r="DR7" s="188"/>
      <c r="DS7" s="188"/>
      <c r="DT7" s="188"/>
      <c r="DU7" s="188"/>
      <c r="DV7" s="188"/>
      <c r="DW7" s="188"/>
      <c r="DX7" s="188"/>
      <c r="DY7" s="188"/>
      <c r="DZ7" s="188"/>
      <c r="EA7" s="188"/>
      <c r="EB7" s="188"/>
      <c r="EC7" s="188"/>
      <c r="ED7" s="188"/>
      <c r="EE7" s="188"/>
      <c r="EF7" s="188"/>
      <c r="EG7" s="188"/>
      <c r="EH7" s="188"/>
      <c r="EI7" s="188"/>
      <c r="EJ7" s="188"/>
      <c r="EK7" s="188"/>
      <c r="EL7" s="188"/>
      <c r="EM7" s="188"/>
      <c r="EN7" s="188"/>
      <c r="EO7" s="188"/>
      <c r="EP7" s="188"/>
      <c r="EQ7" s="188"/>
      <c r="ER7" s="188"/>
      <c r="ES7" s="188"/>
      <c r="ET7" s="188"/>
      <c r="EU7" s="188"/>
      <c r="EV7" s="188"/>
      <c r="EW7" s="188"/>
      <c r="EX7" s="188"/>
      <c r="EY7" s="188"/>
      <c r="EZ7" s="188"/>
      <c r="FA7" s="188"/>
      <c r="FB7" s="188"/>
      <c r="FC7" s="188"/>
      <c r="FD7" s="188"/>
      <c r="FE7" s="188"/>
      <c r="FF7" s="188"/>
      <c r="FG7" s="188"/>
      <c r="FH7" s="188"/>
      <c r="FI7" s="188"/>
      <c r="FJ7" s="188"/>
      <c r="FK7" s="188"/>
      <c r="FL7" s="188"/>
      <c r="FM7" s="188"/>
      <c r="FN7" s="188"/>
      <c r="FO7" s="188"/>
      <c r="FP7" s="188"/>
      <c r="FQ7" s="188"/>
      <c r="FR7" s="188"/>
      <c r="FS7" s="188"/>
      <c r="FT7" s="188"/>
      <c r="FU7" s="188"/>
      <c r="FV7" s="188"/>
      <c r="FW7" s="188"/>
      <c r="FX7" s="188"/>
      <c r="FY7" s="188"/>
      <c r="FZ7" s="188"/>
      <c r="GA7" s="188"/>
      <c r="GB7" s="188"/>
      <c r="GC7" s="188"/>
      <c r="GD7" s="188"/>
      <c r="GE7" s="188"/>
      <c r="GF7" s="188"/>
      <c r="GG7" s="188"/>
      <c r="GH7" s="188"/>
      <c r="GI7" s="188"/>
      <c r="GJ7" s="188"/>
      <c r="GK7" s="188"/>
      <c r="GL7" s="188"/>
      <c r="GM7" s="188"/>
      <c r="GN7" s="188"/>
      <c r="GO7" s="188"/>
      <c r="GP7" s="188"/>
      <c r="GQ7" s="188"/>
      <c r="GR7" s="188"/>
      <c r="GS7" s="188"/>
      <c r="GT7" s="188"/>
      <c r="GU7" s="188"/>
      <c r="GV7" s="188"/>
      <c r="GW7" s="188"/>
      <c r="GX7" s="188"/>
      <c r="GY7" s="188"/>
      <c r="GZ7" s="188"/>
      <c r="HA7" s="188"/>
      <c r="HB7" s="188"/>
      <c r="HC7" s="188"/>
      <c r="HD7" s="188"/>
      <c r="HE7" s="188"/>
      <c r="HF7" s="188"/>
      <c r="HG7" s="188"/>
      <c r="HH7" s="188"/>
      <c r="HI7" s="188"/>
      <c r="HJ7" s="188"/>
      <c r="HK7" s="188"/>
      <c r="HL7" s="188"/>
      <c r="HM7" s="188"/>
      <c r="HN7" s="188"/>
      <c r="HO7" s="188"/>
      <c r="HP7" s="188"/>
      <c r="HQ7" s="188"/>
      <c r="HR7" s="188"/>
      <c r="HS7" s="188"/>
      <c r="HT7" s="188"/>
      <c r="HU7" s="188"/>
      <c r="HV7" s="188"/>
      <c r="HW7" s="188"/>
      <c r="HX7" s="188"/>
      <c r="HY7" s="188"/>
      <c r="HZ7" s="188"/>
      <c r="IA7" s="188"/>
      <c r="IB7" s="188"/>
      <c r="IC7" s="188"/>
      <c r="ID7" s="188"/>
      <c r="IE7" s="188"/>
      <c r="IF7" s="188"/>
      <c r="IG7" s="188"/>
      <c r="IH7" s="188"/>
      <c r="II7" s="188"/>
      <c r="IJ7" s="188"/>
      <c r="IK7" s="188"/>
      <c r="IL7" s="188"/>
      <c r="IM7" s="188"/>
      <c r="IN7" s="188"/>
      <c r="IO7" s="188"/>
      <c r="IP7" s="188"/>
      <c r="IQ7" s="188"/>
      <c r="IR7" s="188"/>
      <c r="IS7" s="188"/>
      <c r="IT7" s="188"/>
      <c r="IU7" s="188"/>
    </row>
    <row r="8" spans="1:255" ht="21" customHeight="1">
      <c r="A8" s="204">
        <v>1</v>
      </c>
      <c r="B8" s="205" t="s">
        <v>288</v>
      </c>
      <c r="C8" s="209">
        <v>3000</v>
      </c>
      <c r="D8" s="209">
        <v>3000</v>
      </c>
      <c r="E8" s="209">
        <v>3000</v>
      </c>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c r="DU8" s="173"/>
      <c r="DV8" s="173"/>
      <c r="DW8" s="173"/>
      <c r="DX8" s="173"/>
      <c r="DY8" s="173"/>
      <c r="DZ8" s="173"/>
      <c r="EA8" s="173"/>
      <c r="EB8" s="173"/>
      <c r="EC8" s="173"/>
      <c r="ED8" s="173"/>
      <c r="EE8" s="173"/>
      <c r="EF8" s="173"/>
      <c r="EG8" s="173"/>
      <c r="EH8" s="173"/>
      <c r="EI8" s="173"/>
      <c r="EJ8" s="173"/>
      <c r="EK8" s="173"/>
      <c r="EL8" s="173"/>
      <c r="EM8" s="173"/>
      <c r="EN8" s="173"/>
      <c r="EO8" s="173"/>
      <c r="EP8" s="173"/>
      <c r="EQ8" s="173"/>
      <c r="ER8" s="173"/>
      <c r="ES8" s="173"/>
      <c r="ET8" s="173"/>
      <c r="EU8" s="173"/>
      <c r="EV8" s="173"/>
      <c r="EW8" s="173"/>
      <c r="EX8" s="173"/>
      <c r="EY8" s="173"/>
      <c r="EZ8" s="173"/>
      <c r="FA8" s="173"/>
      <c r="FB8" s="173"/>
      <c r="FC8" s="173"/>
      <c r="FD8" s="173"/>
      <c r="FE8" s="173"/>
      <c r="FF8" s="173"/>
      <c r="FG8" s="173"/>
      <c r="FH8" s="173"/>
      <c r="FI8" s="173"/>
      <c r="FJ8" s="173"/>
      <c r="FK8" s="173"/>
      <c r="FL8" s="173"/>
      <c r="FM8" s="173"/>
      <c r="FN8" s="173"/>
      <c r="FO8" s="173"/>
      <c r="FP8" s="173"/>
      <c r="FQ8" s="173"/>
      <c r="FR8" s="173"/>
      <c r="FS8" s="173"/>
      <c r="FT8" s="173"/>
      <c r="FU8" s="173"/>
      <c r="FV8" s="173"/>
      <c r="FW8" s="173"/>
      <c r="FX8" s="173"/>
      <c r="FY8" s="173"/>
      <c r="FZ8" s="173"/>
      <c r="GA8" s="173"/>
      <c r="GB8" s="173"/>
      <c r="GC8" s="173"/>
      <c r="GD8" s="173"/>
      <c r="GE8" s="173"/>
      <c r="GF8" s="173"/>
      <c r="GG8" s="173"/>
      <c r="GH8" s="173"/>
      <c r="GI8" s="173"/>
      <c r="GJ8" s="173"/>
      <c r="GK8" s="173"/>
      <c r="GL8" s="173"/>
      <c r="GM8" s="173"/>
      <c r="GN8" s="173"/>
      <c r="GO8" s="173"/>
      <c r="GP8" s="173"/>
      <c r="GQ8" s="173"/>
      <c r="GR8" s="173"/>
      <c r="GS8" s="173"/>
      <c r="GT8" s="173"/>
      <c r="GU8" s="173"/>
      <c r="GV8" s="173"/>
      <c r="GW8" s="173"/>
      <c r="GX8" s="173"/>
      <c r="GY8" s="173"/>
      <c r="GZ8" s="173"/>
      <c r="HA8" s="173"/>
      <c r="HB8" s="173"/>
      <c r="HC8" s="173"/>
      <c r="HD8" s="173"/>
      <c r="HE8" s="173"/>
      <c r="HF8" s="173"/>
      <c r="HG8" s="173"/>
      <c r="HH8" s="173"/>
      <c r="HI8" s="173"/>
      <c r="HJ8" s="173"/>
      <c r="HK8" s="173"/>
      <c r="HL8" s="173"/>
      <c r="HM8" s="173"/>
      <c r="HN8" s="173"/>
      <c r="HO8" s="173"/>
      <c r="HP8" s="173"/>
      <c r="HQ8" s="173"/>
      <c r="HR8" s="173"/>
      <c r="HS8" s="173"/>
      <c r="HT8" s="173"/>
      <c r="HU8" s="173"/>
      <c r="HV8" s="173"/>
      <c r="HW8" s="173"/>
      <c r="HX8" s="173"/>
      <c r="HY8" s="173"/>
      <c r="HZ8" s="173"/>
      <c r="IA8" s="173"/>
      <c r="IB8" s="173"/>
      <c r="IC8" s="173"/>
      <c r="ID8" s="173"/>
      <c r="IE8" s="173"/>
      <c r="IF8" s="173"/>
      <c r="IG8" s="173"/>
      <c r="IH8" s="173"/>
      <c r="II8" s="173"/>
      <c r="IJ8" s="173"/>
      <c r="IK8" s="173"/>
      <c r="IL8" s="173"/>
      <c r="IM8" s="173"/>
      <c r="IN8" s="173"/>
      <c r="IO8" s="173"/>
      <c r="IP8" s="173"/>
      <c r="IQ8" s="173"/>
      <c r="IR8" s="173"/>
      <c r="IS8" s="173"/>
      <c r="IT8" s="173"/>
      <c r="IU8" s="173"/>
    </row>
    <row r="9" spans="1:255" ht="22.5" customHeight="1">
      <c r="A9" s="206"/>
      <c r="B9" s="207" t="s">
        <v>289</v>
      </c>
      <c r="C9" s="210">
        <f>SUM(C8:C8)</f>
        <v>3000</v>
      </c>
      <c r="D9" s="210">
        <f>SUM(D8:D8)</f>
        <v>3000</v>
      </c>
      <c r="E9" s="210">
        <f>SUM(E8:E8)</f>
        <v>3000</v>
      </c>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c r="FU9" s="208"/>
      <c r="FV9" s="208"/>
      <c r="FW9" s="208"/>
      <c r="FX9" s="208"/>
      <c r="FY9" s="208"/>
      <c r="FZ9" s="208"/>
      <c r="GA9" s="208"/>
      <c r="GB9" s="208"/>
      <c r="GC9" s="208"/>
      <c r="GD9" s="208"/>
      <c r="GE9" s="208"/>
      <c r="GF9" s="208"/>
      <c r="GG9" s="208"/>
      <c r="GH9" s="208"/>
      <c r="GI9" s="208"/>
      <c r="GJ9" s="208"/>
      <c r="GK9" s="208"/>
      <c r="GL9" s="208"/>
      <c r="GM9" s="208"/>
      <c r="GN9" s="208"/>
      <c r="GO9" s="208"/>
      <c r="GP9" s="208"/>
      <c r="GQ9" s="208"/>
      <c r="GR9" s="208"/>
      <c r="GS9" s="208"/>
      <c r="GT9" s="208"/>
      <c r="GU9" s="208"/>
      <c r="GV9" s="208"/>
      <c r="GW9" s="208"/>
      <c r="GX9" s="208"/>
      <c r="GY9" s="208"/>
      <c r="GZ9" s="208"/>
      <c r="HA9" s="208"/>
      <c r="HB9" s="208"/>
      <c r="HC9" s="208"/>
      <c r="HD9" s="208"/>
      <c r="HE9" s="208"/>
      <c r="HF9" s="208"/>
      <c r="HG9" s="208"/>
      <c r="HH9" s="208"/>
      <c r="HI9" s="208"/>
      <c r="HJ9" s="208"/>
      <c r="HK9" s="208"/>
      <c r="HL9" s="208"/>
      <c r="HM9" s="208"/>
      <c r="HN9" s="208"/>
      <c r="HO9" s="208"/>
      <c r="HP9" s="208"/>
      <c r="HQ9" s="208"/>
      <c r="HR9" s="208"/>
      <c r="HS9" s="208"/>
      <c r="HT9" s="208"/>
      <c r="HU9" s="208"/>
      <c r="HV9" s="208"/>
      <c r="HW9" s="208"/>
      <c r="HX9" s="208"/>
      <c r="HY9" s="208"/>
      <c r="HZ9" s="208"/>
      <c r="IA9" s="208"/>
      <c r="IB9" s="208"/>
      <c r="IC9" s="208"/>
      <c r="ID9" s="208"/>
      <c r="IE9" s="208"/>
      <c r="IF9" s="208"/>
      <c r="IG9" s="208"/>
      <c r="IH9" s="208"/>
      <c r="II9" s="208"/>
      <c r="IJ9" s="208"/>
      <c r="IK9" s="208"/>
      <c r="IL9" s="208"/>
      <c r="IM9" s="208"/>
      <c r="IN9" s="208"/>
      <c r="IO9" s="208"/>
      <c r="IP9" s="208"/>
      <c r="IQ9" s="208"/>
      <c r="IR9" s="208"/>
      <c r="IS9" s="208"/>
      <c r="IT9" s="208"/>
      <c r="IU9" s="208"/>
    </row>
  </sheetData>
  <sheetProtection/>
  <mergeCells count="2">
    <mergeCell ref="C2:E2"/>
    <mergeCell ref="B5:E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Наташа</cp:lastModifiedBy>
  <cp:lastPrinted>2019-11-14T07:57:46Z</cp:lastPrinted>
  <dcterms:created xsi:type="dcterms:W3CDTF">1996-10-08T23:32:33Z</dcterms:created>
  <dcterms:modified xsi:type="dcterms:W3CDTF">2020-02-11T13:01:15Z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