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1535" tabRatio="899" activeTab="12"/>
  </bookViews>
  <sheets>
    <sheet name="1. Дох.2019-21" sheetId="1" r:id="rId1"/>
    <sheet name="2 Норм." sheetId="2" r:id="rId2"/>
    <sheet name="3Адм.дох " sheetId="3" r:id="rId3"/>
    <sheet name="4Адм ОГВ" sheetId="4" r:id="rId4"/>
    <sheet name="5 Адм.ист." sheetId="5" r:id="rId5"/>
    <sheet name="6Вед.18" sheetId="6" r:id="rId6"/>
    <sheet name="7.ФС" sheetId="7" r:id="rId7"/>
    <sheet name="8.МП" sheetId="8" r:id="rId8"/>
    <sheet name="9.1.Вн.контр" sheetId="9" r:id="rId9"/>
    <sheet name="9.2. архив" sheetId="10" r:id="rId10"/>
    <sheet name="9.3.спорт" sheetId="11" r:id="rId11"/>
    <sheet name="9.4. внутр.контр" sheetId="12" r:id="rId12"/>
    <sheet name="10 Ист" sheetId="13" r:id="rId13"/>
  </sheets>
  <definedNames>
    <definedName name="_xlnm.Print_Titles" localSheetId="0">'1. Дох.2019-21'!$8:$9</definedName>
    <definedName name="_xlnm.Print_Titles" localSheetId="5">'6Вед.18'!$8:$8</definedName>
    <definedName name="_xlnm.Print_Titles" localSheetId="7">'8.МП'!$8:$8</definedName>
  </definedNames>
  <calcPr fullCalcOnLoad="1"/>
</workbook>
</file>

<file path=xl/sharedStrings.xml><?xml version="1.0" encoding="utf-8"?>
<sst xmlns="http://schemas.openxmlformats.org/spreadsheetml/2006/main" count="2057" uniqueCount="473">
  <si>
    <t>2019 год</t>
  </si>
  <si>
    <t>Приложение 9</t>
  </si>
  <si>
    <t>Приложение 10</t>
  </si>
  <si>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</si>
  <si>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</si>
  <si>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</si>
  <si>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</si>
  <si>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</si>
  <si>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</si>
  <si>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</si>
  <si>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</si>
  <si>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</si>
  <si>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</si>
  <si>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</si>
  <si>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</si>
  <si>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</si>
  <si>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</si>
  <si>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Субвенции бюджетам  поселений на осуществление  первичного воинского учета на  территориях, где отсутствуют военные комиссариаты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</si>
  <si>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</si>
  <si>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</si>
  <si>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</si>
  <si>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</si>
  <si>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</si>
  <si>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</si>
  <si>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</si>
  <si>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</si>
  <si>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</si>
  <si>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</si>
  <si>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</si>
  <si>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</si>
  <si>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</si>
  <si>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</si>
  <si>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</si>
  <si>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</si>
  <si>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</si>
  <si>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870</t>
  </si>
  <si>
    <t>540</t>
  </si>
  <si>
    <t>600</t>
  </si>
  <si>
    <t>ВСЕГО РАСХОДОВ</t>
  </si>
  <si>
    <t>Условно утвержденные расходы</t>
  </si>
  <si>
    <t>99</t>
  </si>
  <si>
    <t>999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</si>
  <si>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</si>
  <si>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</si>
  <si>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</si>
  <si>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</si>
  <si>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</si>
  <si>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</si>
  <si>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</si>
  <si>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</si>
  <si>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</si>
  <si>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</si>
  <si>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</si>
  <si>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</si>
  <si>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</si>
  <si>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</si>
  <si>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</si>
  <si>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</si>
  <si>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</si>
  <si>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</si>
  <si>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</si>
  <si>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</si>
  <si>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</si>
  <si>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</si>
  <si>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</si>
  <si>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</si>
  <si>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</si>
  <si>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</si>
  <si>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</si>
  <si>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</si>
  <si>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</si>
  <si>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</si>
  <si>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</si>
  <si>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</si>
  <si>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</si>
  <si>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</si>
  <si>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</si>
  <si>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</si>
  <si>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</si>
  <si>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</si>
  <si>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</si>
  <si>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</si>
  <si>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</si>
  <si>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</si>
  <si>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 xml:space="preserve"> 1 11 00000 00 0000 000</t>
  </si>
  <si>
    <t>1 11 05000 00 0000 120</t>
  </si>
  <si>
    <t>1 11 05030 00 0000 120</t>
  </si>
  <si>
    <t xml:space="preserve"> Приложение 1</t>
  </si>
  <si>
    <t xml:space="preserve"> Приложение 2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</si>
  <si>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</si>
  <si>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</si>
  <si>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</si>
  <si>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</si>
  <si>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</si>
  <si>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</si>
  <si>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</si>
  <si>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</si>
  <si>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</si>
  <si>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</si>
  <si>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</si>
  <si>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</si>
  <si>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</si>
  <si>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</si>
  <si>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>Утверждено на 2016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</si>
  <si>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</si>
  <si>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</si>
  <si>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</si>
  <si>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</si>
  <si>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</si>
  <si>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1010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</si>
  <si>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</si>
  <si>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</si>
  <si>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</si>
  <si>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1012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</si>
  <si>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</si>
  <si>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</si>
  <si>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Мероприятия в сфере пожарной безопасности</t>
  </si>
  <si>
    <t>1129</t>
  </si>
  <si>
    <t>7001</t>
  </si>
  <si>
    <t>7003</t>
  </si>
  <si>
    <t>Организация и содержание мест захоронения (кладбищ)</t>
  </si>
  <si>
    <t>1014</t>
  </si>
  <si>
    <t>Код бюджетной классификации Российской Федерации</t>
  </si>
  <si>
    <t xml:space="preserve">Наименование  </t>
  </si>
  <si>
    <t>администратора доходов</t>
  </si>
  <si>
    <t>доходов бюджета сельского поселения</t>
  </si>
  <si>
    <t>1 08 07175 01 1000 110</t>
  </si>
  <si>
    <t>1 08 07175 01 4000 110</t>
  </si>
  <si>
    <t>1 11 05025 10 0000 120</t>
  </si>
  <si>
    <t>1 11 07015 10 0000 120</t>
  </si>
  <si>
    <t>1 11 09045 10 0000 120</t>
  </si>
  <si>
    <t>1 13 01995 10 0000 130</t>
  </si>
  <si>
    <t>1 13 02995 10 0000 130</t>
  </si>
  <si>
    <t>1 14 02052 10 0000 410</t>
  </si>
  <si>
    <t>1 14 02053 10 0000 410</t>
  </si>
  <si>
    <t>1 14 02052 10 0000 440</t>
  </si>
  <si>
    <t>1 14 02053 10 0000 440</t>
  </si>
  <si>
    <t>1 15 02050 10 0000 140</t>
  </si>
  <si>
    <t>1 16 18050 10 0000 140</t>
  </si>
  <si>
    <t>1 16 23051 10 0000 140</t>
  </si>
  <si>
    <t>1 16 23052 10 0000 140</t>
  </si>
  <si>
    <t>1 16 90050 10 0000 140</t>
  </si>
  <si>
    <t>1 17 01050 10 0000 180</t>
  </si>
  <si>
    <t>1 17 05050 10 0000 180</t>
  </si>
  <si>
    <t>1003</t>
  </si>
  <si>
    <t>Массовый спорт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</si>
  <si>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</si>
  <si>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</si>
  <si>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</si>
  <si>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</si>
  <si>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</si>
  <si>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</si>
  <si>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Денежные взыскания (штрафы) за нарушение бюджетного законодательства (в части бюджетов сельских поселений)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</si>
  <si>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
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</si>
  <si>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</si>
  <si>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к Решению Лутенского сельского Совета народных депутатов № 4-5 от 19.03.2015г.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</si>
  <si>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</si>
  <si>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</si>
  <si>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</si>
  <si>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</si>
  <si>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</si>
  <si>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</si>
  <si>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</si>
  <si>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</si>
  <si>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</si>
  <si>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</si>
  <si>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</si>
  <si>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</si>
  <si>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1015</t>
  </si>
  <si>
    <t>1016</t>
  </si>
  <si>
    <t>1768</t>
  </si>
  <si>
    <t>7105</t>
  </si>
  <si>
    <t>244</t>
  </si>
  <si>
    <t xml:space="preserve">Прочая закупка товаров, работ и услуг для обеспечения государственных (муниципальных) нужд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</si>
  <si>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
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</si>
  <si>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</si>
  <si>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</si>
  <si>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</si>
  <si>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</si>
  <si>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</si>
  <si>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</si>
  <si>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 передаваемых  полномочий субъектов Российской 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</si>
  <si>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</si>
  <si>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1</t>
  </si>
  <si>
    <t xml:space="preserve"> Приложение 8</t>
  </si>
  <si>
    <t>1 08 04020 01 1000 110</t>
  </si>
  <si>
    <t>1 08 04020 01 4000 110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</si>
  <si>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сельскими поселениями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</si>
  <si>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</si>
  <si>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</si>
  <si>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</si>
  <si>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</si>
  <si>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</si>
  <si>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7201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</si>
  <si>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</si>
  <si>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</si>
  <si>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</si>
  <si>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321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</si>
  <si>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</si>
  <si>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</si>
  <si>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</si>
  <si>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</si>
  <si>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 xml:space="preserve"> 1 08 00000 00 0000 000</t>
  </si>
  <si>
    <t>ГОСУДАРСТВЕННАЯ ПОШЛИНА</t>
  </si>
  <si>
    <t xml:space="preserve"> 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</si>
  <si>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</si>
  <si>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</si>
  <si>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</si>
  <si>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</si>
  <si>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</si>
  <si>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</si>
  <si>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1 13 02990 00 0000 130</t>
  </si>
  <si>
    <t>Прочие  доходы от   компенсации затрат  государства</t>
  </si>
  <si>
    <t>Надвинская сельская администрация</t>
  </si>
  <si>
    <t>66 0 12 51180</t>
  </si>
  <si>
    <t>66 0 14 72110</t>
  </si>
  <si>
    <t>Озеленение территории</t>
  </si>
  <si>
    <t>66 0 15 70020</t>
  </si>
  <si>
    <t>Оценка имущества, признание прав и регулирование отношений муниципальной собственности</t>
  </si>
  <si>
    <t>Приложение 3</t>
  </si>
  <si>
    <t>Наименование  доходов</t>
  </si>
  <si>
    <t>Бюджет сельского поселения</t>
  </si>
  <si>
    <t>В части погашения задолженности и перерасчетов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</si>
  <si>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 на территориях муниципальных районов</t>
  </si>
  <si>
    <t>Прочие местные налоги и сборы,  мобилизуемые   на территориях  муниципальных районов</t>
  </si>
  <si>
    <t>В части прочих неналоговых доходов</t>
  </si>
  <si>
    <t>В части доходов от оказания платных услуг и компенсации затрат государства</t>
  </si>
  <si>
    <t>Приложение 4</t>
  </si>
  <si>
    <t>Администрация  Надвинское сельское поселение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</si>
  <si>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</si>
  <si>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Государственная пошлина за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сельских поселений</t>
  </si>
  <si>
    <t>1 09 04050 10 0000 110</t>
  </si>
  <si>
    <t>Земельный налог (по обязательствам, возникшим до  1 января 2006 года), мобилизуемый на территориях поселений</t>
  </si>
  <si>
    <t>1 11 05010 10 0000 120</t>
  </si>
  <si>
    <t>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</si>
  <si>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</si>
  <si>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</si>
  <si>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</si>
  <si>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</si>
  <si>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муниципальных унитарных  предприятий, созданных сельскими поселениями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</si>
  <si>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имуществу.</t>
  </si>
  <si>
    <t>Доходы   от    реализации    имущества, находящегося в  оперативном управлении учреждений,   находящихся   в   ведении органов   управления   сельских поселений    (за исключением   имущества   муниципальных  автономных учреждений),    в    части реализации    основных    средств    по указанному имуществу</t>
  </si>
  <si>
    <t>1 14 02030 05 0000 440</t>
  </si>
  <si>
    <t>Доходы от реализации имущества, находящегося в собственности  муниципальных районов  (за исключением имущества муниципальных бюджетных и  автономных учреждений, а также имущества муниципальных унитарных предприятий, в том числе  казенных), в части реализации  материальных запасов  по указанному имуществу</t>
  </si>
  <si>
    <t>1 14 02032 05 0000 440</t>
  </si>
  <si>
    <t>Доходы от реализации  имущества, находящегося в оперативном  управлении  учреждений, находящихся в ведении  органов  управления  муниципальных районов 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</si>
  <si>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1 14 02033 05 0000 440</t>
  </si>
  <si>
    <t>Доходы от реализации иного имущества, находящегося в собственности  муниципальных районов  (за исключением имущества муниципальных бюджетных и  автономных учреждений а также  имущества муниципальных 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</si>
  <si>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</si>
  <si>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</si>
  <si>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Платежи, взимаемые  органами местного самоуправления  (организациями) сельских поселений  за выполнение определенных  функций</t>
  </si>
  <si>
    <t>1 16 32000 10 0000 140</t>
  </si>
  <si>
    <t>Денежные взыскания, налогаемые в возмещение  ущерба, причиненного в результате незаконного  или нецелевого  использования  бюджетных средств ( в части бюджетов  поселений)</t>
  </si>
  <si>
    <t>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</si>
  <si>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</si>
  <si>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денежных взысканий (штрафов)  и иных сумм в возмещение ущерба, зачисляемые в бюджеты поселений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</si>
  <si>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</si>
  <si>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</si>
  <si>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</si>
  <si>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</si>
  <si>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3 03 99050 05 0000 180</t>
  </si>
  <si>
    <t>Прочие безвозмездные  поступления  учреждениям, находящимся в ведении органов местного самоуправления муниципальных районов</t>
  </si>
  <si>
    <t>Финансовое управление администрации Клетнянского района</t>
  </si>
  <si>
    <t>2 02 03002 05 0000 151</t>
  </si>
  <si>
    <t>Субвенции  бюджетам  муниципальных районов на осуществление полномочий  по подготовке  проведения  статистических переписей</t>
  </si>
  <si>
    <t>2 02 03007 05 0000 151</t>
  </si>
  <si>
    <t>Субвенции  бюджетам  муниципальных районов на составление (изменение и дополнение) списков кандидатов в присяжные  заседатели федеральных судов общей юрисдикции в Российской Федерации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</si>
  <si>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</si>
  <si>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</si>
  <si>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</si>
  <si>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</si>
  <si>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2 02 03027 05 0000 151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</si>
  <si>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</si>
  <si>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</si>
  <si>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</si>
  <si>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</si>
  <si>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</si>
  <si>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</si>
  <si>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</si>
  <si>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>Приложение 5</t>
  </si>
  <si>
    <t>Перечень главных администраторов доходов местного бюджета - органов государственной власти Российской Федерации, органов государственной власти Брянской области</t>
  </si>
  <si>
    <t xml:space="preserve">Наименование главного администратора доходов местного  бюджета </t>
  </si>
  <si>
    <t>доходов местного бюджета</t>
  </si>
  <si>
    <t xml:space="preserve">Федеральное казначейство 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</si>
  <si>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</si>
  <si>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</si>
  <si>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1 03 02240 01 0000 110</t>
  </si>
  <si>
    <t>Доходы от уплаты акцизов на моторные 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норматитов отчислений  в местными бюджеты</t>
  </si>
  <si>
    <t>1 03 02250 01 0000 110</t>
  </si>
  <si>
    <t>Доходы от уплаты акцизов на автомобильный бензин, подлежащие распределению между бюджетами субъетов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</si>
  <si>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</si>
  <si>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</si>
  <si>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</si>
  <si>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Налог на доходы физических лиц &lt;1&gt;</t>
  </si>
  <si>
    <t>Единый сельскохозяйственный налог&lt;1&gt;</t>
  </si>
  <si>
    <t>Налог на имущество физических лиц&lt;1&gt;</t>
  </si>
  <si>
    <t>Земельный налог&lt;1&gt;</t>
  </si>
  <si>
    <t>&lt;1&gt;  Администрирование поступлений по всем программам и подстатьям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</si>
  <si>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&lt;2&gt;  Администрирование данных поступлений осуществляется как органами государственной власти Российской Федерации (органами управления государственными внебюджетными фондами Российской Федерации, Центральным банком Российской Федерации), так и органами государственной власти субъектов Российской Федерации</t>
  </si>
  <si>
    <t>Наименование администраторов источников финансирования дефицита бюджета сельского поселения</t>
  </si>
  <si>
    <t>доходов бюджета поселений</t>
  </si>
  <si>
    <t>Код бюджетной классификации Российской Федерации администратора</t>
  </si>
  <si>
    <t>Код бюджетной классификации Российской  Федерации источников внутреннего финансирования дефицита</t>
  </si>
  <si>
    <t>Администрация Надвинского сельского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</si>
  <si>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</si>
  <si>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</si>
  <si>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</si>
  <si>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</si>
  <si>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Приложение 7</t>
  </si>
  <si>
    <t>00 0 00 10150</t>
  </si>
  <si>
    <t>610</t>
  </si>
  <si>
    <t>866 01 05 00 00 00 0000 000</t>
  </si>
  <si>
    <t>866 01 05 00 00 00 0000 500</t>
  </si>
  <si>
    <t>866 01 05 02 00 00 0000 500</t>
  </si>
  <si>
    <t>866 01 05 02 01 00 0000 510</t>
  </si>
  <si>
    <t>866 01 05 02 10 10 0000 510</t>
  </si>
  <si>
    <t>866 01 05 00 00 00 0000 600</t>
  </si>
  <si>
    <t>866 01 05 02 00 00 0000 600</t>
  </si>
  <si>
    <t>866 01 05 02 01 00 0000 610</t>
  </si>
  <si>
    <t>866 01 05 02 01 10 0000 610</t>
  </si>
  <si>
    <t>№ п/п</t>
  </si>
  <si>
    <t>Наименование муниципального образования</t>
  </si>
  <si>
    <t>Клетнянский муниципальный район</t>
  </si>
  <si>
    <t>Итого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</si>
  <si>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</si>
  <si>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</si>
  <si>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850</t>
  </si>
  <si>
    <t>Прогноз на 2020 год</t>
  </si>
  <si>
    <t xml:space="preserve">Ведомственная структура расходов бюджета Надвинского сельского поселения Клетнянского района Брянской области                        на 2018 год  </t>
  </si>
  <si>
    <t>2020 год</t>
  </si>
  <si>
    <t>Обеспечение деятельности главы муниципального образования</t>
  </si>
  <si>
    <t>66 0 11 80010</t>
  </si>
  <si>
    <t>66 0 11 80040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</si>
  <si>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</si>
  <si>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66 0 11 84200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</si>
  <si>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</si>
  <si>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66 0 11 84220</t>
  </si>
  <si>
    <t>66 0 11 80900</t>
  </si>
  <si>
    <t>Эксплуатация и содержание имущества казны муниципального образования</t>
  </si>
  <si>
    <t>66 0 13 81140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</si>
  <si>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</si>
  <si>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66 0 14 83740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</si>
  <si>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</si>
  <si>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66 0 15 83760</t>
  </si>
  <si>
    <t>Мероприятия по благоустройству</t>
  </si>
  <si>
    <t>66 0 15 81690</t>
  </si>
  <si>
    <t>66 0 15 81700</t>
  </si>
  <si>
    <t>66 0 15 81710</t>
  </si>
  <si>
    <t>66 0 15 81730</t>
  </si>
  <si>
    <t>Выплата муниципальных пенсий (доплат к государственным пенсиям)</t>
  </si>
  <si>
    <t>66 0 17 82450</t>
  </si>
  <si>
    <t xml:space="preserve"> Приложение 3</t>
  </si>
  <si>
    <t>ППМП</t>
  </si>
  <si>
    <t>00</t>
  </si>
  <si>
    <t>80010</t>
  </si>
  <si>
    <t xml:space="preserve"> 80040</t>
  </si>
  <si>
    <t>84200</t>
  </si>
  <si>
    <t>80900</t>
  </si>
  <si>
    <t>51180</t>
  </si>
  <si>
    <t xml:space="preserve"> 81140</t>
  </si>
  <si>
    <t>83740</t>
  </si>
  <si>
    <t>83760</t>
  </si>
  <si>
    <t>81690</t>
  </si>
  <si>
    <t>81700</t>
  </si>
  <si>
    <t xml:space="preserve"> 81710</t>
  </si>
  <si>
    <t xml:space="preserve"> 81730</t>
  </si>
  <si>
    <t xml:space="preserve"> 82450</t>
  </si>
  <si>
    <t>Прогнозо на 2020 год</t>
  </si>
  <si>
    <t>Приложение 2</t>
  </si>
  <si>
    <t>Приложение 6</t>
  </si>
  <si>
    <t>Приложение 8</t>
  </si>
  <si>
    <t>83300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</si>
  <si>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</si>
  <si>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ОМ</t>
  </si>
  <si>
    <t>17</t>
  </si>
  <si>
    <t>Осуществление мер улучшению положения отдельных категорий граждан</t>
  </si>
  <si>
    <t>Социальные выплаты гражданам, кроме публичных нормативных социальных выплат</t>
  </si>
  <si>
    <t>320</t>
  </si>
  <si>
    <t>Развитие физической культуры и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</si>
  <si>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</si>
  <si>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</si>
  <si>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</si>
  <si>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</si>
  <si>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Организация и обеспечение освещения улиц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</si>
  <si>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</si>
  <si>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Обеспечение первичного воинского учета на территориях, где отсутствуют военные комиссариаты</t>
  </si>
  <si>
    <t>66 0 14 83300</t>
  </si>
  <si>
    <t>рублей</t>
  </si>
  <si>
    <t>Утверждено на 2019 год</t>
  </si>
  <si>
    <t>Прогноз на 2021 год</t>
  </si>
  <si>
    <t>2021 год</t>
  </si>
  <si>
    <t>Прогнозо на 2021 год</t>
  </si>
  <si>
    <t xml:space="preserve">к проекту  Решения Надвиннского сельского Совета народных депутатов  "О бюджете Надвинского сельского поселения Клетнянского района Брянской области на 2017 год и плановый период 2018 и 2019 годов" </t>
  </si>
  <si>
    <t>Утверждено на 2017 год</t>
  </si>
  <si>
    <t>Уплата налогов, сборов и иных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</si>
  <si>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</si>
  <si>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66 0 11 84400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</si>
  <si>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</si>
  <si>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</si>
  <si>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</si>
  <si>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70 0 00 80060</t>
  </si>
  <si>
    <t>Специальные расходы</t>
  </si>
  <si>
    <t>880</t>
  </si>
  <si>
    <t>66 0 11 80920</t>
  </si>
  <si>
    <t>Содержание и обслуживание казны муниципального образования</t>
  </si>
  <si>
    <t>66 0 11 80930</t>
  </si>
  <si>
    <t>Членские взносы некоммерческим организациям</t>
  </si>
  <si>
    <t>66 0 11 81410</t>
  </si>
  <si>
    <t xml:space="preserve">Осуществление первичного воинского учета на территориях, где отсутствуют военные комиссариаты </t>
  </si>
  <si>
    <t>Водное хозяйство</t>
  </si>
  <si>
    <t>66 0 16 83300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</si>
  <si>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</si>
  <si>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66 0 18 84290</t>
  </si>
  <si>
    <t>70 0 00 80080</t>
  </si>
  <si>
    <t>990</t>
  </si>
  <si>
    <t>84400</t>
  </si>
  <si>
    <t>80060</t>
  </si>
  <si>
    <t>ГРБС</t>
  </si>
  <si>
    <t>866</t>
  </si>
  <si>
    <t xml:space="preserve">Непрограммная деятельность </t>
  </si>
  <si>
    <t>80920</t>
  </si>
  <si>
    <t>80930</t>
  </si>
  <si>
    <t>81410</t>
  </si>
  <si>
    <t>84220</t>
  </si>
  <si>
    <t>Информационное обеспечение деятельности органов местного самоуправления</t>
  </si>
  <si>
    <t>66 0 11 80070</t>
  </si>
  <si>
    <t>80070</t>
  </si>
  <si>
    <t>Нормативы распределения доходов на 2019 год и плановый период 2020 и 2021 годов в бюджет муниципального образования "Надвинское сельское поселение"</t>
  </si>
  <si>
    <t>Перечень главных администраторов доходов бюджета муниципального образования "Надвинское сельское поселение"</t>
  </si>
  <si>
    <t>Перечень главных администраторов источников финансирования дефицита бюджета муниципального образования "Надвинское сельское поселение"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</si>
  <si>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</si>
  <si>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Социальные выплаты гражданам, кроме публичных
нормативных социальных выплат
</t>
  </si>
  <si>
    <t>МБТ</t>
  </si>
  <si>
    <t>ОМС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</si>
  <si>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</si>
  <si>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Обеспечение реализации полномочий муниципального образования «Надвинское сельское поселение»</t>
  </si>
  <si>
    <t>0</t>
  </si>
  <si>
    <t>16</t>
  </si>
  <si>
    <t>Содержание, текущий и капитальный ремонт и обеспечение безопасности гидротехнических сооружений</t>
  </si>
  <si>
    <t>Повышение безопасности и надежности гидротехнических сооружений, в том числе безхозяйных, путем приведения к безопасному техническому состоянию</t>
  </si>
  <si>
    <t>Таблица 1</t>
  </si>
  <si>
    <t>Таблица 2</t>
  </si>
  <si>
    <t>Таблица 3</t>
  </si>
  <si>
    <t>Продолжение приложение 9</t>
  </si>
  <si>
    <t>Таблица 4</t>
  </si>
  <si>
    <t>(рублей)</t>
  </si>
  <si>
    <t>ИТОГО</t>
  </si>
  <si>
    <t>Распределение иных межбюджетных трансфертов, предоставляемых другим бюджетам бюджетной системы Клетнянского района на переданные полномочия  муниципального образования «Надвинское сельское поселение»  по осуществлению  внутреннего муниципального финансового контроля на 2019 год и на плановый период 2020 и 2021 годов</t>
  </si>
  <si>
    <t>В МР</t>
  </si>
  <si>
    <t>МП</t>
  </si>
  <si>
    <t>НР</t>
  </si>
  <si>
    <t>Ведомственная структура расходов бюджета муниципального образования "Надвинское сельское поселение" на 2019 год  и на плановый период 2020 и 2021 годов</t>
  </si>
  <si>
    <t>Распределение расходов бюджета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</si>
  <si>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Распределение иных межбюджетных трансфертов, предоставляемых другим бюджетам бюджетной системы Клетнянского района на прередаваемые полномочия муниципального образования "Надвинское сельское поселение" по осуществлению внешнего муниципального финансового контроля на 2019 год и на плановый период 2020 и 2021 годов</t>
  </si>
  <si>
    <t>Распределение иных межбюджетных трансфертов, предоставляемых другим бюджетам бюджетной системы Клетнянского района на прередаваемые полномочия муниципального образования "Надвинское сельское поселение" по  формированию архивных фондов поселения  на 2019 год и на плановый период 2020 и 2021 годов</t>
  </si>
  <si>
    <t>Распределение иных межбюджетных трансфертов, предоставляемых другим бюджетам бюджетной системы Клетнянского района на прередаваемые полномочия муниципального образования "Надвинское сельское поселение" на обеспечение условий для развития на территории поселения физической культуры и массового спорта, организацию проведения официальных физкультурно-оздоровительных мероприятий  поселения  на 2019 год и на плановый период 2020 и 2021 годов</t>
  </si>
  <si>
    <t>Источники внутреннего финансирования дефицита бюджета муниципального образования "Надвинское сельское поселение" на 2019 год и на плановый период 2020 и 2021 годов</t>
  </si>
  <si>
    <t>Прогнозируемые доходы бюджета муниципального образования "Надвинское сельское поселение" на 2019 год и на плановый период 2020 и 2021 годов</t>
  </si>
  <si>
    <t>110</t>
  </si>
  <si>
    <t>2 02 15000 00 0000 150</t>
  </si>
  <si>
    <t>2 02 35000 00 0000 150</t>
  </si>
  <si>
    <t>2 02 40000 00 0000 150</t>
  </si>
  <si>
    <t>2 02 04014 05 0000 150</t>
  </si>
  <si>
    <t>2 08 05000 10 0000 150</t>
  </si>
  <si>
    <t>Прочие доходы от оказания платных услуг (работ) получателями средств бюджетов сельских поселений и компенсации затрат бюджетов сельских поселений</t>
  </si>
  <si>
    <t>2 02 15001 10 0000 150</t>
  </si>
  <si>
    <t>2 02 15002 10 0000 150</t>
  </si>
  <si>
    <t>2 02 35118 10 0000 150</t>
  </si>
  <si>
    <t>2 02 40014 10 0000 150</t>
  </si>
  <si>
    <t>2 02 19999 10 0000 150</t>
  </si>
  <si>
    <t>2 02 29999 10 0000 150</t>
  </si>
  <si>
    <t>2 02 30024 10 0000 150</t>
  </si>
  <si>
    <t xml:space="preserve">к Решению Надвинского сельского Совета народных депутатов  "О бюджете муниципального образования "Надвинское сельское поселение" на 2019 год и плановый период 2020 и 2021 годов"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</si>
</sst>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00"/>
    <numFmt numFmtId="176" formatCode="#,##0.000"/>
    <numFmt numFmtId="177" formatCode="#,##0.0000"/>
    <numFmt numFmtId="178" formatCode="#,##0.00_ ;[Red]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Times New Roman Cyr"/>
      <family val="0"/>
    </font>
    <font>
      <b/>
      <sz val="10"/>
      <color indexed="59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75" fontId="0" fillId="0" borderId="0" xfId="0" applyNumberFormat="1" applyFont="1" applyFill="1" applyBorder="1" applyAlignment="1">
      <alignment vertical="top"/>
    </xf>
    <xf numFmtId="175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75" fontId="2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 applyAlignment="1">
      <alignment vertical="top" wrapText="1"/>
      <protection/>
    </xf>
    <xf numFmtId="0" fontId="0" fillId="0" borderId="12" xfId="57" applyFont="1" applyFill="1" applyBorder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0" fontId="2" fillId="0" borderId="0" xfId="57" applyFont="1" applyFill="1" applyAlignment="1">
      <alignment vertical="top"/>
      <protection/>
    </xf>
    <xf numFmtId="176" fontId="0" fillId="0" borderId="10" xfId="57" applyNumberFormat="1" applyFont="1" applyFill="1" applyBorder="1" applyAlignment="1">
      <alignment vertical="top"/>
      <protection/>
    </xf>
    <xf numFmtId="176" fontId="0" fillId="0" borderId="10" xfId="57" applyNumberFormat="1" applyFont="1" applyFill="1" applyBorder="1" applyAlignment="1">
      <alignment vertical="top" wrapText="1"/>
      <protection/>
    </xf>
    <xf numFmtId="0" fontId="0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vertical="top"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9" applyFont="1" applyFill="1" applyAlignment="1">
      <alignment vertical="top"/>
      <protection/>
    </xf>
    <xf numFmtId="0" fontId="0" fillId="0" borderId="0" xfId="59" applyFont="1" applyFill="1" applyBorder="1" applyAlignment="1">
      <alignment vertical="top"/>
      <protection/>
    </xf>
    <xf numFmtId="0" fontId="0" fillId="0" borderId="0" xfId="59" applyFont="1" applyFill="1" applyAlignment="1">
      <alignment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0" fillId="0" borderId="0" xfId="58" applyFont="1" applyFill="1" applyAlignment="1">
      <alignment vertical="top"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vertical="top" wrapText="1"/>
      <protection/>
    </xf>
    <xf numFmtId="0" fontId="2" fillId="0" borderId="0" xfId="58" applyFont="1" applyFill="1" applyAlignment="1">
      <alignment vertical="center"/>
      <protection/>
    </xf>
    <xf numFmtId="175" fontId="0" fillId="0" borderId="0" xfId="58" applyNumberFormat="1" applyFont="1" applyFill="1" applyAlignment="1">
      <alignment vertical="top" wrapText="1"/>
      <protection/>
    </xf>
    <xf numFmtId="0" fontId="6" fillId="0" borderId="0" xfId="58" applyFont="1" applyFill="1" applyAlignment="1">
      <alignment vertical="top" wrapText="1"/>
      <protection/>
    </xf>
    <xf numFmtId="0" fontId="7" fillId="0" borderId="0" xfId="58" applyFont="1" applyFill="1" applyAlignment="1">
      <alignment vertical="top" wrapText="1"/>
      <protection/>
    </xf>
    <xf numFmtId="0" fontId="0" fillId="0" borderId="0" xfId="59" applyFont="1" applyAlignment="1">
      <alignment horizontal="center" vertical="top" wrapText="1"/>
      <protection/>
    </xf>
    <xf numFmtId="0" fontId="0" fillId="0" borderId="0" xfId="59" applyFont="1" applyAlignment="1">
      <alignment vertical="top" wrapText="1"/>
      <protection/>
    </xf>
    <xf numFmtId="0" fontId="0" fillId="0" borderId="12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0" fontId="0" fillId="33" borderId="10" xfId="59" applyFont="1" applyFill="1" applyBorder="1" applyAlignment="1">
      <alignment vertical="top" wrapText="1"/>
      <protection/>
    </xf>
    <xf numFmtId="0" fontId="0" fillId="0" borderId="0" xfId="59" applyFont="1" applyBorder="1" applyAlignment="1">
      <alignment vertical="top" wrapText="1"/>
      <protection/>
    </xf>
    <xf numFmtId="0" fontId="0" fillId="33" borderId="10" xfId="59" applyFont="1" applyFill="1" applyBorder="1" applyAlignment="1">
      <alignment horizontal="left" vertical="top" wrapText="1"/>
      <protection/>
    </xf>
    <xf numFmtId="0" fontId="0" fillId="0" borderId="0" xfId="59" applyFont="1" applyBorder="1" applyAlignment="1">
      <alignment horizontal="center" vertical="top" wrapText="1"/>
      <protection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176" fontId="2" fillId="0" borderId="10" xfId="57" applyNumberFormat="1" applyFont="1" applyFill="1" applyBorder="1" applyAlignment="1">
      <alignment vertical="top"/>
      <protection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33" borderId="10" xfId="59" applyFont="1" applyFill="1" applyBorder="1" applyAlignment="1">
      <alignment horizontal="center" vertical="top" wrapText="1"/>
      <protection/>
    </xf>
    <xf numFmtId="0" fontId="0" fillId="0" borderId="0" xfId="59" applyFont="1" applyAlignment="1">
      <alignment vertical="top"/>
      <protection/>
    </xf>
    <xf numFmtId="0" fontId="0" fillId="0" borderId="0" xfId="59" applyFont="1" applyAlignment="1">
      <alignment vertical="center"/>
      <protection/>
    </xf>
    <xf numFmtId="0" fontId="0" fillId="0" borderId="10" xfId="59" applyFont="1" applyBorder="1" applyAlignment="1">
      <alignment horizontal="justify" wrapText="1"/>
      <protection/>
    </xf>
    <xf numFmtId="49" fontId="4" fillId="0" borderId="0" xfId="59" applyNumberFormat="1" applyFont="1" applyAlignment="1">
      <alignment vertical="top" wrapText="1"/>
      <protection/>
    </xf>
    <xf numFmtId="49" fontId="0" fillId="0" borderId="0" xfId="59" applyNumberFormat="1" applyFont="1" applyFill="1" applyAlignment="1">
      <alignment vertical="top" wrapText="1"/>
      <protection/>
    </xf>
    <xf numFmtId="49" fontId="0" fillId="0" borderId="0" xfId="59" applyNumberFormat="1" applyFont="1" applyAlignment="1">
      <alignment vertical="top" wrapText="1"/>
      <protection/>
    </xf>
    <xf numFmtId="0" fontId="0" fillId="0" borderId="10" xfId="59" applyFont="1" applyBorder="1" applyAlignment="1">
      <alignment horizontal="center" vertical="top" wrapText="1"/>
      <protection/>
    </xf>
    <xf numFmtId="0" fontId="4" fillId="0" borderId="0" xfId="59" applyFont="1" applyFill="1" applyAlignment="1">
      <alignment vertical="top" wrapText="1"/>
      <protection/>
    </xf>
    <xf numFmtId="0" fontId="0" fillId="0" borderId="10" xfId="59" applyFont="1" applyBorder="1" applyAlignment="1">
      <alignment horizontal="left" vertical="top" wrapText="1"/>
      <protection/>
    </xf>
    <xf numFmtId="0" fontId="0" fillId="0" borderId="10" xfId="59" applyFont="1" applyFill="1" applyBorder="1" applyAlignment="1">
      <alignment vertical="top" wrapText="1"/>
      <protection/>
    </xf>
    <xf numFmtId="0" fontId="7" fillId="0" borderId="0" xfId="59" applyFont="1" applyFill="1" applyBorder="1" applyAlignment="1">
      <alignment vertical="top" wrapText="1"/>
      <protection/>
    </xf>
    <xf numFmtId="0" fontId="0" fillId="34" borderId="0" xfId="59" applyFont="1" applyFill="1" applyAlignment="1">
      <alignment vertical="top" wrapText="1"/>
      <protection/>
    </xf>
    <xf numFmtId="0" fontId="0" fillId="34" borderId="10" xfId="59" applyFont="1" applyFill="1" applyBorder="1" applyAlignment="1">
      <alignment vertical="top" wrapText="1"/>
      <protection/>
    </xf>
    <xf numFmtId="0" fontId="0" fillId="0" borderId="0" xfId="59" applyFont="1" applyFill="1" applyBorder="1" applyAlignment="1">
      <alignment vertical="top" wrapText="1"/>
      <protection/>
    </xf>
    <xf numFmtId="0" fontId="9" fillId="0" borderId="10" xfId="59" applyFont="1" applyFill="1" applyBorder="1" applyAlignment="1">
      <alignment vertical="top" wrapText="1"/>
      <protection/>
    </xf>
    <xf numFmtId="0" fontId="0" fillId="0" borderId="10" xfId="59" applyFont="1" applyBorder="1" applyAlignment="1">
      <alignment vertical="top" wrapText="1"/>
      <protection/>
    </xf>
    <xf numFmtId="0" fontId="6" fillId="0" borderId="0" xfId="59" applyFont="1" applyFill="1" applyBorder="1" applyAlignment="1">
      <alignment vertical="top" wrapText="1"/>
      <protection/>
    </xf>
    <xf numFmtId="0" fontId="2" fillId="0" borderId="0" xfId="59" applyFont="1" applyFill="1" applyBorder="1" applyAlignment="1">
      <alignment vertical="top" wrapText="1"/>
      <protection/>
    </xf>
    <xf numFmtId="0" fontId="2" fillId="34" borderId="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vertical="top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0" fillId="0" borderId="10" xfId="59" applyFont="1" applyBorder="1" applyAlignment="1">
      <alignment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/>
      <protection/>
    </xf>
    <xf numFmtId="0" fontId="0" fillId="0" borderId="10" xfId="59" applyFont="1" applyBorder="1" applyAlignment="1">
      <alignment horizontal="justify" vertical="center" wrapText="1"/>
      <protection/>
    </xf>
    <xf numFmtId="0" fontId="0" fillId="0" borderId="10" xfId="59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vertical="center"/>
      <protection/>
    </xf>
    <xf numFmtId="0" fontId="0" fillId="0" borderId="10" xfId="59" applyFont="1" applyBorder="1" applyAlignment="1">
      <alignment horizontal="left" vertical="center"/>
      <protection/>
    </xf>
    <xf numFmtId="0" fontId="9" fillId="0" borderId="10" xfId="59" applyFont="1" applyBorder="1" applyAlignment="1">
      <alignment horizontal="left" vertical="center" wrapText="1"/>
      <protection/>
    </xf>
    <xf numFmtId="0" fontId="0" fillId="0" borderId="10" xfId="42" applyFont="1" applyBorder="1" applyAlignment="1" applyProtection="1">
      <alignment horizontal="justify" vertical="center" wrapText="1"/>
      <protection/>
    </xf>
    <xf numFmtId="0" fontId="0" fillId="0" borderId="10" xfId="59" applyFont="1" applyBorder="1" applyAlignment="1">
      <alignment vertical="top"/>
      <protection/>
    </xf>
    <xf numFmtId="49" fontId="12" fillId="0" borderId="0" xfId="59" applyNumberFormat="1" applyFont="1" applyAlignment="1">
      <alignment vertical="top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6" fillId="0" borderId="0" xfId="59" applyFont="1" applyFill="1">
      <alignment/>
      <protection/>
    </xf>
    <xf numFmtId="0" fontId="0" fillId="0" borderId="0" xfId="59" applyFont="1" applyFill="1">
      <alignment/>
      <protection/>
    </xf>
    <xf numFmtId="175" fontId="0" fillId="0" borderId="10" xfId="57" applyNumberFormat="1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0" fillId="35" borderId="10" xfId="57" applyFont="1" applyFill="1" applyBorder="1" applyAlignment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2" fontId="0" fillId="0" borderId="0" xfId="57" applyNumberFormat="1" applyFont="1" applyFill="1" applyAlignment="1">
      <alignment vertical="top"/>
      <protection/>
    </xf>
    <xf numFmtId="0" fontId="0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2" fontId="2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57" applyFont="1" applyFill="1" applyBorder="1" applyAlignment="1">
      <alignment vertical="top" wrapText="1"/>
      <protection/>
    </xf>
    <xf numFmtId="2" fontId="0" fillId="0" borderId="10" xfId="59" applyNumberFormat="1" applyFont="1" applyFill="1" applyBorder="1" applyAlignment="1">
      <alignment horizontal="center" vertical="top" wrapText="1"/>
      <protection/>
    </xf>
    <xf numFmtId="49" fontId="4" fillId="0" borderId="0" xfId="0" applyNumberFormat="1" applyFont="1" applyFill="1" applyBorder="1" applyAlignment="1">
      <alignment vertical="top"/>
    </xf>
    <xf numFmtId="0" fontId="0" fillId="33" borderId="10" xfId="59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0" xfId="59" applyFont="1" applyBorder="1" applyAlignment="1">
      <alignment horizontal="center" vertical="top"/>
      <protection/>
    </xf>
    <xf numFmtId="49" fontId="2" fillId="0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" fontId="2" fillId="0" borderId="10" xfId="57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/>
      <protection/>
    </xf>
    <xf numFmtId="49" fontId="0" fillId="0" borderId="10" xfId="57" applyNumberFormat="1" applyFont="1" applyFill="1" applyBorder="1" applyAlignment="1">
      <alignment horizontal="center" vertical="top"/>
      <protection/>
    </xf>
    <xf numFmtId="4" fontId="0" fillId="0" borderId="10" xfId="57" applyNumberFormat="1" applyFont="1" applyFill="1" applyBorder="1" applyAlignment="1">
      <alignment vertical="top"/>
      <protection/>
    </xf>
    <xf numFmtId="0" fontId="2" fillId="0" borderId="10" xfId="59" applyFont="1" applyFill="1" applyBorder="1" applyAlignment="1">
      <alignment horizontal="center" vertical="top"/>
      <protection/>
    </xf>
    <xf numFmtId="0" fontId="0" fillId="33" borderId="10" xfId="57" applyFont="1" applyFill="1" applyBorder="1" applyAlignment="1">
      <alignment horizontal="center" vertical="top" wrapText="1"/>
      <protection/>
    </xf>
    <xf numFmtId="49" fontId="0" fillId="33" borderId="10" xfId="57" applyNumberFormat="1" applyFont="1" applyFill="1" applyBorder="1" applyAlignment="1">
      <alignment horizontal="center" vertical="top"/>
      <protection/>
    </xf>
    <xf numFmtId="49" fontId="9" fillId="33" borderId="10" xfId="45" applyNumberFormat="1" applyFont="1" applyFill="1" applyBorder="1" applyAlignment="1">
      <alignment horizontal="center" vertical="top" wrapText="1"/>
    </xf>
    <xf numFmtId="176" fontId="0" fillId="0" borderId="0" xfId="57" applyNumberFormat="1" applyFont="1" applyFill="1" applyAlignment="1">
      <alignment vertical="top"/>
      <protection/>
    </xf>
    <xf numFmtId="4" fontId="2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2" fontId="0" fillId="0" borderId="0" xfId="57" applyNumberFormat="1" applyFont="1" applyFill="1" applyAlignment="1">
      <alignment horizontal="center" vertical="top"/>
      <protection/>
    </xf>
    <xf numFmtId="4" fontId="2" fillId="0" borderId="10" xfId="57" applyNumberFormat="1" applyFont="1" applyFill="1" applyBorder="1" applyAlignment="1">
      <alignment horizontal="right" vertical="top" wrapText="1"/>
      <protection/>
    </xf>
    <xf numFmtId="4" fontId="0" fillId="0" borderId="13" xfId="57" applyNumberFormat="1" applyFont="1" applyFill="1" applyBorder="1" applyAlignment="1">
      <alignment vertical="top"/>
      <protection/>
    </xf>
    <xf numFmtId="4" fontId="0" fillId="0" borderId="0" xfId="57" applyNumberFormat="1" applyFont="1" applyFill="1" applyBorder="1" applyAlignment="1">
      <alignment vertical="top"/>
      <protection/>
    </xf>
    <xf numFmtId="0" fontId="0" fillId="0" borderId="0" xfId="59" applyFont="1" applyFill="1" applyAlignment="1">
      <alignment horizontal="center" vertical="top" wrapText="1"/>
      <protection/>
    </xf>
    <xf numFmtId="49" fontId="0" fillId="0" borderId="0" xfId="57" applyNumberFormat="1" applyFont="1" applyFill="1" applyAlignment="1">
      <alignment horizontal="left" vertical="top" wrapText="1"/>
      <protection/>
    </xf>
    <xf numFmtId="0" fontId="0" fillId="0" borderId="0" xfId="59" applyFont="1" applyAlignment="1">
      <alignment horizontal="center" vertical="top"/>
      <protection/>
    </xf>
    <xf numFmtId="0" fontId="5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center" vertical="top" wrapText="1"/>
      <protection/>
    </xf>
    <xf numFmtId="49" fontId="2" fillId="0" borderId="10" xfId="59" applyNumberFormat="1" applyFont="1" applyFill="1" applyBorder="1" applyAlignment="1">
      <alignment horizontal="center" vertical="top"/>
      <protection/>
    </xf>
    <xf numFmtId="49" fontId="9" fillId="0" borderId="10" xfId="45" applyNumberFormat="1" applyFont="1" applyFill="1" applyBorder="1" applyAlignment="1">
      <alignment horizontal="center" vertical="top" wrapText="1"/>
    </xf>
    <xf numFmtId="0" fontId="0" fillId="0" borderId="10" xfId="59" applyFont="1" applyFill="1" applyBorder="1" applyAlignment="1">
      <alignment horizontal="justify" vertical="top" wrapText="1"/>
      <protection/>
    </xf>
    <xf numFmtId="49" fontId="0" fillId="0" borderId="10" xfId="59" applyNumberFormat="1" applyFont="1" applyFill="1" applyBorder="1" applyAlignment="1">
      <alignment horizontal="center" vertical="top"/>
      <protection/>
    </xf>
    <xf numFmtId="49" fontId="9" fillId="0" borderId="10" xfId="59" applyNumberFormat="1" applyFont="1" applyFill="1" applyBorder="1" applyAlignment="1">
      <alignment vertical="top" wrapText="1"/>
      <protection/>
    </xf>
    <xf numFmtId="0" fontId="0" fillId="35" borderId="10" xfId="59" applyFont="1" applyFill="1" applyBorder="1" applyAlignment="1">
      <alignment horizontal="left" vertical="top" wrapText="1"/>
      <protection/>
    </xf>
    <xf numFmtId="0" fontId="0" fillId="35" borderId="10" xfId="59" applyFont="1" applyFill="1" applyBorder="1" applyAlignment="1">
      <alignment vertical="top" wrapText="1"/>
      <protection/>
    </xf>
    <xf numFmtId="0" fontId="0" fillId="35" borderId="10" xfId="57" applyFont="1" applyFill="1" applyBorder="1" applyAlignment="1">
      <alignment vertical="top"/>
      <protection/>
    </xf>
    <xf numFmtId="0" fontId="2" fillId="0" borderId="10" xfId="0" applyFont="1" applyFill="1" applyBorder="1" applyAlignment="1">
      <alignment horizontal="left" vertical="top" wrapText="1"/>
    </xf>
    <xf numFmtId="49" fontId="55" fillId="0" borderId="10" xfId="45" applyNumberFormat="1" applyFont="1" applyFill="1" applyBorder="1" applyAlignment="1">
      <alignment horizontal="center" vertical="top" wrapText="1"/>
    </xf>
    <xf numFmtId="49" fontId="0" fillId="0" borderId="10" xfId="57" applyNumberFormat="1" applyFont="1" applyFill="1" applyBorder="1" applyAlignment="1">
      <alignment horizontal="center" vertical="top" wrapText="1"/>
      <protection/>
    </xf>
    <xf numFmtId="0" fontId="0" fillId="0" borderId="10" xfId="57" applyFont="1" applyFill="1" applyBorder="1" applyAlignment="1">
      <alignment vertical="top"/>
      <protection/>
    </xf>
    <xf numFmtId="4" fontId="0" fillId="0" borderId="10" xfId="57" applyNumberFormat="1" applyFont="1" applyFill="1" applyBorder="1" applyAlignment="1">
      <alignment horizontal="right" vertical="top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 applyAlignment="1">
      <alignment horizontal="center" vertical="top" wrapText="1"/>
      <protection/>
    </xf>
    <xf numFmtId="4" fontId="2" fillId="0" borderId="10" xfId="59" applyNumberFormat="1" applyFont="1" applyFill="1" applyBorder="1" applyAlignment="1">
      <alignment vertical="top"/>
      <protection/>
    </xf>
    <xf numFmtId="4" fontId="0" fillId="0" borderId="10" xfId="59" applyNumberFormat="1" applyFont="1" applyFill="1" applyBorder="1" applyAlignment="1">
      <alignment horizontal="right" vertical="top"/>
      <protection/>
    </xf>
    <xf numFmtId="4" fontId="0" fillId="0" borderId="10" xfId="59" applyNumberFormat="1" applyFont="1" applyFill="1" applyBorder="1" applyAlignment="1">
      <alignment vertical="top"/>
      <protection/>
    </xf>
    <xf numFmtId="0" fontId="0" fillId="0" borderId="10" xfId="57" applyFont="1" applyFill="1" applyBorder="1" applyAlignment="1">
      <alignment vertical="top" wrapText="1"/>
      <protection/>
    </xf>
    <xf numFmtId="0" fontId="0" fillId="0" borderId="14" xfId="57" applyFont="1" applyFill="1" applyBorder="1" applyAlignment="1">
      <alignment vertical="top" wrapText="1"/>
      <protection/>
    </xf>
    <xf numFmtId="49" fontId="2" fillId="0" borderId="10" xfId="57" applyNumberFormat="1" applyFont="1" applyFill="1" applyBorder="1" applyAlignment="1">
      <alignment horizontal="left" vertical="top"/>
      <protection/>
    </xf>
    <xf numFmtId="0" fontId="0" fillId="0" borderId="14" xfId="57" applyFont="1" applyFill="1" applyBorder="1" applyAlignment="1">
      <alignment vertical="top"/>
      <protection/>
    </xf>
    <xf numFmtId="0" fontId="0" fillId="0" borderId="10" xfId="57" applyFont="1" applyFill="1" applyBorder="1" applyAlignment="1">
      <alignment horizontal="center" vertical="top"/>
      <protection/>
    </xf>
    <xf numFmtId="0" fontId="2" fillId="0" borderId="10" xfId="57" applyFont="1" applyFill="1" applyBorder="1" applyAlignment="1">
      <alignment vertical="top"/>
      <protection/>
    </xf>
    <xf numFmtId="0" fontId="2" fillId="0" borderId="10" xfId="57" applyFont="1" applyFill="1" applyBorder="1" applyAlignment="1">
      <alignment vertical="top" wrapText="1"/>
      <protection/>
    </xf>
    <xf numFmtId="4" fontId="2" fillId="0" borderId="0" xfId="57" applyNumberFormat="1" applyFont="1" applyFill="1" applyBorder="1" applyAlignment="1">
      <alignment vertical="top"/>
      <protection/>
    </xf>
    <xf numFmtId="49" fontId="0" fillId="0" borderId="0" xfId="57" applyNumberFormat="1" applyFont="1" applyFill="1" applyAlignment="1">
      <alignment horizontal="center" vertical="top"/>
      <protection/>
    </xf>
    <xf numFmtId="4" fontId="0" fillId="0" borderId="13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Border="1" applyAlignment="1">
      <alignment horizontal="center" vertical="top"/>
      <protection/>
    </xf>
    <xf numFmtId="4" fontId="0" fillId="0" borderId="0" xfId="57" applyNumberFormat="1" applyFont="1" applyFill="1" applyAlignment="1">
      <alignment horizontal="center" vertical="top"/>
      <protection/>
    </xf>
    <xf numFmtId="0" fontId="2" fillId="0" borderId="10" xfId="57" applyFont="1" applyFill="1" applyBorder="1" applyAlignment="1">
      <alignment horizontal="left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55" fillId="0" borderId="10" xfId="0" applyFont="1" applyFill="1" applyBorder="1" applyAlignment="1">
      <alignment horizontal="left" vertical="top" wrapText="1"/>
    </xf>
    <xf numFmtId="0" fontId="9" fillId="0" borderId="10" xfId="59" applyFont="1" applyFill="1" applyBorder="1" applyAlignment="1">
      <alignment horizontal="center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0" fontId="2" fillId="0" borderId="14" xfId="57" applyFont="1" applyFill="1" applyBorder="1" applyAlignment="1">
      <alignment vertical="top"/>
      <protection/>
    </xf>
    <xf numFmtId="49" fontId="56" fillId="0" borderId="10" xfId="57" applyNumberFormat="1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0" fillId="0" borderId="0" xfId="57" applyFont="1" applyFill="1" applyBorder="1" applyAlignment="1">
      <alignment horizontal="center" vertical="top"/>
      <protection/>
    </xf>
    <xf numFmtId="175" fontId="0" fillId="0" borderId="10" xfId="57" applyNumberFormat="1" applyFont="1" applyFill="1" applyBorder="1" applyAlignment="1">
      <alignment vertical="top"/>
      <protection/>
    </xf>
    <xf numFmtId="2" fontId="0" fillId="0" borderId="0" xfId="57" applyNumberFormat="1" applyFont="1" applyFill="1" applyAlignment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right" vertical="top"/>
    </xf>
    <xf numFmtId="2" fontId="0" fillId="0" borderId="0" xfId="57" applyNumberFormat="1" applyFont="1" applyFill="1" applyAlignment="1">
      <alignment horizontal="right" vertical="top"/>
      <protection/>
    </xf>
    <xf numFmtId="0" fontId="14" fillId="0" borderId="10" xfId="59" applyFont="1" applyFill="1" applyBorder="1" applyAlignment="1">
      <alignment horizontal="justify" vertical="top" wrapText="1"/>
      <protection/>
    </xf>
    <xf numFmtId="175" fontId="2" fillId="0" borderId="10" xfId="59" applyNumberFormat="1" applyFont="1" applyFill="1" applyBorder="1" applyAlignment="1">
      <alignment vertical="top"/>
      <protection/>
    </xf>
    <xf numFmtId="175" fontId="0" fillId="0" borderId="10" xfId="59" applyNumberFormat="1" applyFont="1" applyFill="1" applyBorder="1" applyAlignment="1">
      <alignment horizontal="center" vertical="top"/>
      <protection/>
    </xf>
    <xf numFmtId="175" fontId="0" fillId="0" borderId="10" xfId="59" applyNumberFormat="1" applyFont="1" applyFill="1" applyBorder="1" applyAlignment="1">
      <alignment vertical="top"/>
      <protection/>
    </xf>
    <xf numFmtId="176" fontId="2" fillId="0" borderId="10" xfId="57" applyNumberFormat="1" applyFont="1" applyFill="1" applyBorder="1" applyAlignment="1">
      <alignment horizontal="left" vertical="top"/>
      <protection/>
    </xf>
    <xf numFmtId="4" fontId="2" fillId="0" borderId="10" xfId="57" applyNumberFormat="1" applyFont="1" applyFill="1" applyBorder="1" applyAlignment="1">
      <alignment horizontal="right" vertical="top"/>
      <protection/>
    </xf>
    <xf numFmtId="49" fontId="0" fillId="0" borderId="0" xfId="57" applyNumberFormat="1" applyFont="1" applyFill="1" applyBorder="1" applyAlignment="1">
      <alignment horizontal="center" vertical="top"/>
      <protection/>
    </xf>
    <xf numFmtId="0" fontId="2" fillId="0" borderId="14" xfId="59" applyFont="1" applyFill="1" applyBorder="1" applyAlignment="1">
      <alignment vertical="top" wrapText="1"/>
      <protection/>
    </xf>
    <xf numFmtId="0" fontId="2" fillId="0" borderId="0" xfId="59" applyFont="1" applyAlignment="1">
      <alignment vertical="top" wrapText="1"/>
      <protection/>
    </xf>
    <xf numFmtId="2" fontId="2" fillId="0" borderId="10" xfId="59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59" applyFont="1" applyFill="1" applyBorder="1" applyAlignment="1">
      <alignment horizontal="center" vertical="top" wrapText="1"/>
      <protection/>
    </xf>
    <xf numFmtId="0" fontId="2" fillId="0" borderId="10" xfId="59" applyFont="1" applyFill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6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16" fillId="0" borderId="0" xfId="60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60" applyFont="1" applyFill="1" applyBorder="1" applyAlignment="1">
      <alignment horizontal="center" wrapText="1"/>
      <protection/>
    </xf>
    <xf numFmtId="0" fontId="0" fillId="0" borderId="10" xfId="60" applyFont="1" applyFill="1" applyBorder="1" applyAlignment="1">
      <alignment horizontal="center" vertical="top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vertical="center"/>
      <protection/>
    </xf>
    <xf numFmtId="178" fontId="0" fillId="0" borderId="10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8" fillId="0" borderId="10" xfId="60" applyFont="1" applyFill="1" applyBorder="1" applyAlignment="1">
      <alignment vertical="center"/>
      <protection/>
    </xf>
    <xf numFmtId="178" fontId="2" fillId="0" borderId="10" xfId="6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58" applyFont="1" applyFill="1" applyAlignment="1">
      <alignment horizontal="center" vertical="top"/>
      <protection/>
    </xf>
    <xf numFmtId="0" fontId="0" fillId="0" borderId="0" xfId="58" applyFont="1" applyFill="1" applyAlignment="1">
      <alignment horizontal="center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49" fontId="0" fillId="0" borderId="10" xfId="58" applyNumberFormat="1" applyFont="1" applyFill="1" applyBorder="1" applyAlignment="1">
      <alignment horizontal="center" vertical="top" wrapText="1"/>
      <protection/>
    </xf>
    <xf numFmtId="4" fontId="0" fillId="0" borderId="10" xfId="58" applyNumberFormat="1" applyFont="1" applyFill="1" applyBorder="1" applyAlignment="1">
      <alignment horizontal="center" vertical="top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4" fontId="2" fillId="0" borderId="10" xfId="58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left" vertical="top" wrapText="1"/>
    </xf>
    <xf numFmtId="4" fontId="0" fillId="0" borderId="0" xfId="57" applyNumberFormat="1" applyFont="1" applyFill="1" applyAlignment="1">
      <alignment vertical="top"/>
      <protection/>
    </xf>
    <xf numFmtId="0" fontId="0" fillId="0" borderId="0" xfId="59" applyFont="1" applyFill="1" applyAlignment="1">
      <alignment horizontal="center" vertical="top"/>
      <protection/>
    </xf>
    <xf numFmtId="49" fontId="19" fillId="0" borderId="0" xfId="57" applyNumberFormat="1" applyFont="1" applyFill="1" applyAlignment="1">
      <alignment horizontal="center" vertical="top"/>
      <protection/>
    </xf>
    <xf numFmtId="4" fontId="19" fillId="0" borderId="0" xfId="57" applyNumberFormat="1" applyFont="1" applyFill="1" applyAlignment="1">
      <alignment horizontal="center" vertical="top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14" fillId="0" borderId="10" xfId="47" applyNumberFormat="1" applyFont="1" applyFill="1" applyBorder="1" applyAlignment="1">
      <alignment horizontal="justify" vertical="top" wrapText="1"/>
    </xf>
    <xf numFmtId="0" fontId="6" fillId="0" borderId="10" xfId="57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vertical="top"/>
      <protection/>
    </xf>
    <xf numFmtId="0" fontId="9" fillId="0" borderId="10" xfId="59" applyFont="1" applyFill="1" applyBorder="1" applyAlignment="1">
      <alignment horizontal="left" vertical="top" wrapText="1"/>
      <protection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59" applyFont="1">
      <alignment/>
      <protection/>
    </xf>
    <xf numFmtId="49" fontId="0" fillId="0" borderId="10" xfId="45" applyNumberFormat="1" applyFont="1" applyFill="1" applyBorder="1" applyAlignment="1">
      <alignment horizontal="center" vertical="top" wrapText="1"/>
    </xf>
    <xf numFmtId="49" fontId="0" fillId="0" borderId="10" xfId="59" applyNumberFormat="1" applyFont="1" applyFill="1" applyBorder="1" applyAlignment="1">
      <alignment vertical="top" wrapText="1"/>
      <protection/>
    </xf>
    <xf numFmtId="0" fontId="2" fillId="0" borderId="10" xfId="59" applyFont="1" applyFill="1" applyBorder="1" applyAlignment="1">
      <alignment horizontal="justify" vertical="top" wrapText="1"/>
      <protection/>
    </xf>
    <xf numFmtId="49" fontId="2" fillId="0" borderId="10" xfId="45" applyNumberFormat="1" applyFont="1" applyFill="1" applyBorder="1" applyAlignment="1">
      <alignment horizontal="center" vertical="top" wrapText="1"/>
    </xf>
    <xf numFmtId="0" fontId="2" fillId="0" borderId="10" xfId="47" applyNumberFormat="1" applyFont="1" applyFill="1" applyBorder="1" applyAlignment="1">
      <alignment horizontal="justify" vertical="top" wrapText="1"/>
    </xf>
    <xf numFmtId="0" fontId="0" fillId="0" borderId="14" xfId="59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59" applyNumberFormat="1" applyFont="1" applyFill="1" applyAlignment="1">
      <alignment horizontal="left" vertical="top" wrapText="1"/>
      <protection/>
    </xf>
    <xf numFmtId="0" fontId="2" fillId="0" borderId="0" xfId="59" applyFont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top" wrapText="1"/>
      <protection/>
    </xf>
    <xf numFmtId="0" fontId="0" fillId="0" borderId="15" xfId="59" applyFont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justify"/>
      <protection/>
    </xf>
    <xf numFmtId="9" fontId="0" fillId="0" borderId="14" xfId="59" applyNumberFormat="1" applyFont="1" applyBorder="1" applyAlignment="1">
      <alignment horizontal="center" vertical="top"/>
      <protection/>
    </xf>
    <xf numFmtId="9" fontId="0" fillId="0" borderId="15" xfId="59" applyNumberFormat="1" applyFont="1" applyBorder="1" applyAlignment="1">
      <alignment horizontal="center" vertical="top"/>
      <protection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2" fillId="34" borderId="14" xfId="59" applyFont="1" applyFill="1" applyBorder="1" applyAlignment="1">
      <alignment horizontal="left" vertical="center" wrapText="1"/>
      <protection/>
    </xf>
    <xf numFmtId="0" fontId="2" fillId="34" borderId="15" xfId="59" applyFont="1" applyFill="1" applyBorder="1" applyAlignment="1">
      <alignment horizontal="left" vertical="center" wrapText="1"/>
      <protection/>
    </xf>
    <xf numFmtId="0" fontId="0" fillId="34" borderId="14" xfId="59" applyFont="1" applyFill="1" applyBorder="1" applyAlignment="1">
      <alignment horizontal="center" vertical="center"/>
      <protection/>
    </xf>
    <xf numFmtId="0" fontId="0" fillId="34" borderId="15" xfId="59" applyFont="1" applyFill="1" applyBorder="1" applyAlignment="1">
      <alignment horizontal="center" vertical="center"/>
      <protection/>
    </xf>
    <xf numFmtId="0" fontId="0" fillId="34" borderId="14" xfId="59" applyFont="1" applyFill="1" applyBorder="1" applyAlignment="1">
      <alignment horizontal="left" vertical="top" wrapText="1"/>
      <protection/>
    </xf>
    <xf numFmtId="0" fontId="0" fillId="34" borderId="15" xfId="59" applyFont="1" applyFill="1" applyBorder="1" applyAlignment="1">
      <alignment horizontal="left" vertical="top" wrapText="1"/>
      <protection/>
    </xf>
    <xf numFmtId="9" fontId="0" fillId="34" borderId="14" xfId="59" applyNumberFormat="1" applyFont="1" applyFill="1" applyBorder="1" applyAlignment="1">
      <alignment horizontal="center" vertical="top"/>
      <protection/>
    </xf>
    <xf numFmtId="9" fontId="0" fillId="34" borderId="15" xfId="59" applyNumberFormat="1" applyFont="1" applyFill="1" applyBorder="1" applyAlignment="1">
      <alignment horizontal="center" vertical="top"/>
      <protection/>
    </xf>
    <xf numFmtId="0" fontId="0" fillId="0" borderId="14" xfId="59" applyFont="1" applyBorder="1" applyAlignment="1">
      <alignment horizontal="left" vertical="top" wrapText="1"/>
      <protection/>
    </xf>
    <xf numFmtId="0" fontId="0" fillId="0" borderId="15" xfId="59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justify" wrapText="1"/>
    </xf>
    <xf numFmtId="9" fontId="11" fillId="0" borderId="10" xfId="59" applyNumberFormat="1" applyFont="1" applyBorder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5" xfId="59" applyFont="1" applyBorder="1" applyAlignment="1">
      <alignment horizontal="center" vertical="top"/>
      <protection/>
    </xf>
    <xf numFmtId="9" fontId="0" fillId="0" borderId="14" xfId="59" applyNumberFormat="1" applyFont="1" applyBorder="1" applyAlignment="1">
      <alignment horizontal="center" vertical="center"/>
      <protection/>
    </xf>
    <xf numFmtId="9" fontId="0" fillId="0" borderId="15" xfId="59" applyNumberFormat="1" applyFont="1" applyBorder="1" applyAlignment="1">
      <alignment horizontal="center" vertical="center"/>
      <protection/>
    </xf>
    <xf numFmtId="0" fontId="0" fillId="0" borderId="14" xfId="59" applyFont="1" applyBorder="1" applyAlignment="1">
      <alignment horizontal="justify" wrapText="1"/>
      <protection/>
    </xf>
    <xf numFmtId="0" fontId="0" fillId="0" borderId="15" xfId="59" applyFont="1" applyBorder="1" applyAlignment="1">
      <alignment horizontal="justify" wrapText="1"/>
      <protection/>
    </xf>
    <xf numFmtId="0" fontId="2" fillId="0" borderId="0" xfId="59" applyFont="1" applyAlignment="1">
      <alignment horizontal="center" vertical="top" wrapText="1"/>
      <protection/>
    </xf>
    <xf numFmtId="0" fontId="0" fillId="0" borderId="10" xfId="59" applyFont="1" applyBorder="1" applyAlignment="1">
      <alignment horizontal="center" vertical="top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6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wrapText="1"/>
      <protection/>
    </xf>
    <xf numFmtId="0" fontId="0" fillId="0" borderId="15" xfId="59" applyFont="1" applyBorder="1" applyAlignment="1">
      <alignment horizontal="center" wrapText="1"/>
      <protection/>
    </xf>
    <xf numFmtId="0" fontId="0" fillId="33" borderId="14" xfId="59" applyFont="1" applyFill="1" applyBorder="1" applyAlignment="1">
      <alignment horizontal="center" vertical="top" wrapText="1"/>
      <protection/>
    </xf>
    <xf numFmtId="0" fontId="0" fillId="33" borderId="15" xfId="59" applyFont="1" applyFill="1" applyBorder="1" applyAlignment="1">
      <alignment horizontal="center" vertical="top" wrapText="1"/>
      <protection/>
    </xf>
    <xf numFmtId="0" fontId="0" fillId="34" borderId="14" xfId="59" applyFont="1" applyFill="1" applyBorder="1" applyAlignment="1">
      <alignment horizontal="center" vertical="top" wrapText="1"/>
      <protection/>
    </xf>
    <xf numFmtId="0" fontId="0" fillId="34" borderId="15" xfId="59" applyFont="1" applyFill="1" applyBorder="1" applyAlignment="1">
      <alignment horizontal="center" vertical="top" wrapText="1"/>
      <protection/>
    </xf>
    <xf numFmtId="0" fontId="0" fillId="0" borderId="14" xfId="59" applyFont="1" applyFill="1" applyBorder="1" applyAlignment="1">
      <alignment horizontal="center" vertical="top"/>
      <protection/>
    </xf>
    <xf numFmtId="0" fontId="0" fillId="0" borderId="15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center" vertical="top"/>
      <protection/>
    </xf>
    <xf numFmtId="0" fontId="0" fillId="0" borderId="14" xfId="59" applyFont="1" applyFill="1" applyBorder="1" applyAlignment="1">
      <alignment horizontal="center" vertical="top" wrapText="1"/>
      <protection/>
    </xf>
    <xf numFmtId="0" fontId="0" fillId="0" borderId="15" xfId="59" applyFont="1" applyFill="1" applyBorder="1" applyAlignment="1">
      <alignment horizontal="center" vertical="top" wrapText="1"/>
      <protection/>
    </xf>
    <xf numFmtId="0" fontId="0" fillId="0" borderId="0" xfId="59" applyFont="1" applyFill="1" applyAlignment="1">
      <alignment horizontal="center" vertical="top"/>
      <protection/>
    </xf>
    <xf numFmtId="0" fontId="0" fillId="33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0" fontId="2" fillId="0" borderId="17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left" vertical="center" wrapText="1"/>
      <protection/>
    </xf>
    <xf numFmtId="0" fontId="14" fillId="0" borderId="0" xfId="59" applyFont="1" applyAlignment="1">
      <alignment horizontal="center" vertical="top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 horizontal="left" vertical="top" wrapText="1"/>
      <protection/>
    </xf>
    <xf numFmtId="0" fontId="0" fillId="0" borderId="10" xfId="59" applyFont="1" applyFill="1" applyBorder="1" applyAlignment="1">
      <alignment horizontal="left" vertical="top" wrapText="1"/>
      <protection/>
    </xf>
    <xf numFmtId="0" fontId="0" fillId="35" borderId="10" xfId="59" applyFont="1" applyFill="1" applyBorder="1" applyAlignment="1">
      <alignment horizontal="justify" vertical="top" wrapText="1"/>
      <protection/>
    </xf>
    <xf numFmtId="0" fontId="2" fillId="0" borderId="10" xfId="59" applyFont="1" applyFill="1" applyBorder="1" applyAlignment="1">
      <alignment horizontal="left" vertical="top" wrapText="1"/>
      <protection/>
    </xf>
    <xf numFmtId="49" fontId="0" fillId="0" borderId="0" xfId="59" applyNumberFormat="1" applyFont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 vertical="top" wrapText="1"/>
    </xf>
    <xf numFmtId="0" fontId="2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0" fontId="2" fillId="0" borderId="0" xfId="57" applyFont="1" applyFill="1" applyAlignment="1">
      <alignment horizontal="center" vertical="top" wrapText="1"/>
      <protection/>
    </xf>
    <xf numFmtId="0" fontId="0" fillId="0" borderId="10" xfId="57" applyFont="1" applyFill="1" applyBorder="1" applyAlignment="1">
      <alignment horizontal="left" vertical="top"/>
      <protection/>
    </xf>
    <xf numFmtId="0" fontId="2" fillId="0" borderId="10" xfId="57" applyFont="1" applyFill="1" applyBorder="1" applyAlignment="1">
      <alignment horizontal="left" vertical="top"/>
      <protection/>
    </xf>
    <xf numFmtId="0" fontId="2" fillId="35" borderId="10" xfId="59" applyFont="1" applyFill="1" applyBorder="1" applyAlignment="1">
      <alignment horizontal="left" vertical="top" wrapText="1"/>
      <protection/>
    </xf>
    <xf numFmtId="49" fontId="0" fillId="0" borderId="0" xfId="59" applyNumberFormat="1" applyFont="1" applyFill="1" applyAlignment="1">
      <alignment horizontal="left" vertical="top" wrapText="1"/>
      <protection/>
    </xf>
    <xf numFmtId="0" fontId="0" fillId="0" borderId="10" xfId="59" applyFont="1" applyFill="1" applyBorder="1" applyAlignment="1">
      <alignment horizontal="justify" vertical="top" wrapText="1"/>
      <protection/>
    </xf>
    <xf numFmtId="0" fontId="0" fillId="0" borderId="0" xfId="59" applyFont="1" applyBorder="1" applyAlignment="1">
      <alignment horizontal="center" vertical="top" wrapText="1"/>
      <protection/>
    </xf>
    <xf numFmtId="0" fontId="0" fillId="0" borderId="0" xfId="59" applyFont="1" applyFill="1" applyBorder="1" applyAlignment="1">
      <alignment horizontal="center" vertical="top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49" fontId="0" fillId="0" borderId="0" xfId="0" applyNumberFormat="1" applyFont="1" applyFill="1" applyBorder="1" applyAlignment="1">
      <alignment horizontal="left" vertical="top" wrapText="1"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left" vertical="top" wrapText="1"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vertical="top" wrapText="1"/>
      <protection/>
    </xf>
    <xf numFmtId="0" fontId="0" fillId="0" borderId="0" xfId="58" applyFont="1" applyFill="1" applyAlignment="1">
      <alignment horizontal="left" vertical="top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0" fontId="2" fillId="0" borderId="0" xfId="58" applyFont="1" applyFill="1" applyAlignment="1">
      <alignment horizontal="center" vertical="center" wrapText="1"/>
      <protection/>
    </xf>
    <xf numFmtId="49" fontId="0" fillId="0" borderId="0" xfId="58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_method_2_1" xfId="60"/>
    <cellStyle name="Обычный_Администраторы" xfId="61"/>
    <cellStyle name="Обычный_Расходы Надва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[0] 2" xfId="72"/>
    <cellStyle name="Финансовый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8F0C8B57259A8E16544F9DC27CADC22B5729ED2611768BD70DA245F7B40A830CAE0EEB7020B4B475BE71c8fB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78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23.7109375" style="10" customWidth="1"/>
    <col min="2" max="2" width="53.421875" style="1" customWidth="1"/>
    <col min="3" max="5" width="14.140625" style="1" customWidth="1"/>
    <col min="6" max="7" width="13.00390625" style="1" customWidth="1"/>
    <col min="8" max="18" width="9.140625" style="1" customWidth="1"/>
    <col min="19" max="19" width="10.7109375" style="1" customWidth="1"/>
    <col min="20" max="16384" width="9.140625" style="1" customWidth="1"/>
  </cols>
  <sheetData>
    <row r="1" ht="12.75" hidden="1">
      <c r="B1" s="37" t="s">
        <v>87</v>
      </c>
    </row>
    <row r="2" spans="2:3" ht="33" customHeight="1" hidden="1">
      <c r="B2" s="252" t="s">
        <v>196</v>
      </c>
      <c r="C2" s="252"/>
    </row>
    <row r="3" spans="1:7" ht="16.5" customHeight="1">
      <c r="A3" s="18"/>
      <c r="B3" s="57"/>
      <c r="C3" s="254" t="s">
        <v>183</v>
      </c>
      <c r="D3" s="254"/>
      <c r="E3" s="254"/>
      <c r="F3" s="56"/>
      <c r="G3" s="56"/>
    </row>
    <row r="4" spans="1:7" ht="63" customHeight="1">
      <c r="A4" s="18"/>
      <c r="B4" s="105"/>
      <c r="C4" s="254" t="s">
        <v>472</v>
      </c>
      <c r="D4" s="254"/>
      <c r="E4" s="254"/>
      <c r="F4" s="56"/>
      <c r="G4" s="56"/>
    </row>
    <row r="5" spans="1:5" ht="26.25" customHeight="1">
      <c r="A5" s="253" t="s">
        <v>457</v>
      </c>
      <c r="B5" s="253"/>
      <c r="C5" s="253"/>
      <c r="D5" s="253"/>
      <c r="E5" s="253"/>
    </row>
    <row r="6" spans="1:7" ht="12.75">
      <c r="A6" s="18"/>
      <c r="B6" s="3"/>
      <c r="C6" s="21" t="s">
        <v>387</v>
      </c>
      <c r="D6" s="21"/>
      <c r="E6" s="21"/>
      <c r="F6" s="21"/>
      <c r="G6" s="21"/>
    </row>
    <row r="7" spans="1:2" ht="12.75" hidden="1">
      <c r="A7" s="10" t="s">
        <v>76</v>
      </c>
      <c r="B7" s="14" t="s">
        <v>76</v>
      </c>
    </row>
    <row r="8" spans="1:8" s="10" customFormat="1" ht="27.75" customHeight="1">
      <c r="A8" s="23" t="s">
        <v>77</v>
      </c>
      <c r="B8" s="23" t="s">
        <v>43</v>
      </c>
      <c r="C8" s="5" t="s">
        <v>388</v>
      </c>
      <c r="D8" s="5" t="s">
        <v>327</v>
      </c>
      <c r="E8" s="5" t="s">
        <v>389</v>
      </c>
      <c r="F8" s="108"/>
      <c r="G8" s="108"/>
      <c r="H8" s="18"/>
    </row>
    <row r="9" spans="1:8" ht="12.75">
      <c r="A9" s="9">
        <v>1</v>
      </c>
      <c r="B9" s="9">
        <v>2</v>
      </c>
      <c r="C9" s="9">
        <v>3</v>
      </c>
      <c r="D9" s="9"/>
      <c r="E9" s="9"/>
      <c r="F9" s="18"/>
      <c r="G9" s="18"/>
      <c r="H9" s="3"/>
    </row>
    <row r="10" spans="1:8" s="2" customFormat="1" ht="12.75">
      <c r="A10" s="19" t="s">
        <v>78</v>
      </c>
      <c r="B10" s="16" t="s">
        <v>4</v>
      </c>
      <c r="C10" s="132">
        <f>C11+C15+C26+C29+C18+C33</f>
        <v>509700</v>
      </c>
      <c r="D10" s="132">
        <f>D11+D15+D26+D29+D18+D33</f>
        <v>525700</v>
      </c>
      <c r="E10" s="132">
        <f>E11+E15+E26+E29+E18+E33</f>
        <v>542700</v>
      </c>
      <c r="F10" s="109"/>
      <c r="G10" s="109"/>
      <c r="H10" s="4"/>
    </row>
    <row r="11" spans="1:8" s="2" customFormat="1" ht="16.5" customHeight="1">
      <c r="A11" s="19" t="s">
        <v>79</v>
      </c>
      <c r="B11" s="13" t="s">
        <v>59</v>
      </c>
      <c r="C11" s="132">
        <f>C12</f>
        <v>9000</v>
      </c>
      <c r="D11" s="132">
        <f>D12</f>
        <v>9000</v>
      </c>
      <c r="E11" s="132">
        <f>E12</f>
        <v>9000</v>
      </c>
      <c r="F11" s="109"/>
      <c r="G11" s="109"/>
      <c r="H11" s="4"/>
    </row>
    <row r="12" spans="1:8" ht="12.75">
      <c r="A12" s="9" t="s">
        <v>80</v>
      </c>
      <c r="B12" s="15" t="s">
        <v>81</v>
      </c>
      <c r="C12" s="133">
        <f>C13+C14</f>
        <v>9000</v>
      </c>
      <c r="D12" s="133">
        <f>D13+D14</f>
        <v>9000</v>
      </c>
      <c r="E12" s="133">
        <f>E13+E14</f>
        <v>9000</v>
      </c>
      <c r="F12" s="110"/>
      <c r="G12" s="110"/>
      <c r="H12" s="3"/>
    </row>
    <row r="13" spans="1:8" ht="66.75" customHeight="1">
      <c r="A13" s="9" t="s">
        <v>3</v>
      </c>
      <c r="B13" s="17" t="s">
        <v>167</v>
      </c>
      <c r="C13" s="133">
        <v>9000</v>
      </c>
      <c r="D13" s="133">
        <v>9000</v>
      </c>
      <c r="E13" s="133">
        <v>9000</v>
      </c>
      <c r="F13" s="110"/>
      <c r="G13" s="110"/>
      <c r="H13" s="3"/>
    </row>
    <row r="14" spans="1:8" ht="32.25" customHeight="1" hidden="1">
      <c r="A14" s="9" t="s">
        <v>194</v>
      </c>
      <c r="B14" s="17" t="s">
        <v>195</v>
      </c>
      <c r="C14" s="133">
        <v>0</v>
      </c>
      <c r="D14" s="133"/>
      <c r="E14" s="133"/>
      <c r="F14" s="110"/>
      <c r="G14" s="110"/>
      <c r="H14" s="3"/>
    </row>
    <row r="15" spans="1:8" s="2" customFormat="1" ht="19.5" customHeight="1">
      <c r="A15" s="19" t="s">
        <v>5</v>
      </c>
      <c r="B15" s="13" t="s">
        <v>82</v>
      </c>
      <c r="C15" s="132">
        <f aca="true" t="shared" si="0" ref="C15:E16">C16</f>
        <v>300</v>
      </c>
      <c r="D15" s="132">
        <f t="shared" si="0"/>
        <v>300</v>
      </c>
      <c r="E15" s="132">
        <f t="shared" si="0"/>
        <v>300</v>
      </c>
      <c r="F15" s="109"/>
      <c r="G15" s="109"/>
      <c r="H15" s="4"/>
    </row>
    <row r="16" spans="1:8" ht="18.75" customHeight="1">
      <c r="A16" s="9" t="s">
        <v>6</v>
      </c>
      <c r="B16" s="12" t="s">
        <v>83</v>
      </c>
      <c r="C16" s="133">
        <f t="shared" si="0"/>
        <v>300</v>
      </c>
      <c r="D16" s="133">
        <f t="shared" si="0"/>
        <v>300</v>
      </c>
      <c r="E16" s="133">
        <f t="shared" si="0"/>
        <v>300</v>
      </c>
      <c r="F16" s="110"/>
      <c r="G16" s="110"/>
      <c r="H16" s="3"/>
    </row>
    <row r="17" spans="1:8" ht="20.25" customHeight="1">
      <c r="A17" s="9" t="s">
        <v>7</v>
      </c>
      <c r="B17" s="12" t="s">
        <v>83</v>
      </c>
      <c r="C17" s="133">
        <v>300</v>
      </c>
      <c r="D17" s="133">
        <v>300</v>
      </c>
      <c r="E17" s="133">
        <v>300</v>
      </c>
      <c r="F17" s="110"/>
      <c r="G17" s="110"/>
      <c r="H17" s="3"/>
    </row>
    <row r="18" spans="1:8" s="2" customFormat="1" ht="18.75" customHeight="1">
      <c r="A18" s="19" t="s">
        <v>8</v>
      </c>
      <c r="B18" s="243" t="s">
        <v>9</v>
      </c>
      <c r="C18" s="132">
        <f>C19+C21</f>
        <v>403000</v>
      </c>
      <c r="D18" s="132">
        <f>D19+D21</f>
        <v>419000</v>
      </c>
      <c r="E18" s="132">
        <f>E19+E21</f>
        <v>436000</v>
      </c>
      <c r="F18" s="109"/>
      <c r="G18" s="109"/>
      <c r="H18" s="4"/>
    </row>
    <row r="19" spans="1:8" ht="18.75" customHeight="1">
      <c r="A19" s="9" t="s">
        <v>10</v>
      </c>
      <c r="B19" s="244" t="s">
        <v>11</v>
      </c>
      <c r="C19" s="133">
        <f>C20</f>
        <v>55000</v>
      </c>
      <c r="D19" s="133">
        <f>D20</f>
        <v>66000</v>
      </c>
      <c r="E19" s="133">
        <f>E20</f>
        <v>79000</v>
      </c>
      <c r="F19" s="110"/>
      <c r="G19" s="110"/>
      <c r="H19" s="3"/>
    </row>
    <row r="20" spans="1:8" ht="41.25" customHeight="1">
      <c r="A20" s="9" t="s">
        <v>12</v>
      </c>
      <c r="B20" s="244" t="s">
        <v>156</v>
      </c>
      <c r="C20" s="133">
        <v>55000</v>
      </c>
      <c r="D20" s="133">
        <v>66000</v>
      </c>
      <c r="E20" s="133">
        <v>79000</v>
      </c>
      <c r="F20" s="110"/>
      <c r="G20" s="110"/>
      <c r="H20" s="3"/>
    </row>
    <row r="21" spans="1:8" ht="18.75" customHeight="1">
      <c r="A21" s="9" t="s">
        <v>13</v>
      </c>
      <c r="B21" s="244" t="s">
        <v>14</v>
      </c>
      <c r="C21" s="133">
        <f>C24+C22</f>
        <v>348000</v>
      </c>
      <c r="D21" s="133">
        <f>D24+D22</f>
        <v>353000</v>
      </c>
      <c r="E21" s="133">
        <f>E24+E22</f>
        <v>357000</v>
      </c>
      <c r="F21" s="110"/>
      <c r="G21" s="110"/>
      <c r="H21" s="3"/>
    </row>
    <row r="22" spans="1:8" ht="16.5" customHeight="1">
      <c r="A22" s="5" t="s">
        <v>159</v>
      </c>
      <c r="B22" s="244" t="s">
        <v>160</v>
      </c>
      <c r="C22" s="133">
        <f>C23</f>
        <v>100000</v>
      </c>
      <c r="D22" s="133">
        <f>D23</f>
        <v>102000</v>
      </c>
      <c r="E22" s="133">
        <f>E23</f>
        <v>104000</v>
      </c>
      <c r="F22" s="110"/>
      <c r="G22" s="110"/>
      <c r="H22" s="3"/>
    </row>
    <row r="23" spans="1:8" ht="26.25" customHeight="1">
      <c r="A23" s="5" t="s">
        <v>157</v>
      </c>
      <c r="B23" s="244" t="s">
        <v>161</v>
      </c>
      <c r="C23" s="133">
        <v>100000</v>
      </c>
      <c r="D23" s="133">
        <v>102000</v>
      </c>
      <c r="E23" s="133">
        <v>104000</v>
      </c>
      <c r="F23" s="110"/>
      <c r="G23" s="110"/>
      <c r="H23" s="3"/>
    </row>
    <row r="24" spans="1:8" ht="15.75" customHeight="1">
      <c r="A24" s="5" t="s">
        <v>163</v>
      </c>
      <c r="B24" s="244" t="s">
        <v>162</v>
      </c>
      <c r="C24" s="133">
        <f>C25</f>
        <v>248000</v>
      </c>
      <c r="D24" s="133">
        <f>D25</f>
        <v>251000</v>
      </c>
      <c r="E24" s="133">
        <f>E25</f>
        <v>253000</v>
      </c>
      <c r="F24" s="110"/>
      <c r="G24" s="110"/>
      <c r="H24" s="3"/>
    </row>
    <row r="25" spans="1:8" ht="42.75" customHeight="1">
      <c r="A25" s="5" t="s">
        <v>158</v>
      </c>
      <c r="B25" s="244" t="s">
        <v>164</v>
      </c>
      <c r="C25" s="133">
        <v>248000</v>
      </c>
      <c r="D25" s="133">
        <v>251000</v>
      </c>
      <c r="E25" s="133">
        <v>253000</v>
      </c>
      <c r="F25" s="110"/>
      <c r="G25" s="110"/>
      <c r="H25" s="3"/>
    </row>
    <row r="26" spans="1:8" ht="18.75" customHeight="1">
      <c r="A26" s="19" t="s">
        <v>202</v>
      </c>
      <c r="B26" s="13" t="s">
        <v>203</v>
      </c>
      <c r="C26" s="132">
        <f aca="true" t="shared" si="1" ref="C26:E27">C27</f>
        <v>2000</v>
      </c>
      <c r="D26" s="132">
        <f t="shared" si="1"/>
        <v>2000</v>
      </c>
      <c r="E26" s="132">
        <f t="shared" si="1"/>
        <v>2000</v>
      </c>
      <c r="F26" s="109"/>
      <c r="G26" s="109"/>
      <c r="H26" s="3"/>
    </row>
    <row r="27" spans="1:8" ht="44.25" customHeight="1">
      <c r="A27" s="9" t="s">
        <v>204</v>
      </c>
      <c r="B27" s="17" t="s">
        <v>205</v>
      </c>
      <c r="C27" s="133">
        <f t="shared" si="1"/>
        <v>2000</v>
      </c>
      <c r="D27" s="133">
        <f t="shared" si="1"/>
        <v>2000</v>
      </c>
      <c r="E27" s="133">
        <f t="shared" si="1"/>
        <v>2000</v>
      </c>
      <c r="F27" s="110"/>
      <c r="G27" s="110"/>
      <c r="H27" s="3"/>
    </row>
    <row r="28" spans="1:8" ht="66" customHeight="1">
      <c r="A28" s="9" t="s">
        <v>206</v>
      </c>
      <c r="B28" s="17" t="s">
        <v>15</v>
      </c>
      <c r="C28" s="133">
        <v>2000</v>
      </c>
      <c r="D28" s="133">
        <v>2000</v>
      </c>
      <c r="E28" s="133">
        <v>2000</v>
      </c>
      <c r="F28" s="110"/>
      <c r="G28" s="110"/>
      <c r="H28" s="3"/>
    </row>
    <row r="29" spans="1:8" s="2" customFormat="1" ht="41.25" customHeight="1">
      <c r="A29" s="19" t="s">
        <v>84</v>
      </c>
      <c r="B29" s="13" t="s">
        <v>60</v>
      </c>
      <c r="C29" s="134">
        <f aca="true" t="shared" si="2" ref="C29:E31">C30</f>
        <v>72400</v>
      </c>
      <c r="D29" s="134">
        <f t="shared" si="2"/>
        <v>72400</v>
      </c>
      <c r="E29" s="134">
        <f t="shared" si="2"/>
        <v>72400</v>
      </c>
      <c r="F29" s="112"/>
      <c r="G29" s="112"/>
      <c r="H29" s="4"/>
    </row>
    <row r="30" spans="1:8" ht="80.25" customHeight="1">
      <c r="A30" s="9" t="s">
        <v>85</v>
      </c>
      <c r="B30" s="17" t="s">
        <v>69</v>
      </c>
      <c r="C30" s="135">
        <f t="shared" si="2"/>
        <v>72400</v>
      </c>
      <c r="D30" s="135">
        <f t="shared" si="2"/>
        <v>72400</v>
      </c>
      <c r="E30" s="135">
        <f t="shared" si="2"/>
        <v>72400</v>
      </c>
      <c r="F30" s="113"/>
      <c r="G30" s="113"/>
      <c r="H30" s="3"/>
    </row>
    <row r="31" spans="1:8" ht="66.75" customHeight="1">
      <c r="A31" s="9" t="s">
        <v>86</v>
      </c>
      <c r="B31" s="17" t="s">
        <v>154</v>
      </c>
      <c r="C31" s="135">
        <f t="shared" si="2"/>
        <v>72400</v>
      </c>
      <c r="D31" s="135">
        <f t="shared" si="2"/>
        <v>72400</v>
      </c>
      <c r="E31" s="135">
        <f t="shared" si="2"/>
        <v>72400</v>
      </c>
      <c r="F31" s="113"/>
      <c r="G31" s="113"/>
      <c r="H31" s="3"/>
    </row>
    <row r="32" spans="1:8" ht="66" customHeight="1">
      <c r="A32" s="9" t="s">
        <v>16</v>
      </c>
      <c r="B32" s="12" t="s">
        <v>147</v>
      </c>
      <c r="C32" s="133">
        <v>72400</v>
      </c>
      <c r="D32" s="133">
        <v>72400</v>
      </c>
      <c r="E32" s="133">
        <v>72400</v>
      </c>
      <c r="F32" s="110"/>
      <c r="G32" s="110"/>
      <c r="H32" s="3"/>
    </row>
    <row r="33" spans="1:8" ht="29.25" customHeight="1">
      <c r="A33" s="13" t="s">
        <v>207</v>
      </c>
      <c r="B33" s="13" t="s">
        <v>208</v>
      </c>
      <c r="C33" s="132">
        <f aca="true" t="shared" si="3" ref="C33:E35">C34</f>
        <v>23000</v>
      </c>
      <c r="D33" s="132">
        <f t="shared" si="3"/>
        <v>23000</v>
      </c>
      <c r="E33" s="132">
        <f t="shared" si="3"/>
        <v>23000</v>
      </c>
      <c r="F33" s="109"/>
      <c r="G33" s="109"/>
      <c r="H33" s="3"/>
    </row>
    <row r="34" spans="1:8" ht="20.25" customHeight="1">
      <c r="A34" s="9" t="s">
        <v>209</v>
      </c>
      <c r="B34" s="17" t="s">
        <v>210</v>
      </c>
      <c r="C34" s="133">
        <f t="shared" si="3"/>
        <v>23000</v>
      </c>
      <c r="D34" s="133">
        <f t="shared" si="3"/>
        <v>23000</v>
      </c>
      <c r="E34" s="133">
        <f t="shared" si="3"/>
        <v>23000</v>
      </c>
      <c r="F34" s="110"/>
      <c r="G34" s="110"/>
      <c r="H34" s="3"/>
    </row>
    <row r="35" spans="1:8" ht="18.75" customHeight="1">
      <c r="A35" s="9" t="s">
        <v>211</v>
      </c>
      <c r="B35" s="17" t="s">
        <v>212</v>
      </c>
      <c r="C35" s="133">
        <f t="shared" si="3"/>
        <v>23000</v>
      </c>
      <c r="D35" s="133">
        <f t="shared" si="3"/>
        <v>23000</v>
      </c>
      <c r="E35" s="133">
        <f t="shared" si="3"/>
        <v>23000</v>
      </c>
      <c r="F35" s="110"/>
      <c r="G35" s="110"/>
      <c r="H35" s="3"/>
    </row>
    <row r="36" spans="1:8" ht="29.25" customHeight="1">
      <c r="A36" s="9" t="s">
        <v>132</v>
      </c>
      <c r="B36" s="17" t="s">
        <v>149</v>
      </c>
      <c r="C36" s="133">
        <v>23000</v>
      </c>
      <c r="D36" s="133">
        <v>23000</v>
      </c>
      <c r="E36" s="133">
        <v>23000</v>
      </c>
      <c r="F36" s="110"/>
      <c r="G36" s="110"/>
      <c r="H36" s="3"/>
    </row>
    <row r="37" spans="1:12" s="4" customFormat="1" ht="17.25" customHeight="1">
      <c r="A37" s="11" t="s">
        <v>18</v>
      </c>
      <c r="B37" s="13" t="s">
        <v>19</v>
      </c>
      <c r="C37" s="134">
        <f>C38</f>
        <v>2457399</v>
      </c>
      <c r="D37" s="134">
        <f>D38</f>
        <v>1939007</v>
      </c>
      <c r="E37" s="134">
        <f>E38</f>
        <v>2097985</v>
      </c>
      <c r="F37" s="112"/>
      <c r="G37" s="112"/>
      <c r="H37" s="20"/>
      <c r="I37" s="20"/>
      <c r="J37" s="20"/>
      <c r="K37" s="20"/>
      <c r="L37" s="20"/>
    </row>
    <row r="38" spans="1:12" s="3" customFormat="1" ht="28.5" customHeight="1">
      <c r="A38" s="5" t="s">
        <v>20</v>
      </c>
      <c r="B38" s="12" t="s">
        <v>21</v>
      </c>
      <c r="C38" s="135">
        <f>C39+C44+C47</f>
        <v>2457399</v>
      </c>
      <c r="D38" s="135">
        <f>D39+D44+D47</f>
        <v>1939007</v>
      </c>
      <c r="E38" s="135">
        <f>E39+E44+E47</f>
        <v>2097985</v>
      </c>
      <c r="F38" s="113"/>
      <c r="G38" s="113"/>
      <c r="H38" s="7"/>
      <c r="I38" s="7"/>
      <c r="J38" s="7"/>
      <c r="K38" s="7"/>
      <c r="L38" s="7"/>
    </row>
    <row r="39" spans="1:12" s="4" customFormat="1" ht="28.5" customHeight="1">
      <c r="A39" s="11" t="s">
        <v>459</v>
      </c>
      <c r="B39" s="13" t="s">
        <v>22</v>
      </c>
      <c r="C39" s="134">
        <f>C40+C42</f>
        <v>864600</v>
      </c>
      <c r="D39" s="134">
        <f>D40+D42</f>
        <v>878900</v>
      </c>
      <c r="E39" s="134">
        <f>E40+E42</f>
        <v>910200</v>
      </c>
      <c r="F39" s="112"/>
      <c r="G39" s="112"/>
      <c r="H39" s="20"/>
      <c r="I39" s="20"/>
      <c r="J39" s="20"/>
      <c r="K39" s="20"/>
      <c r="L39" s="20"/>
    </row>
    <row r="40" spans="1:12" s="3" customFormat="1" ht="16.5" customHeight="1">
      <c r="A40" s="5" t="s">
        <v>465</v>
      </c>
      <c r="B40" s="12" t="s">
        <v>23</v>
      </c>
      <c r="C40" s="135">
        <f>C41</f>
        <v>97600</v>
      </c>
      <c r="D40" s="135">
        <f>D41</f>
        <v>97200</v>
      </c>
      <c r="E40" s="135">
        <f>E41</f>
        <v>96600</v>
      </c>
      <c r="F40" s="113"/>
      <c r="G40" s="113"/>
      <c r="H40" s="7"/>
      <c r="I40" s="7"/>
      <c r="J40" s="7"/>
      <c r="K40" s="7"/>
      <c r="L40" s="7"/>
    </row>
    <row r="41" spans="1:9" s="3" customFormat="1" ht="30" customHeight="1">
      <c r="A41" s="5" t="s">
        <v>465</v>
      </c>
      <c r="B41" s="12" t="s">
        <v>165</v>
      </c>
      <c r="C41" s="135">
        <v>97600</v>
      </c>
      <c r="D41" s="135">
        <v>97200</v>
      </c>
      <c r="E41" s="135">
        <v>96600</v>
      </c>
      <c r="F41" s="113"/>
      <c r="G41" s="113"/>
      <c r="H41" s="6"/>
      <c r="I41" s="6"/>
    </row>
    <row r="42" spans="1:11" s="3" customFormat="1" ht="28.5" customHeight="1">
      <c r="A42" s="5" t="s">
        <v>466</v>
      </c>
      <c r="B42" s="12" t="s">
        <v>24</v>
      </c>
      <c r="C42" s="135">
        <f>C43</f>
        <v>767000</v>
      </c>
      <c r="D42" s="135">
        <f>D43</f>
        <v>781700</v>
      </c>
      <c r="E42" s="135">
        <f>E43</f>
        <v>813600</v>
      </c>
      <c r="F42" s="113"/>
      <c r="G42" s="113"/>
      <c r="H42" s="7"/>
      <c r="I42" s="7"/>
      <c r="J42" s="7"/>
      <c r="K42" s="7"/>
    </row>
    <row r="43" spans="1:9" s="3" customFormat="1" ht="25.5" customHeight="1">
      <c r="A43" s="5" t="s">
        <v>466</v>
      </c>
      <c r="B43" s="12" t="s">
        <v>166</v>
      </c>
      <c r="C43" s="135">
        <v>767000</v>
      </c>
      <c r="D43" s="135">
        <v>781700</v>
      </c>
      <c r="E43" s="135">
        <v>813600</v>
      </c>
      <c r="F43" s="113"/>
      <c r="G43" s="113"/>
      <c r="H43" s="6"/>
      <c r="I43" s="6"/>
    </row>
    <row r="44" spans="1:10" s="4" customFormat="1" ht="27.75" customHeight="1">
      <c r="A44" s="11" t="s">
        <v>460</v>
      </c>
      <c r="B44" s="13" t="s">
        <v>25</v>
      </c>
      <c r="C44" s="134">
        <f aca="true" t="shared" si="4" ref="C44:E45">C45</f>
        <v>79305</v>
      </c>
      <c r="D44" s="134">
        <f t="shared" si="4"/>
        <v>79305</v>
      </c>
      <c r="E44" s="134">
        <f t="shared" si="4"/>
        <v>79305</v>
      </c>
      <c r="F44" s="112"/>
      <c r="G44" s="112"/>
      <c r="H44" s="20"/>
      <c r="I44" s="20"/>
      <c r="J44" s="20"/>
    </row>
    <row r="45" spans="1:11" s="3" customFormat="1" ht="41.25" customHeight="1">
      <c r="A45" s="5" t="s">
        <v>467</v>
      </c>
      <c r="B45" s="12" t="s">
        <v>26</v>
      </c>
      <c r="C45" s="135">
        <f t="shared" si="4"/>
        <v>79305</v>
      </c>
      <c r="D45" s="135">
        <f t="shared" si="4"/>
        <v>79305</v>
      </c>
      <c r="E45" s="135">
        <f t="shared" si="4"/>
        <v>79305</v>
      </c>
      <c r="F45" s="113"/>
      <c r="G45" s="113"/>
      <c r="H45" s="7"/>
      <c r="I45" s="7"/>
      <c r="J45" s="7"/>
      <c r="K45" s="7"/>
    </row>
    <row r="46" spans="1:9" s="3" customFormat="1" ht="41.25" customHeight="1">
      <c r="A46" s="5" t="s">
        <v>467</v>
      </c>
      <c r="B46" s="12" t="s">
        <v>17</v>
      </c>
      <c r="C46" s="135">
        <v>79305</v>
      </c>
      <c r="D46" s="135">
        <v>79305</v>
      </c>
      <c r="E46" s="135">
        <v>79305</v>
      </c>
      <c r="F46" s="113"/>
      <c r="G46" s="113"/>
      <c r="I46" s="6"/>
    </row>
    <row r="47" spans="1:10" s="4" customFormat="1" ht="16.5" customHeight="1">
      <c r="A47" s="11" t="s">
        <v>461</v>
      </c>
      <c r="B47" s="13" t="s">
        <v>75</v>
      </c>
      <c r="C47" s="134">
        <f aca="true" t="shared" si="5" ref="C47:E48">C48</f>
        <v>1513494</v>
      </c>
      <c r="D47" s="134">
        <f t="shared" si="5"/>
        <v>980802</v>
      </c>
      <c r="E47" s="134">
        <f t="shared" si="5"/>
        <v>1108480</v>
      </c>
      <c r="F47" s="112"/>
      <c r="G47" s="112"/>
      <c r="H47" s="20"/>
      <c r="I47" s="20"/>
      <c r="J47" s="20"/>
    </row>
    <row r="48" spans="1:10" s="4" customFormat="1" ht="54" customHeight="1">
      <c r="A48" s="5" t="s">
        <v>468</v>
      </c>
      <c r="B48" s="12" t="s">
        <v>188</v>
      </c>
      <c r="C48" s="135">
        <f>C49</f>
        <v>1513494</v>
      </c>
      <c r="D48" s="135">
        <f t="shared" si="5"/>
        <v>980802</v>
      </c>
      <c r="E48" s="135">
        <f t="shared" si="5"/>
        <v>1108480</v>
      </c>
      <c r="F48" s="113"/>
      <c r="G48" s="113"/>
      <c r="H48" s="20"/>
      <c r="I48" s="20"/>
      <c r="J48" s="20"/>
    </row>
    <row r="49" spans="1:9" s="3" customFormat="1" ht="69.75" customHeight="1">
      <c r="A49" s="5" t="s">
        <v>468</v>
      </c>
      <c r="B49" s="12" t="s">
        <v>189</v>
      </c>
      <c r="C49" s="135">
        <v>1513494</v>
      </c>
      <c r="D49" s="135">
        <v>980802</v>
      </c>
      <c r="E49" s="135">
        <v>1108480</v>
      </c>
      <c r="F49" s="113"/>
      <c r="G49" s="113"/>
      <c r="I49" s="6"/>
    </row>
    <row r="50" spans="1:10" s="4" customFormat="1" ht="17.25" customHeight="1">
      <c r="A50" s="11"/>
      <c r="B50" s="13" t="s">
        <v>42</v>
      </c>
      <c r="C50" s="134">
        <f>C10+C37</f>
        <v>2967099</v>
      </c>
      <c r="D50" s="134">
        <f>D10+D37</f>
        <v>2464707</v>
      </c>
      <c r="E50" s="134">
        <f>E10+E37</f>
        <v>2640685</v>
      </c>
      <c r="F50" s="112"/>
      <c r="G50" s="112"/>
      <c r="H50" s="20"/>
      <c r="I50" s="20"/>
      <c r="J50" s="20"/>
    </row>
    <row r="51" spans="6:8" ht="12.75">
      <c r="F51" s="3"/>
      <c r="G51" s="3"/>
      <c r="H51" s="3"/>
    </row>
    <row r="52" spans="6:8" ht="12.75">
      <c r="F52" s="3"/>
      <c r="G52" s="3"/>
      <c r="H52" s="3"/>
    </row>
    <row r="53" spans="6:8" ht="12.75">
      <c r="F53" s="3"/>
      <c r="G53" s="3"/>
      <c r="H53" s="3"/>
    </row>
    <row r="54" spans="6:8" ht="12.75">
      <c r="F54" s="3"/>
      <c r="G54" s="3"/>
      <c r="H54" s="3"/>
    </row>
    <row r="55" spans="6:8" ht="12.75">
      <c r="F55" s="3"/>
      <c r="G55" s="3"/>
      <c r="H55" s="3"/>
    </row>
    <row r="56" spans="6:8" ht="12.75">
      <c r="F56" s="3"/>
      <c r="G56" s="3"/>
      <c r="H56" s="3"/>
    </row>
    <row r="57" spans="6:8" ht="12.75">
      <c r="F57" s="3"/>
      <c r="G57" s="3"/>
      <c r="H57" s="3"/>
    </row>
    <row r="58" spans="6:8" ht="12.75">
      <c r="F58" s="3"/>
      <c r="G58" s="3"/>
      <c r="H58" s="3"/>
    </row>
    <row r="59" spans="6:8" ht="12.75">
      <c r="F59" s="3"/>
      <c r="G59" s="3"/>
      <c r="H59" s="3"/>
    </row>
    <row r="60" spans="6:8" ht="12.75">
      <c r="F60" s="3"/>
      <c r="G60" s="3"/>
      <c r="H60" s="3"/>
    </row>
    <row r="61" spans="6:8" ht="12.75">
      <c r="F61" s="3"/>
      <c r="G61" s="3"/>
      <c r="H61" s="3"/>
    </row>
    <row r="62" spans="6:8" ht="12.75">
      <c r="F62" s="3"/>
      <c r="G62" s="3"/>
      <c r="H62" s="3"/>
    </row>
    <row r="63" spans="6:8" ht="12.75">
      <c r="F63" s="3"/>
      <c r="G63" s="3"/>
      <c r="H63" s="3"/>
    </row>
    <row r="64" spans="6:8" ht="12.75">
      <c r="F64" s="3"/>
      <c r="G64" s="3"/>
      <c r="H64" s="3"/>
    </row>
    <row r="65" spans="6:8" ht="12.75">
      <c r="F65" s="3"/>
      <c r="G65" s="3"/>
      <c r="H65" s="3"/>
    </row>
    <row r="66" spans="6:8" ht="12.75">
      <c r="F66" s="3"/>
      <c r="G66" s="3"/>
      <c r="H66" s="3"/>
    </row>
    <row r="67" spans="6:8" ht="12.75">
      <c r="F67" s="3"/>
      <c r="G67" s="3"/>
      <c r="H67" s="3"/>
    </row>
    <row r="68" spans="6:8" ht="12.75">
      <c r="F68" s="3"/>
      <c r="G68" s="3"/>
      <c r="H68" s="3"/>
    </row>
    <row r="69" spans="6:8" ht="12.75">
      <c r="F69" s="3"/>
      <c r="G69" s="3"/>
      <c r="H69" s="3"/>
    </row>
    <row r="70" spans="6:8" ht="12.75">
      <c r="F70" s="3"/>
      <c r="G70" s="3"/>
      <c r="H70" s="3"/>
    </row>
    <row r="71" spans="6:8" ht="12.75">
      <c r="F71" s="3"/>
      <c r="G71" s="3"/>
      <c r="H71" s="3"/>
    </row>
    <row r="72" spans="6:8" ht="12.75">
      <c r="F72" s="3"/>
      <c r="G72" s="3"/>
      <c r="H72" s="3"/>
    </row>
    <row r="73" spans="6:8" ht="12.75">
      <c r="F73" s="3"/>
      <c r="G73" s="3"/>
      <c r="H73" s="3"/>
    </row>
    <row r="74" spans="6:8" ht="12.75">
      <c r="F74" s="3"/>
      <c r="G74" s="3"/>
      <c r="H74" s="3"/>
    </row>
    <row r="75" spans="6:8" ht="12.75">
      <c r="F75" s="3"/>
      <c r="G75" s="3"/>
      <c r="H75" s="3"/>
    </row>
    <row r="76" spans="6:8" ht="12.75">
      <c r="F76" s="3"/>
      <c r="G76" s="3"/>
      <c r="H76" s="3"/>
    </row>
    <row r="77" spans="6:8" ht="12.75">
      <c r="F77" s="3"/>
      <c r="G77" s="3"/>
      <c r="H77" s="3"/>
    </row>
    <row r="78" spans="6:8" ht="12.75">
      <c r="F78" s="3"/>
      <c r="G78" s="3"/>
      <c r="H78" s="3"/>
    </row>
    <row r="79" spans="6:8" ht="12.75">
      <c r="F79" s="3"/>
      <c r="G79" s="3"/>
      <c r="H79" s="3"/>
    </row>
    <row r="80" spans="6:8" ht="12.75">
      <c r="F80" s="3"/>
      <c r="G80" s="3"/>
      <c r="H80" s="3"/>
    </row>
    <row r="81" spans="6:8" ht="12.75">
      <c r="F81" s="3"/>
      <c r="G81" s="3"/>
      <c r="H81" s="3"/>
    </row>
    <row r="82" spans="6:8" ht="12.75">
      <c r="F82" s="3"/>
      <c r="G82" s="3"/>
      <c r="H82" s="3"/>
    </row>
    <row r="83" spans="6:8" ht="12.75">
      <c r="F83" s="3"/>
      <c r="G83" s="3"/>
      <c r="H83" s="3"/>
    </row>
    <row r="84" spans="6:8" ht="12.75">
      <c r="F84" s="3"/>
      <c r="G84" s="3"/>
      <c r="H84" s="3"/>
    </row>
    <row r="85" spans="6:8" ht="12.75">
      <c r="F85" s="3"/>
      <c r="G85" s="3"/>
      <c r="H85" s="3"/>
    </row>
    <row r="86" spans="6:8" ht="12.75">
      <c r="F86" s="3"/>
      <c r="G86" s="3"/>
      <c r="H86" s="3"/>
    </row>
    <row r="87" spans="6:8" ht="12.75">
      <c r="F87" s="3"/>
      <c r="G87" s="3"/>
      <c r="H87" s="3"/>
    </row>
    <row r="88" spans="6:8" ht="12.75">
      <c r="F88" s="3"/>
      <c r="G88" s="3"/>
      <c r="H88" s="3"/>
    </row>
    <row r="89" spans="6:8" ht="12.75">
      <c r="F89" s="3"/>
      <c r="G89" s="3"/>
      <c r="H89" s="3"/>
    </row>
    <row r="90" spans="6:8" ht="12.75">
      <c r="F90" s="3"/>
      <c r="G90" s="3"/>
      <c r="H90" s="3"/>
    </row>
    <row r="91" spans="6:8" ht="12.75">
      <c r="F91" s="3"/>
      <c r="G91" s="3"/>
      <c r="H91" s="3"/>
    </row>
    <row r="92" spans="6:8" ht="12.75">
      <c r="F92" s="3"/>
      <c r="G92" s="3"/>
      <c r="H92" s="3"/>
    </row>
    <row r="93" spans="6:8" ht="12.75">
      <c r="F93" s="3"/>
      <c r="G93" s="3"/>
      <c r="H93" s="3"/>
    </row>
    <row r="94" spans="6:8" ht="12.75">
      <c r="F94" s="3"/>
      <c r="G94" s="3"/>
      <c r="H94" s="3"/>
    </row>
    <row r="95" spans="6:8" ht="12.75">
      <c r="F95" s="3"/>
      <c r="G95" s="3"/>
      <c r="H95" s="3"/>
    </row>
    <row r="96" spans="6:8" ht="12.75">
      <c r="F96" s="3"/>
      <c r="G96" s="3"/>
      <c r="H96" s="3"/>
    </row>
    <row r="97" spans="6:8" ht="12.75">
      <c r="F97" s="3"/>
      <c r="G97" s="3"/>
      <c r="H97" s="3"/>
    </row>
    <row r="98" spans="6:8" ht="12.75">
      <c r="F98" s="3"/>
      <c r="G98" s="3"/>
      <c r="H98" s="3"/>
    </row>
    <row r="99" spans="6:8" ht="12.75">
      <c r="F99" s="3"/>
      <c r="G99" s="3"/>
      <c r="H99" s="3"/>
    </row>
    <row r="100" spans="6:8" ht="12.75">
      <c r="F100" s="3"/>
      <c r="G100" s="3"/>
      <c r="H100" s="3"/>
    </row>
    <row r="101" spans="6:8" ht="12.75">
      <c r="F101" s="3"/>
      <c r="G101" s="3"/>
      <c r="H101" s="3"/>
    </row>
    <row r="102" spans="6:8" ht="12.75">
      <c r="F102" s="3"/>
      <c r="G102" s="3"/>
      <c r="H102" s="3"/>
    </row>
    <row r="103" spans="6:8" ht="12.75">
      <c r="F103" s="3"/>
      <c r="G103" s="3"/>
      <c r="H103" s="3"/>
    </row>
    <row r="104" spans="6:8" ht="12.75">
      <c r="F104" s="3"/>
      <c r="G104" s="3"/>
      <c r="H104" s="3"/>
    </row>
    <row r="105" spans="6:8" ht="12.75">
      <c r="F105" s="3"/>
      <c r="G105" s="3"/>
      <c r="H105" s="3"/>
    </row>
    <row r="106" spans="6:8" ht="12.75">
      <c r="F106" s="3"/>
      <c r="G106" s="3"/>
      <c r="H106" s="3"/>
    </row>
    <row r="107" spans="6:8" ht="12.75">
      <c r="F107" s="3"/>
      <c r="G107" s="3"/>
      <c r="H107" s="3"/>
    </row>
    <row r="108" spans="6:8" ht="12.75">
      <c r="F108" s="3"/>
      <c r="G108" s="3"/>
      <c r="H108" s="3"/>
    </row>
    <row r="109" spans="6:8" ht="12.75">
      <c r="F109" s="3"/>
      <c r="G109" s="3"/>
      <c r="H109" s="3"/>
    </row>
    <row r="110" spans="6:8" ht="12.75">
      <c r="F110" s="3"/>
      <c r="G110" s="3"/>
      <c r="H110" s="3"/>
    </row>
    <row r="111" spans="6:8" ht="12.75">
      <c r="F111" s="3"/>
      <c r="G111" s="3"/>
      <c r="H111" s="3"/>
    </row>
    <row r="112" spans="6:8" ht="12.75">
      <c r="F112" s="3"/>
      <c r="G112" s="3"/>
      <c r="H112" s="3"/>
    </row>
    <row r="113" spans="6:8" ht="12.75">
      <c r="F113" s="3"/>
      <c r="G113" s="3"/>
      <c r="H113" s="3"/>
    </row>
    <row r="114" spans="6:8" ht="12.75">
      <c r="F114" s="3"/>
      <c r="G114" s="3"/>
      <c r="H114" s="3"/>
    </row>
    <row r="115" spans="6:8" ht="12.75">
      <c r="F115" s="3"/>
      <c r="G115" s="3"/>
      <c r="H115" s="3"/>
    </row>
    <row r="116" spans="6:8" ht="12.75">
      <c r="F116" s="3"/>
      <c r="G116" s="3"/>
      <c r="H116" s="3"/>
    </row>
    <row r="117" spans="6:8" ht="12.75">
      <c r="F117" s="3"/>
      <c r="G117" s="3"/>
      <c r="H117" s="3"/>
    </row>
    <row r="118" spans="6:8" ht="12.75">
      <c r="F118" s="3"/>
      <c r="G118" s="3"/>
      <c r="H118" s="3"/>
    </row>
    <row r="119" spans="6:8" ht="12.75">
      <c r="F119" s="3"/>
      <c r="G119" s="3"/>
      <c r="H119" s="3"/>
    </row>
    <row r="120" spans="6:8" ht="12.75">
      <c r="F120" s="3"/>
      <c r="G120" s="3"/>
      <c r="H120" s="3"/>
    </row>
    <row r="121" spans="6:8" ht="12.75">
      <c r="F121" s="3"/>
      <c r="G121" s="3"/>
      <c r="H121" s="3"/>
    </row>
    <row r="122" spans="6:8" ht="12.75">
      <c r="F122" s="3"/>
      <c r="G122" s="3"/>
      <c r="H122" s="3"/>
    </row>
    <row r="123" spans="6:8" ht="12.75">
      <c r="F123" s="3"/>
      <c r="G123" s="3"/>
      <c r="H123" s="3"/>
    </row>
    <row r="124" spans="6:8" ht="12.75">
      <c r="F124" s="3"/>
      <c r="G124" s="3"/>
      <c r="H124" s="3"/>
    </row>
    <row r="125" spans="6:8" ht="12.75">
      <c r="F125" s="3"/>
      <c r="G125" s="3"/>
      <c r="H125" s="3"/>
    </row>
    <row r="126" spans="6:8" ht="12.75">
      <c r="F126" s="3"/>
      <c r="G126" s="3"/>
      <c r="H126" s="3"/>
    </row>
    <row r="127" spans="6:8" ht="12.75">
      <c r="F127" s="3"/>
      <c r="G127" s="3"/>
      <c r="H127" s="3"/>
    </row>
    <row r="128" spans="6:8" ht="12.75">
      <c r="F128" s="3"/>
      <c r="G128" s="3"/>
      <c r="H128" s="3"/>
    </row>
    <row r="129" spans="6:8" ht="12.75">
      <c r="F129" s="3"/>
      <c r="G129" s="3"/>
      <c r="H129" s="3"/>
    </row>
    <row r="130" spans="6:8" ht="12.75">
      <c r="F130" s="3"/>
      <c r="G130" s="3"/>
      <c r="H130" s="3"/>
    </row>
    <row r="131" spans="6:8" ht="12.75">
      <c r="F131" s="3"/>
      <c r="G131" s="3"/>
      <c r="H131" s="3"/>
    </row>
    <row r="132" spans="6:8" ht="12.75">
      <c r="F132" s="3"/>
      <c r="G132" s="3"/>
      <c r="H132" s="3"/>
    </row>
    <row r="133" spans="6:8" ht="12.75">
      <c r="F133" s="3"/>
      <c r="G133" s="3"/>
      <c r="H133" s="3"/>
    </row>
    <row r="134" spans="6:8" ht="12.75">
      <c r="F134" s="3"/>
      <c r="G134" s="3"/>
      <c r="H134" s="3"/>
    </row>
    <row r="135" spans="6:8" ht="12.75">
      <c r="F135" s="3"/>
      <c r="G135" s="3"/>
      <c r="H135" s="3"/>
    </row>
    <row r="136" spans="6:8" ht="12.75">
      <c r="F136" s="3"/>
      <c r="G136" s="3"/>
      <c r="H136" s="3"/>
    </row>
    <row r="137" spans="6:8" ht="12.75">
      <c r="F137" s="3"/>
      <c r="G137" s="3"/>
      <c r="H137" s="3"/>
    </row>
    <row r="138" spans="6:8" ht="12.75">
      <c r="F138" s="3"/>
      <c r="G138" s="3"/>
      <c r="H138" s="3"/>
    </row>
    <row r="139" spans="6:8" ht="12.75">
      <c r="F139" s="3"/>
      <c r="G139" s="3"/>
      <c r="H139" s="3"/>
    </row>
    <row r="140" spans="6:8" ht="12.75">
      <c r="F140" s="3"/>
      <c r="G140" s="3"/>
      <c r="H140" s="3"/>
    </row>
    <row r="141" spans="6:8" ht="12.75">
      <c r="F141" s="3"/>
      <c r="G141" s="3"/>
      <c r="H141" s="3"/>
    </row>
    <row r="142" spans="6:8" ht="12.75">
      <c r="F142" s="3"/>
      <c r="G142" s="3"/>
      <c r="H142" s="3"/>
    </row>
    <row r="143" spans="6:8" ht="12.75">
      <c r="F143" s="3"/>
      <c r="G143" s="3"/>
      <c r="H143" s="3"/>
    </row>
    <row r="144" spans="6:8" ht="12.75">
      <c r="F144" s="3"/>
      <c r="G144" s="3"/>
      <c r="H144" s="3"/>
    </row>
    <row r="145" spans="6:8" ht="12.75">
      <c r="F145" s="3"/>
      <c r="G145" s="3"/>
      <c r="H145" s="3"/>
    </row>
    <row r="146" spans="6:8" ht="12.75">
      <c r="F146" s="3"/>
      <c r="G146" s="3"/>
      <c r="H146" s="3"/>
    </row>
    <row r="147" spans="6:8" ht="12.75">
      <c r="F147" s="3"/>
      <c r="G147" s="3"/>
      <c r="H147" s="3"/>
    </row>
    <row r="148" spans="6:8" ht="12.75">
      <c r="F148" s="3"/>
      <c r="G148" s="3"/>
      <c r="H148" s="3"/>
    </row>
    <row r="149" spans="6:8" ht="12.75">
      <c r="F149" s="3"/>
      <c r="G149" s="3"/>
      <c r="H149" s="3"/>
    </row>
    <row r="150" spans="6:8" ht="12.75">
      <c r="F150" s="3"/>
      <c r="G150" s="3"/>
      <c r="H150" s="3"/>
    </row>
    <row r="151" spans="6:8" ht="12.75">
      <c r="F151" s="3"/>
      <c r="G151" s="3"/>
      <c r="H151" s="3"/>
    </row>
    <row r="152" spans="6:8" ht="12.75">
      <c r="F152" s="3"/>
      <c r="G152" s="3"/>
      <c r="H152" s="3"/>
    </row>
    <row r="153" spans="6:8" ht="12.75">
      <c r="F153" s="3"/>
      <c r="G153" s="3"/>
      <c r="H153" s="3"/>
    </row>
    <row r="154" spans="6:8" ht="12.75">
      <c r="F154" s="3"/>
      <c r="G154" s="3"/>
      <c r="H154" s="3"/>
    </row>
    <row r="155" spans="6:8" ht="12.75">
      <c r="F155" s="3"/>
      <c r="G155" s="3"/>
      <c r="H155" s="3"/>
    </row>
    <row r="156" spans="6:8" ht="12.75">
      <c r="F156" s="3"/>
      <c r="G156" s="3"/>
      <c r="H156" s="3"/>
    </row>
    <row r="157" spans="6:8" ht="12.75">
      <c r="F157" s="3"/>
      <c r="G157" s="3"/>
      <c r="H157" s="3"/>
    </row>
    <row r="158" spans="6:8" ht="12.75">
      <c r="F158" s="3"/>
      <c r="G158" s="3"/>
      <c r="H158" s="3"/>
    </row>
    <row r="159" spans="6:8" ht="12.75">
      <c r="F159" s="3"/>
      <c r="G159" s="3"/>
      <c r="H159" s="3"/>
    </row>
    <row r="160" spans="6:8" ht="12.75">
      <c r="F160" s="3"/>
      <c r="G160" s="3"/>
      <c r="H160" s="3"/>
    </row>
    <row r="161" spans="6:8" ht="12.75">
      <c r="F161" s="3"/>
      <c r="G161" s="3"/>
      <c r="H161" s="3"/>
    </row>
    <row r="162" spans="6:8" ht="12.75">
      <c r="F162" s="3"/>
      <c r="G162" s="3"/>
      <c r="H162" s="3"/>
    </row>
    <row r="163" spans="6:8" ht="12.75">
      <c r="F163" s="3"/>
      <c r="G163" s="3"/>
      <c r="H163" s="3"/>
    </row>
    <row r="164" spans="6:8" ht="12.75">
      <c r="F164" s="3"/>
      <c r="G164" s="3"/>
      <c r="H164" s="3"/>
    </row>
    <row r="165" spans="6:8" ht="12.75">
      <c r="F165" s="3"/>
      <c r="G165" s="3"/>
      <c r="H165" s="3"/>
    </row>
    <row r="166" spans="6:8" ht="12.75">
      <c r="F166" s="3"/>
      <c r="G166" s="3"/>
      <c r="H166" s="3"/>
    </row>
    <row r="167" spans="6:8" ht="12.75">
      <c r="F167" s="3"/>
      <c r="G167" s="3"/>
      <c r="H167" s="3"/>
    </row>
    <row r="168" spans="6:8" ht="12.75">
      <c r="F168" s="3"/>
      <c r="G168" s="3"/>
      <c r="H168" s="3"/>
    </row>
    <row r="169" spans="6:8" ht="12.75">
      <c r="F169" s="3"/>
      <c r="G169" s="3"/>
      <c r="H169" s="3"/>
    </row>
    <row r="170" spans="6:8" ht="12.75">
      <c r="F170" s="3"/>
      <c r="G170" s="3"/>
      <c r="H170" s="3"/>
    </row>
    <row r="171" spans="6:8" ht="12.75">
      <c r="F171" s="3"/>
      <c r="G171" s="3"/>
      <c r="H171" s="3"/>
    </row>
    <row r="172" spans="6:8" ht="12.75">
      <c r="F172" s="3"/>
      <c r="G172" s="3"/>
      <c r="H172" s="3"/>
    </row>
    <row r="173" spans="6:8" ht="12.75">
      <c r="F173" s="3"/>
      <c r="G173" s="3"/>
      <c r="H173" s="3"/>
    </row>
    <row r="174" spans="6:8" ht="12.75">
      <c r="F174" s="3"/>
      <c r="G174" s="3"/>
      <c r="H174" s="3"/>
    </row>
    <row r="175" spans="6:8" ht="12.75">
      <c r="F175" s="3"/>
      <c r="G175" s="3"/>
      <c r="H175" s="3"/>
    </row>
    <row r="176" spans="6:8" ht="12.75">
      <c r="F176" s="3"/>
      <c r="G176" s="3"/>
      <c r="H176" s="3"/>
    </row>
    <row r="177" spans="6:8" ht="12.75">
      <c r="F177" s="3"/>
      <c r="G177" s="3"/>
      <c r="H177" s="3"/>
    </row>
    <row r="178" spans="6:8" ht="12.75">
      <c r="F178" s="3"/>
      <c r="G178" s="3"/>
      <c r="H178" s="3"/>
    </row>
  </sheetData>
  <sheetProtection/>
  <mergeCells count="4">
    <mergeCell ref="B2:C2"/>
    <mergeCell ref="A5:E5"/>
    <mergeCell ref="C4:E4"/>
    <mergeCell ref="C3:E3"/>
  </mergeCells>
  <printOptions/>
  <pageMargins left="0.6692913385826772" right="0.1968503937007874" top="0.5511811023622047" bottom="0.31496062992125984" header="1.141732283464567" footer="0.3937007874015748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28125" style="205" customWidth="1"/>
    <col min="2" max="2" width="42.8515625" style="205" customWidth="1"/>
    <col min="3" max="5" width="15.8515625" style="205" customWidth="1"/>
    <col min="6" max="16384" width="9.140625" style="205" customWidth="1"/>
  </cols>
  <sheetData>
    <row r="1" spans="1:5" ht="12.75">
      <c r="A1" s="45"/>
      <c r="B1" s="45"/>
      <c r="C1" s="313" t="s">
        <v>1</v>
      </c>
      <c r="D1" s="313"/>
      <c r="E1" s="313"/>
    </row>
    <row r="2" spans="1:6" ht="66" customHeight="1">
      <c r="A2" s="45"/>
      <c r="B2" s="45"/>
      <c r="C2" s="328" t="s">
        <v>472</v>
      </c>
      <c r="D2" s="328"/>
      <c r="E2" s="328"/>
      <c r="F2" s="202"/>
    </row>
    <row r="3" spans="1:3" ht="27" customHeight="1">
      <c r="A3" s="45"/>
      <c r="B3" s="45"/>
      <c r="C3" s="46" t="s">
        <v>441</v>
      </c>
    </row>
    <row r="4" spans="1:7" ht="73.5" customHeight="1">
      <c r="A4" s="282" t="s">
        <v>454</v>
      </c>
      <c r="B4" s="282"/>
      <c r="C4" s="282"/>
      <c r="D4" s="282"/>
      <c r="E4" s="282"/>
      <c r="F4" s="199"/>
      <c r="G4" s="199"/>
    </row>
    <row r="5" spans="1:5" ht="12.75">
      <c r="A5" s="45"/>
      <c r="B5" s="45"/>
      <c r="C5" s="46"/>
      <c r="D5" s="341"/>
      <c r="E5" s="341" t="s">
        <v>387</v>
      </c>
    </row>
    <row r="6" spans="1:3" ht="12.75" hidden="1">
      <c r="A6" s="324"/>
      <c r="B6" s="324"/>
      <c r="C6" s="325"/>
    </row>
    <row r="7" spans="1:3" ht="12.75" hidden="1">
      <c r="A7" s="203"/>
      <c r="B7" s="203"/>
      <c r="C7" s="325"/>
    </row>
    <row r="8" spans="1:3" ht="42.75" customHeight="1" hidden="1">
      <c r="A8" s="203"/>
      <c r="B8" s="203"/>
      <c r="C8" s="203"/>
    </row>
    <row r="9" spans="1:5" ht="12.75">
      <c r="A9" s="329"/>
      <c r="B9" s="330"/>
      <c r="C9" s="330"/>
      <c r="D9" s="206"/>
      <c r="E9" s="206"/>
    </row>
    <row r="10" spans="1:5" s="207" customFormat="1" ht="35.25" customHeight="1">
      <c r="A10" s="79" t="s">
        <v>320</v>
      </c>
      <c r="B10" s="79" t="s">
        <v>321</v>
      </c>
      <c r="C10" s="79" t="s">
        <v>0</v>
      </c>
      <c r="D10" s="79" t="s">
        <v>329</v>
      </c>
      <c r="E10" s="79" t="s">
        <v>390</v>
      </c>
    </row>
    <row r="11" spans="1:5" s="8" customFormat="1" ht="38.25" customHeight="1">
      <c r="A11" s="78">
        <v>1</v>
      </c>
      <c r="B11" s="158" t="s">
        <v>322</v>
      </c>
      <c r="C11" s="115">
        <v>500</v>
      </c>
      <c r="D11" s="115">
        <v>500</v>
      </c>
      <c r="E11" s="115">
        <v>500</v>
      </c>
    </row>
    <row r="12" spans="1:5" s="22" customFormat="1" ht="21.75" customHeight="1">
      <c r="A12" s="127"/>
      <c r="B12" s="127" t="s">
        <v>323</v>
      </c>
      <c r="C12" s="200">
        <f>C11</f>
        <v>500</v>
      </c>
      <c r="D12" s="200">
        <f>D11</f>
        <v>500</v>
      </c>
      <c r="E12" s="200">
        <f>E11</f>
        <v>500</v>
      </c>
    </row>
    <row r="13" spans="1:3" ht="12.75">
      <c r="A13" s="45"/>
      <c r="B13" s="45"/>
      <c r="C13" s="46"/>
    </row>
    <row r="14" spans="1:3" ht="12.75">
      <c r="A14" s="45"/>
      <c r="B14" s="45"/>
      <c r="C14" s="46"/>
    </row>
  </sheetData>
  <sheetProtection/>
  <mergeCells count="6">
    <mergeCell ref="C1:E1"/>
    <mergeCell ref="A9:C9"/>
    <mergeCell ref="A6:B6"/>
    <mergeCell ref="C6:C7"/>
    <mergeCell ref="A4:E4"/>
    <mergeCell ref="C2:E2"/>
  </mergeCells>
  <printOptions/>
  <pageMargins left="0.7086614173228347" right="0.31496062992125984" top="0.35433070866141736" bottom="0.7480314960629921" header="0.31496062992125984" footer="0.31496062992125984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140625" style="0" customWidth="1"/>
    <col min="2" max="2" width="51.00390625" style="0" customWidth="1"/>
    <col min="3" max="5" width="15.00390625" style="0" customWidth="1"/>
  </cols>
  <sheetData>
    <row r="1" spans="1:3" ht="12.75">
      <c r="A1" s="45"/>
      <c r="B1" s="45"/>
      <c r="C1" s="62" t="s">
        <v>1</v>
      </c>
    </row>
    <row r="2" spans="1:6" ht="61.5" customHeight="1">
      <c r="A2" s="45"/>
      <c r="B2" s="45"/>
      <c r="C2" s="254" t="s">
        <v>472</v>
      </c>
      <c r="D2" s="254"/>
      <c r="E2" s="254"/>
      <c r="F2" s="56"/>
    </row>
    <row r="3" spans="1:3" ht="12.75">
      <c r="A3" s="45"/>
      <c r="B3" s="45"/>
      <c r="C3" s="46" t="s">
        <v>442</v>
      </c>
    </row>
    <row r="4" spans="1:7" ht="101.25" customHeight="1">
      <c r="A4" s="282" t="s">
        <v>455</v>
      </c>
      <c r="B4" s="282"/>
      <c r="C4" s="282"/>
      <c r="D4" s="282"/>
      <c r="E4" s="282"/>
      <c r="F4" s="199"/>
      <c r="G4" s="199"/>
    </row>
    <row r="5" spans="1:5" ht="12.75">
      <c r="A5" s="45"/>
      <c r="B5" s="45"/>
      <c r="C5" s="46"/>
      <c r="D5" s="342"/>
      <c r="E5" s="342" t="s">
        <v>387</v>
      </c>
    </row>
    <row r="6" spans="1:3" ht="12.75" hidden="1">
      <c r="A6" s="324"/>
      <c r="B6" s="324"/>
      <c r="C6" s="331"/>
    </row>
    <row r="7" spans="1:3" ht="12.75" hidden="1">
      <c r="A7" s="102"/>
      <c r="B7" s="102"/>
      <c r="C7" s="331"/>
    </row>
    <row r="8" spans="1:3" ht="42.75" customHeight="1" hidden="1">
      <c r="A8" s="102"/>
      <c r="B8" s="102"/>
      <c r="C8" s="102"/>
    </row>
    <row r="9" spans="1:5" ht="12.75">
      <c r="A9" s="329"/>
      <c r="B9" s="330"/>
      <c r="C9" s="330"/>
      <c r="D9" s="103"/>
      <c r="E9" s="103"/>
    </row>
    <row r="10" spans="1:5" s="201" customFormat="1" ht="35.25" customHeight="1">
      <c r="A10" s="78" t="s">
        <v>320</v>
      </c>
      <c r="B10" s="79" t="s">
        <v>321</v>
      </c>
      <c r="C10" s="79" t="s">
        <v>0</v>
      </c>
      <c r="D10" s="79" t="s">
        <v>329</v>
      </c>
      <c r="E10" s="79" t="s">
        <v>390</v>
      </c>
    </row>
    <row r="11" spans="1:5" s="201" customFormat="1" ht="21" customHeight="1">
      <c r="A11" s="78">
        <v>1</v>
      </c>
      <c r="B11" s="158" t="s">
        <v>322</v>
      </c>
      <c r="C11" s="115">
        <v>2000</v>
      </c>
      <c r="D11" s="115">
        <v>2000</v>
      </c>
      <c r="E11" s="115">
        <v>2000</v>
      </c>
    </row>
    <row r="12" spans="1:5" s="22" customFormat="1" ht="29.25" customHeight="1">
      <c r="A12" s="127"/>
      <c r="B12" s="204" t="s">
        <v>323</v>
      </c>
      <c r="C12" s="200">
        <f>C11</f>
        <v>2000</v>
      </c>
      <c r="D12" s="200">
        <f>D11</f>
        <v>2000</v>
      </c>
      <c r="E12" s="200">
        <f>E11</f>
        <v>2000</v>
      </c>
    </row>
    <row r="13" spans="1:3" ht="12.75">
      <c r="A13" s="45"/>
      <c r="B13" s="45"/>
      <c r="C13" s="46"/>
    </row>
    <row r="14" spans="1:3" ht="12.75">
      <c r="A14" s="45"/>
      <c r="B14" s="45"/>
      <c r="C14" s="46"/>
    </row>
  </sheetData>
  <sheetProtection/>
  <mergeCells count="5">
    <mergeCell ref="A9:C9"/>
    <mergeCell ref="A6:B6"/>
    <mergeCell ref="C6:C7"/>
    <mergeCell ref="A4:E4"/>
    <mergeCell ref="C2:E2"/>
  </mergeCells>
  <printOptions/>
  <pageMargins left="0.7086614173228347" right="0.31496062992125984" top="0.35433070866141736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140625" style="205" customWidth="1"/>
    <col min="2" max="2" width="45.57421875" style="205" customWidth="1"/>
    <col min="3" max="5" width="13.00390625" style="205" customWidth="1"/>
    <col min="6" max="251" width="9.140625" style="205" customWidth="1"/>
    <col min="252" max="252" width="4.140625" style="205" customWidth="1"/>
    <col min="253" max="253" width="58.8515625" style="205" customWidth="1"/>
    <col min="254" max="254" width="32.8515625" style="205" customWidth="1"/>
    <col min="255" max="16384" width="9.140625" style="205" customWidth="1"/>
  </cols>
  <sheetData>
    <row r="1" spans="1:5" ht="22.5" customHeight="1">
      <c r="A1" s="208"/>
      <c r="B1" s="209"/>
      <c r="C1" s="332" t="s">
        <v>443</v>
      </c>
      <c r="D1" s="332"/>
      <c r="E1" s="332"/>
    </row>
    <row r="2" spans="1:5" ht="69" customHeight="1">
      <c r="A2" s="208"/>
      <c r="B2" s="209"/>
      <c r="C2" s="328" t="s">
        <v>472</v>
      </c>
      <c r="D2" s="328"/>
      <c r="E2" s="328"/>
    </row>
    <row r="3" spans="1:3" ht="12.75">
      <c r="A3" s="208"/>
      <c r="B3" s="209"/>
      <c r="C3" s="232" t="s">
        <v>444</v>
      </c>
    </row>
    <row r="4" spans="1:3" ht="12.75">
      <c r="A4" s="208"/>
      <c r="B4" s="209"/>
      <c r="C4" s="233"/>
    </row>
    <row r="5" spans="1:255" ht="100.5" customHeight="1">
      <c r="A5" s="210"/>
      <c r="B5" s="333" t="s">
        <v>447</v>
      </c>
      <c r="C5" s="333"/>
      <c r="D5" s="333"/>
      <c r="E5" s="333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</row>
    <row r="6" spans="1:5" ht="12.75">
      <c r="A6" s="208"/>
      <c r="B6" s="212"/>
      <c r="C6" s="212"/>
      <c r="E6" s="21" t="s">
        <v>445</v>
      </c>
    </row>
    <row r="7" spans="1:255" ht="25.5">
      <c r="A7" s="213" t="s">
        <v>320</v>
      </c>
      <c r="B7" s="213" t="s">
        <v>321</v>
      </c>
      <c r="C7" s="214" t="s">
        <v>0</v>
      </c>
      <c r="D7" s="214" t="s">
        <v>329</v>
      </c>
      <c r="E7" s="214" t="s">
        <v>390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  <c r="IT7" s="215"/>
      <c r="IU7" s="215"/>
    </row>
    <row r="8" spans="1:255" ht="25.5" customHeight="1">
      <c r="A8" s="216">
        <v>1</v>
      </c>
      <c r="B8" s="217" t="s">
        <v>322</v>
      </c>
      <c r="C8" s="218">
        <v>300</v>
      </c>
      <c r="D8" s="218">
        <v>300</v>
      </c>
      <c r="E8" s="218">
        <v>300</v>
      </c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  <c r="IO8" s="219"/>
      <c r="IP8" s="219"/>
      <c r="IQ8" s="219"/>
      <c r="IR8" s="219"/>
      <c r="IS8" s="219"/>
      <c r="IT8" s="219"/>
      <c r="IU8" s="219"/>
    </row>
    <row r="9" spans="1:255" ht="25.5" customHeight="1">
      <c r="A9" s="220"/>
      <c r="B9" s="221" t="s">
        <v>446</v>
      </c>
      <c r="C9" s="222">
        <f>SUM(C8:C8)</f>
        <v>300</v>
      </c>
      <c r="D9" s="222">
        <f>SUM(D8:D8)</f>
        <v>300</v>
      </c>
      <c r="E9" s="222">
        <f>SUM(E8:E8)</f>
        <v>300</v>
      </c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</row>
  </sheetData>
  <sheetProtection/>
  <mergeCells count="3">
    <mergeCell ref="C1:E1"/>
    <mergeCell ref="C2:E2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6"/>
  <sheetViews>
    <sheetView tabSelected="1" zoomScale="90" zoomScaleNormal="90" zoomScalePageLayoutView="0" workbookViewId="0" topLeftCell="A3">
      <selection activeCell="J10" sqref="J10"/>
    </sheetView>
  </sheetViews>
  <sheetFormatPr defaultColWidth="9.140625" defaultRowHeight="12.75"/>
  <cols>
    <col min="1" max="1" width="27.8515625" style="40" customWidth="1"/>
    <col min="2" max="2" width="19.8515625" style="40" customWidth="1"/>
    <col min="3" max="3" width="19.57421875" style="40" customWidth="1"/>
    <col min="4" max="6" width="15.28125" style="40" customWidth="1"/>
    <col min="7" max="238" width="9.140625" style="40" customWidth="1"/>
    <col min="239" max="239" width="26.00390625" style="40" customWidth="1"/>
    <col min="240" max="240" width="17.140625" style="40" customWidth="1"/>
    <col min="241" max="241" width="47.421875" style="40" customWidth="1"/>
    <col min="242" max="242" width="15.57421875" style="40" customWidth="1"/>
    <col min="243" max="243" width="12.7109375" style="40" customWidth="1"/>
    <col min="244" max="16384" width="9.140625" style="40" customWidth="1"/>
  </cols>
  <sheetData>
    <row r="1" spans="3:13" ht="12.75" hidden="1">
      <c r="C1" s="3" t="s">
        <v>184</v>
      </c>
      <c r="D1" s="25"/>
      <c r="E1" s="3"/>
      <c r="F1" s="3"/>
      <c r="G1" s="3"/>
      <c r="H1" s="3"/>
      <c r="I1" s="3"/>
      <c r="J1" s="24"/>
      <c r="K1" s="24"/>
      <c r="L1" s="24"/>
      <c r="M1" s="24"/>
    </row>
    <row r="2" spans="3:13" ht="57" customHeight="1" hidden="1">
      <c r="C2" s="314" t="s">
        <v>155</v>
      </c>
      <c r="D2" s="314"/>
      <c r="E2" s="224"/>
      <c r="F2" s="224"/>
      <c r="G2" s="224"/>
      <c r="H2" s="224"/>
      <c r="I2" s="224"/>
      <c r="J2" s="224"/>
      <c r="K2" s="224"/>
      <c r="L2" s="224"/>
      <c r="M2" s="224"/>
    </row>
    <row r="3" spans="1:6" s="38" customFormat="1" ht="16.5" customHeight="1">
      <c r="A3" s="225"/>
      <c r="D3" s="336" t="s">
        <v>2</v>
      </c>
      <c r="E3" s="336"/>
      <c r="F3" s="336"/>
    </row>
    <row r="4" spans="1:6" s="38" customFormat="1" ht="71.25" customHeight="1">
      <c r="A4" s="225"/>
      <c r="D4" s="339" t="s">
        <v>472</v>
      </c>
      <c r="E4" s="339"/>
      <c r="F4" s="339"/>
    </row>
    <row r="5" spans="1:6" s="39" customFormat="1" ht="41.25" customHeight="1">
      <c r="A5" s="338" t="s">
        <v>456</v>
      </c>
      <c r="B5" s="338"/>
      <c r="C5" s="338"/>
      <c r="D5" s="338"/>
      <c r="E5" s="338"/>
      <c r="F5" s="338"/>
    </row>
    <row r="6" spans="1:6" s="39" customFormat="1" ht="15" customHeight="1">
      <c r="A6" s="226"/>
      <c r="D6" s="21"/>
      <c r="E6" s="21"/>
      <c r="F6" s="21" t="s">
        <v>387</v>
      </c>
    </row>
    <row r="7" spans="1:6" s="38" customFormat="1" ht="32.25" customHeight="1">
      <c r="A7" s="227" t="s">
        <v>89</v>
      </c>
      <c r="B7" s="337" t="s">
        <v>90</v>
      </c>
      <c r="C7" s="337"/>
      <c r="D7" s="227" t="s">
        <v>388</v>
      </c>
      <c r="E7" s="227" t="s">
        <v>367</v>
      </c>
      <c r="F7" s="227" t="s">
        <v>391</v>
      </c>
    </row>
    <row r="8" spans="1:6" ht="31.5" customHeight="1">
      <c r="A8" s="228" t="s">
        <v>311</v>
      </c>
      <c r="B8" s="335" t="s">
        <v>91</v>
      </c>
      <c r="C8" s="335"/>
      <c r="D8" s="229">
        <f>D9+D13</f>
        <v>0</v>
      </c>
      <c r="E8" s="229">
        <f>E9+E13</f>
        <v>0</v>
      </c>
      <c r="F8" s="229">
        <f>F9+F13</f>
        <v>0</v>
      </c>
    </row>
    <row r="9" spans="1:6" s="39" customFormat="1" ht="22.5" customHeight="1">
      <c r="A9" s="228" t="s">
        <v>312</v>
      </c>
      <c r="B9" s="335" t="s">
        <v>92</v>
      </c>
      <c r="C9" s="335"/>
      <c r="D9" s="229">
        <f>D12</f>
        <v>-2967099</v>
      </c>
      <c r="E9" s="229">
        <f aca="true" t="shared" si="0" ref="E9:F11">E10</f>
        <v>-2464707</v>
      </c>
      <c r="F9" s="229">
        <f t="shared" si="0"/>
        <v>-2640685</v>
      </c>
    </row>
    <row r="10" spans="1:6" s="39" customFormat="1" ht="25.5" customHeight="1">
      <c r="A10" s="228" t="s">
        <v>313</v>
      </c>
      <c r="B10" s="335" t="s">
        <v>93</v>
      </c>
      <c r="C10" s="335"/>
      <c r="D10" s="229">
        <f>D12</f>
        <v>-2967099</v>
      </c>
      <c r="E10" s="229">
        <f t="shared" si="0"/>
        <v>-2464707</v>
      </c>
      <c r="F10" s="229">
        <f t="shared" si="0"/>
        <v>-2640685</v>
      </c>
    </row>
    <row r="11" spans="1:6" s="39" customFormat="1" ht="28.5" customHeight="1">
      <c r="A11" s="228" t="s">
        <v>314</v>
      </c>
      <c r="B11" s="335" t="s">
        <v>94</v>
      </c>
      <c r="C11" s="335"/>
      <c r="D11" s="229">
        <f>D12</f>
        <v>-2967099</v>
      </c>
      <c r="E11" s="229">
        <f t="shared" si="0"/>
        <v>-2464707</v>
      </c>
      <c r="F11" s="229">
        <f t="shared" si="0"/>
        <v>-2640685</v>
      </c>
    </row>
    <row r="12" spans="1:6" s="39" customFormat="1" ht="29.25" customHeight="1">
      <c r="A12" s="228" t="s">
        <v>315</v>
      </c>
      <c r="B12" s="335" t="s">
        <v>70</v>
      </c>
      <c r="C12" s="335"/>
      <c r="D12" s="229">
        <f>-'1. Дох.2019-21'!C50</f>
        <v>-2967099</v>
      </c>
      <c r="E12" s="229">
        <f>-'1. Дох.2019-21'!D50</f>
        <v>-2464707</v>
      </c>
      <c r="F12" s="229">
        <f>-'1. Дох.2019-21'!E50</f>
        <v>-2640685</v>
      </c>
    </row>
    <row r="13" spans="1:6" s="39" customFormat="1" ht="30.75" customHeight="1">
      <c r="A13" s="228" t="s">
        <v>316</v>
      </c>
      <c r="B13" s="335" t="s">
        <v>95</v>
      </c>
      <c r="C13" s="335"/>
      <c r="D13" s="229">
        <f>D14</f>
        <v>2967099</v>
      </c>
      <c r="E13" s="229">
        <f aca="true" t="shared" si="1" ref="E13:F15">E14</f>
        <v>2464707</v>
      </c>
      <c r="F13" s="229">
        <f t="shared" si="1"/>
        <v>2640685</v>
      </c>
    </row>
    <row r="14" spans="1:6" s="39" customFormat="1" ht="27.75" customHeight="1">
      <c r="A14" s="228" t="s">
        <v>317</v>
      </c>
      <c r="B14" s="335" t="s">
        <v>96</v>
      </c>
      <c r="C14" s="335"/>
      <c r="D14" s="229">
        <f>D15</f>
        <v>2967099</v>
      </c>
      <c r="E14" s="229">
        <f t="shared" si="1"/>
        <v>2464707</v>
      </c>
      <c r="F14" s="229">
        <f t="shared" si="1"/>
        <v>2640685</v>
      </c>
    </row>
    <row r="15" spans="1:6" s="39" customFormat="1" ht="30.75" customHeight="1">
      <c r="A15" s="228" t="s">
        <v>318</v>
      </c>
      <c r="B15" s="335" t="s">
        <v>97</v>
      </c>
      <c r="C15" s="335"/>
      <c r="D15" s="229">
        <f>D16</f>
        <v>2967099</v>
      </c>
      <c r="E15" s="229">
        <f t="shared" si="1"/>
        <v>2464707</v>
      </c>
      <c r="F15" s="229">
        <f t="shared" si="1"/>
        <v>2640685</v>
      </c>
    </row>
    <row r="16" spans="1:6" s="39" customFormat="1" ht="31.5" customHeight="1">
      <c r="A16" s="228" t="s">
        <v>319</v>
      </c>
      <c r="B16" s="335" t="s">
        <v>71</v>
      </c>
      <c r="C16" s="335"/>
      <c r="D16" s="229">
        <f>'6Вед.18'!K105</f>
        <v>2967099</v>
      </c>
      <c r="E16" s="229">
        <f>'6Вед.18'!L105</f>
        <v>2464707</v>
      </c>
      <c r="F16" s="229">
        <f>'6Вед.18'!M105</f>
        <v>2640685</v>
      </c>
    </row>
    <row r="17" spans="1:6" s="41" customFormat="1" ht="42" customHeight="1">
      <c r="A17" s="230"/>
      <c r="B17" s="334" t="s">
        <v>98</v>
      </c>
      <c r="C17" s="334"/>
      <c r="D17" s="231">
        <f>D8</f>
        <v>0</v>
      </c>
      <c r="E17" s="231">
        <f>E8</f>
        <v>0</v>
      </c>
      <c r="F17" s="231">
        <f>F8</f>
        <v>0</v>
      </c>
    </row>
    <row r="18" ht="12.75">
      <c r="D18" s="42"/>
    </row>
    <row r="19" ht="12.75">
      <c r="D19" s="42"/>
    </row>
    <row r="20" ht="12.75">
      <c r="D20" s="42"/>
    </row>
    <row r="22" spans="3:4" ht="12.75">
      <c r="C22" s="43"/>
      <c r="D22" s="43"/>
    </row>
    <row r="26" spans="3:4" ht="12.75">
      <c r="C26" s="44"/>
      <c r="D26" s="44"/>
    </row>
  </sheetData>
  <sheetProtection/>
  <mergeCells count="15">
    <mergeCell ref="D3:F3"/>
    <mergeCell ref="C2:D2"/>
    <mergeCell ref="B16:C16"/>
    <mergeCell ref="B7:C7"/>
    <mergeCell ref="B8:C8"/>
    <mergeCell ref="B9:C9"/>
    <mergeCell ref="A5:F5"/>
    <mergeCell ref="D4:F4"/>
    <mergeCell ref="B17:C17"/>
    <mergeCell ref="B10:C10"/>
    <mergeCell ref="B11:C11"/>
    <mergeCell ref="B12:C12"/>
    <mergeCell ref="B13:C13"/>
    <mergeCell ref="B14:C14"/>
    <mergeCell ref="B15:C15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4.7109375" style="59" customWidth="1"/>
    <col min="2" max="2" width="29.8515625" style="59" customWidth="1"/>
    <col min="3" max="3" width="13.00390625" style="59" customWidth="1"/>
    <col min="4" max="4" width="14.8515625" style="59" customWidth="1"/>
    <col min="5" max="7" width="0.2890625" style="59" hidden="1" customWidth="1"/>
    <col min="8" max="8" width="0.9921875" style="59" hidden="1" customWidth="1"/>
    <col min="9" max="9" width="0.42578125" style="59" hidden="1" customWidth="1"/>
    <col min="10" max="10" width="9.140625" style="59" hidden="1" customWidth="1"/>
    <col min="11" max="16384" width="9.140625" style="59" customWidth="1"/>
  </cols>
  <sheetData>
    <row r="1" spans="2:4" ht="12.75" customHeight="1">
      <c r="B1" s="255" t="s">
        <v>368</v>
      </c>
      <c r="C1" s="255"/>
      <c r="D1" s="255"/>
    </row>
    <row r="2" spans="1:4" ht="63" customHeight="1">
      <c r="A2" s="56"/>
      <c r="B2" s="254" t="s">
        <v>472</v>
      </c>
      <c r="C2" s="254"/>
      <c r="D2" s="254"/>
    </row>
    <row r="3" spans="1:4" ht="56.25" customHeight="1">
      <c r="A3" s="256" t="s">
        <v>427</v>
      </c>
      <c r="B3" s="256"/>
      <c r="C3" s="256"/>
      <c r="D3" s="256"/>
    </row>
    <row r="4" ht="12.75">
      <c r="E4" s="59" t="s">
        <v>76</v>
      </c>
    </row>
    <row r="5" spans="1:4" ht="51.75" customHeight="1">
      <c r="A5" s="257" t="s">
        <v>220</v>
      </c>
      <c r="B5" s="258"/>
      <c r="C5" s="257" t="s">
        <v>221</v>
      </c>
      <c r="D5" s="258"/>
    </row>
    <row r="6" spans="1:5" s="60" customFormat="1" ht="33.75" customHeight="1" hidden="1">
      <c r="A6" s="264" t="s">
        <v>222</v>
      </c>
      <c r="B6" s="265"/>
      <c r="C6" s="266"/>
      <c r="D6" s="267"/>
      <c r="E6" s="60" t="s">
        <v>76</v>
      </c>
    </row>
    <row r="7" spans="1:4" ht="39" customHeight="1" hidden="1">
      <c r="A7" s="268" t="s">
        <v>223</v>
      </c>
      <c r="B7" s="269"/>
      <c r="C7" s="270">
        <v>1</v>
      </c>
      <c r="D7" s="271"/>
    </row>
    <row r="8" spans="1:4" ht="18.75" customHeight="1" hidden="1">
      <c r="A8" s="272" t="s">
        <v>224</v>
      </c>
      <c r="B8" s="273"/>
      <c r="C8" s="260">
        <v>1</v>
      </c>
      <c r="D8" s="261"/>
    </row>
    <row r="9" spans="1:5" s="60" customFormat="1" ht="20.25" customHeight="1">
      <c r="A9" s="276" t="s">
        <v>225</v>
      </c>
      <c r="B9" s="277"/>
      <c r="C9" s="278"/>
      <c r="D9" s="279"/>
      <c r="E9" s="60" t="s">
        <v>76</v>
      </c>
    </row>
    <row r="10" spans="1:4" ht="29.25" customHeight="1">
      <c r="A10" s="280" t="s">
        <v>176</v>
      </c>
      <c r="B10" s="281"/>
      <c r="C10" s="260">
        <v>1</v>
      </c>
      <c r="D10" s="261"/>
    </row>
    <row r="11" spans="1:4" ht="18.75" customHeight="1">
      <c r="A11" s="259" t="s">
        <v>177</v>
      </c>
      <c r="B11" s="259"/>
      <c r="C11" s="260">
        <v>1</v>
      </c>
      <c r="D11" s="261"/>
    </row>
    <row r="12" spans="1:4" s="245" customFormat="1" ht="31.5" customHeight="1">
      <c r="A12" s="262" t="s">
        <v>226</v>
      </c>
      <c r="B12" s="262"/>
      <c r="C12" s="263"/>
      <c r="D12" s="263"/>
    </row>
    <row r="13" spans="1:4" s="245" customFormat="1" ht="27" customHeight="1">
      <c r="A13" s="274" t="s">
        <v>464</v>
      </c>
      <c r="B13" s="274"/>
      <c r="C13" s="275">
        <v>1</v>
      </c>
      <c r="D13" s="275"/>
    </row>
    <row r="14" ht="12.75">
      <c r="A14" s="46"/>
    </row>
    <row r="15" spans="1:5" ht="12.75">
      <c r="A15" s="46"/>
      <c r="E15" s="59" t="s">
        <v>76</v>
      </c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</sheetData>
  <sheetProtection/>
  <mergeCells count="21">
    <mergeCell ref="A13:B13"/>
    <mergeCell ref="C13:D13"/>
    <mergeCell ref="A9:B9"/>
    <mergeCell ref="C9:D9"/>
    <mergeCell ref="A10:B10"/>
    <mergeCell ref="C10:D10"/>
    <mergeCell ref="A12:B12"/>
    <mergeCell ref="C12:D12"/>
    <mergeCell ref="A6:B6"/>
    <mergeCell ref="C6:D6"/>
    <mergeCell ref="A7:B7"/>
    <mergeCell ref="C7:D7"/>
    <mergeCell ref="A8:B8"/>
    <mergeCell ref="C8:D8"/>
    <mergeCell ref="B1:D1"/>
    <mergeCell ref="B2:D2"/>
    <mergeCell ref="A3:D3"/>
    <mergeCell ref="A5:B5"/>
    <mergeCell ref="C5:D5"/>
    <mergeCell ref="A11:B11"/>
    <mergeCell ref="C11:D11"/>
  </mergeCells>
  <printOptions/>
  <pageMargins left="0.7874015748031497" right="0.1968503937007874" top="0.66" bottom="0.1968503937007874" header="0.99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62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8.28125" style="45" customWidth="1"/>
    <col min="2" max="2" width="5.140625" style="45" customWidth="1"/>
    <col min="3" max="3" width="15.57421875" style="45" customWidth="1"/>
    <col min="4" max="4" width="86.28125" style="46" customWidth="1"/>
    <col min="5" max="5" width="0.71875" style="36" customWidth="1"/>
    <col min="6" max="6" width="0.13671875" style="46" customWidth="1"/>
    <col min="7" max="7" width="9.140625" style="46" hidden="1" customWidth="1"/>
    <col min="8" max="8" width="0" style="46" hidden="1" customWidth="1"/>
    <col min="9" max="16384" width="9.140625" style="46" customWidth="1"/>
  </cols>
  <sheetData>
    <row r="1" spans="4:8" ht="12.75" customHeight="1">
      <c r="D1" s="62" t="s">
        <v>219</v>
      </c>
      <c r="E1" s="63"/>
      <c r="F1" s="64"/>
      <c r="G1" s="64"/>
      <c r="H1" s="64"/>
    </row>
    <row r="2" spans="4:8" ht="25.5" customHeight="1">
      <c r="D2" s="105" t="s">
        <v>472</v>
      </c>
      <c r="E2" s="116"/>
      <c r="F2" s="116"/>
      <c r="G2" s="64"/>
      <c r="H2" s="64"/>
    </row>
    <row r="3" ht="9" customHeight="1"/>
    <row r="4" spans="1:4" ht="29.25" customHeight="1">
      <c r="A4" s="282" t="s">
        <v>428</v>
      </c>
      <c r="B4" s="282"/>
      <c r="C4" s="282"/>
      <c r="D4" s="282"/>
    </row>
    <row r="5" ht="10.5" customHeight="1">
      <c r="D5" s="47"/>
    </row>
    <row r="6" spans="1:5" s="48" customFormat="1" ht="25.5" customHeight="1">
      <c r="A6" s="283" t="s">
        <v>122</v>
      </c>
      <c r="B6" s="283"/>
      <c r="C6" s="283"/>
      <c r="D6" s="284" t="s">
        <v>123</v>
      </c>
      <c r="E6" s="66"/>
    </row>
    <row r="7" spans="1:5" s="48" customFormat="1" ht="41.25" customHeight="1">
      <c r="A7" s="67" t="s">
        <v>124</v>
      </c>
      <c r="B7" s="283" t="s">
        <v>125</v>
      </c>
      <c r="C7" s="283"/>
      <c r="D7" s="285"/>
      <c r="E7" s="66"/>
    </row>
    <row r="8" spans="1:5" ht="18" customHeight="1">
      <c r="A8" s="286" t="s">
        <v>228</v>
      </c>
      <c r="B8" s="287"/>
      <c r="C8" s="287"/>
      <c r="D8" s="288"/>
      <c r="E8" s="36" t="s">
        <v>76</v>
      </c>
    </row>
    <row r="9" spans="1:8" ht="41.25" customHeight="1">
      <c r="A9" s="65">
        <v>866</v>
      </c>
      <c r="B9" s="257" t="s">
        <v>185</v>
      </c>
      <c r="C9" s="258"/>
      <c r="D9" s="68" t="s">
        <v>15</v>
      </c>
      <c r="E9" s="69"/>
      <c r="H9" s="70"/>
    </row>
    <row r="10" spans="1:8" ht="39" customHeight="1">
      <c r="A10" s="65">
        <v>866</v>
      </c>
      <c r="B10" s="257" t="s">
        <v>186</v>
      </c>
      <c r="C10" s="258"/>
      <c r="D10" s="68" t="s">
        <v>15</v>
      </c>
      <c r="E10" s="69"/>
      <c r="H10" s="70"/>
    </row>
    <row r="11" spans="1:8" ht="52.5" customHeight="1">
      <c r="A11" s="65">
        <v>866</v>
      </c>
      <c r="B11" s="289" t="s">
        <v>126</v>
      </c>
      <c r="C11" s="290"/>
      <c r="D11" s="49" t="s">
        <v>229</v>
      </c>
      <c r="E11" s="69"/>
      <c r="H11" s="70"/>
    </row>
    <row r="12" spans="1:8" ht="52.5" customHeight="1">
      <c r="A12" s="65">
        <v>866</v>
      </c>
      <c r="B12" s="289" t="s">
        <v>127</v>
      </c>
      <c r="C12" s="290"/>
      <c r="D12" s="49" t="s">
        <v>230</v>
      </c>
      <c r="E12" s="69"/>
      <c r="H12" s="70"/>
    </row>
    <row r="13" spans="1:6" ht="27" customHeight="1" hidden="1">
      <c r="A13" s="65">
        <v>866</v>
      </c>
      <c r="B13" s="257" t="s">
        <v>231</v>
      </c>
      <c r="C13" s="258"/>
      <c r="D13" s="68" t="s">
        <v>232</v>
      </c>
      <c r="E13" s="69"/>
      <c r="F13" s="70"/>
    </row>
    <row r="14" spans="1:6" s="50" customFormat="1" ht="54" customHeight="1" hidden="1">
      <c r="A14" s="65">
        <v>866</v>
      </c>
      <c r="B14" s="291" t="s">
        <v>233</v>
      </c>
      <c r="C14" s="292"/>
      <c r="D14" s="71" t="s">
        <v>234</v>
      </c>
      <c r="E14" s="72"/>
      <c r="F14" s="72"/>
    </row>
    <row r="15" spans="1:6" s="50" customFormat="1" ht="39.75" customHeight="1">
      <c r="A15" s="65">
        <v>866</v>
      </c>
      <c r="B15" s="257" t="s">
        <v>128</v>
      </c>
      <c r="C15" s="258"/>
      <c r="D15" s="73" t="s">
        <v>146</v>
      </c>
      <c r="E15" s="72"/>
      <c r="F15" s="72"/>
    </row>
    <row r="16" spans="1:6" s="50" customFormat="1" ht="39" customHeight="1" hidden="1">
      <c r="A16" s="65">
        <v>866</v>
      </c>
      <c r="B16" s="257" t="s">
        <v>235</v>
      </c>
      <c r="C16" s="258"/>
      <c r="D16" s="68" t="s">
        <v>236</v>
      </c>
      <c r="E16" s="69"/>
      <c r="F16" s="72"/>
    </row>
    <row r="17" spans="1:6" ht="39.75" customHeight="1">
      <c r="A17" s="65">
        <v>866</v>
      </c>
      <c r="B17" s="257" t="s">
        <v>16</v>
      </c>
      <c r="C17" s="258"/>
      <c r="D17" s="73" t="s">
        <v>147</v>
      </c>
      <c r="E17" s="72"/>
      <c r="F17" s="72"/>
    </row>
    <row r="18" spans="1:6" ht="54" customHeight="1" hidden="1">
      <c r="A18" s="65">
        <v>866</v>
      </c>
      <c r="B18" s="257" t="s">
        <v>237</v>
      </c>
      <c r="C18" s="258"/>
      <c r="D18" s="68" t="s">
        <v>238</v>
      </c>
      <c r="E18" s="69"/>
      <c r="F18" s="72"/>
    </row>
    <row r="19" spans="1:6" s="50" customFormat="1" ht="29.25" customHeight="1">
      <c r="A19" s="65">
        <v>866</v>
      </c>
      <c r="B19" s="257" t="s">
        <v>129</v>
      </c>
      <c r="C19" s="258"/>
      <c r="D19" s="68" t="s">
        <v>187</v>
      </c>
      <c r="E19" s="69"/>
      <c r="F19" s="72"/>
    </row>
    <row r="20" spans="1:6" s="50" customFormat="1" ht="50.25" customHeight="1">
      <c r="A20" s="65">
        <v>866</v>
      </c>
      <c r="B20" s="257" t="s">
        <v>130</v>
      </c>
      <c r="C20" s="258"/>
      <c r="D20" s="68" t="s">
        <v>239</v>
      </c>
      <c r="E20" s="69"/>
      <c r="F20" s="72"/>
    </row>
    <row r="21" spans="1:5" ht="25.5" customHeight="1">
      <c r="A21" s="65">
        <v>866</v>
      </c>
      <c r="B21" s="257" t="s">
        <v>131</v>
      </c>
      <c r="C21" s="258"/>
      <c r="D21" s="68" t="s">
        <v>148</v>
      </c>
      <c r="E21" s="69"/>
    </row>
    <row r="22" spans="1:7" ht="18" customHeight="1">
      <c r="A22" s="65">
        <v>866</v>
      </c>
      <c r="B22" s="257" t="s">
        <v>132</v>
      </c>
      <c r="C22" s="258"/>
      <c r="D22" s="68" t="s">
        <v>149</v>
      </c>
      <c r="E22" s="69"/>
      <c r="F22" s="36"/>
      <c r="G22" s="36"/>
    </row>
    <row r="23" spans="1:7" ht="58.5" customHeight="1">
      <c r="A23" s="65">
        <v>866</v>
      </c>
      <c r="B23" s="257" t="s">
        <v>133</v>
      </c>
      <c r="C23" s="258"/>
      <c r="D23" s="68" t="s">
        <v>241</v>
      </c>
      <c r="E23" s="69"/>
      <c r="F23" s="36"/>
      <c r="G23" s="36"/>
    </row>
    <row r="24" spans="1:7" ht="55.5" customHeight="1">
      <c r="A24" s="65">
        <v>866</v>
      </c>
      <c r="B24" s="257" t="s">
        <v>135</v>
      </c>
      <c r="C24" s="258"/>
      <c r="D24" s="68" t="s">
        <v>240</v>
      </c>
      <c r="E24" s="69"/>
      <c r="F24" s="36"/>
      <c r="G24" s="36"/>
    </row>
    <row r="25" spans="1:7" ht="54.75" customHeight="1">
      <c r="A25" s="58">
        <v>866</v>
      </c>
      <c r="B25" s="289" t="s">
        <v>134</v>
      </c>
      <c r="C25" s="290"/>
      <c r="D25" s="49" t="s">
        <v>150</v>
      </c>
      <c r="E25" s="69"/>
      <c r="F25" s="36"/>
      <c r="G25" s="36"/>
    </row>
    <row r="26" spans="1:7" ht="54" customHeight="1">
      <c r="A26" s="58">
        <v>866</v>
      </c>
      <c r="B26" s="289" t="s">
        <v>136</v>
      </c>
      <c r="C26" s="290"/>
      <c r="D26" s="49" t="s">
        <v>151</v>
      </c>
      <c r="E26" s="69"/>
      <c r="F26" s="72"/>
      <c r="G26" s="36"/>
    </row>
    <row r="27" spans="1:7" ht="54.75" customHeight="1" hidden="1">
      <c r="A27" s="65">
        <v>866</v>
      </c>
      <c r="B27" s="257" t="s">
        <v>242</v>
      </c>
      <c r="C27" s="258"/>
      <c r="D27" s="68" t="s">
        <v>243</v>
      </c>
      <c r="E27" s="69"/>
      <c r="F27" s="72"/>
      <c r="G27" s="36"/>
    </row>
    <row r="28" spans="1:7" ht="54.75" customHeight="1" hidden="1">
      <c r="A28" s="65">
        <v>866</v>
      </c>
      <c r="B28" s="257" t="s">
        <v>244</v>
      </c>
      <c r="C28" s="258"/>
      <c r="D28" s="68" t="s">
        <v>245</v>
      </c>
      <c r="E28" s="69" t="s">
        <v>76</v>
      </c>
      <c r="F28" s="72"/>
      <c r="G28" s="36"/>
    </row>
    <row r="29" spans="1:7" ht="54" customHeight="1" hidden="1">
      <c r="A29" s="65">
        <v>866</v>
      </c>
      <c r="B29" s="257" t="s">
        <v>246</v>
      </c>
      <c r="C29" s="258"/>
      <c r="D29" s="68" t="s">
        <v>247</v>
      </c>
      <c r="E29" s="69" t="s">
        <v>76</v>
      </c>
      <c r="F29" s="72"/>
      <c r="G29" s="36"/>
    </row>
    <row r="30" spans="1:7" ht="26.25" customHeight="1" hidden="1">
      <c r="A30" s="65">
        <v>866</v>
      </c>
      <c r="B30" s="296" t="s">
        <v>248</v>
      </c>
      <c r="C30" s="297"/>
      <c r="D30" s="74" t="s">
        <v>249</v>
      </c>
      <c r="E30" s="75"/>
      <c r="F30" s="72"/>
      <c r="G30" s="36"/>
    </row>
    <row r="31" spans="1:7" ht="27" customHeight="1">
      <c r="A31" s="65">
        <v>866</v>
      </c>
      <c r="B31" s="296" t="s">
        <v>137</v>
      </c>
      <c r="C31" s="297"/>
      <c r="D31" s="74" t="s">
        <v>250</v>
      </c>
      <c r="E31" s="75"/>
      <c r="F31" s="72"/>
      <c r="G31" s="36"/>
    </row>
    <row r="32" spans="1:6" ht="25.5" customHeight="1">
      <c r="A32" s="65">
        <v>866</v>
      </c>
      <c r="B32" s="257" t="s">
        <v>138</v>
      </c>
      <c r="C32" s="258"/>
      <c r="D32" s="68" t="s">
        <v>152</v>
      </c>
      <c r="E32" s="69"/>
      <c r="F32" s="76"/>
    </row>
    <row r="33" spans="1:6" ht="39.75" customHeight="1">
      <c r="A33" s="58">
        <v>866</v>
      </c>
      <c r="B33" s="289" t="s">
        <v>139</v>
      </c>
      <c r="C33" s="290"/>
      <c r="D33" s="51" t="s">
        <v>153</v>
      </c>
      <c r="E33" s="69"/>
      <c r="F33" s="76"/>
    </row>
    <row r="34" spans="1:6" ht="30" customHeight="1">
      <c r="A34" s="58">
        <v>866</v>
      </c>
      <c r="B34" s="289" t="s">
        <v>140</v>
      </c>
      <c r="C34" s="290"/>
      <c r="D34" s="51" t="s">
        <v>174</v>
      </c>
      <c r="E34" s="69"/>
      <c r="F34" s="76"/>
    </row>
    <row r="35" spans="1:6" ht="29.25" customHeight="1">
      <c r="A35" s="65">
        <v>866</v>
      </c>
      <c r="B35" s="257" t="s">
        <v>141</v>
      </c>
      <c r="C35" s="258"/>
      <c r="D35" s="67" t="s">
        <v>175</v>
      </c>
      <c r="E35" s="69"/>
      <c r="F35" s="76"/>
    </row>
    <row r="36" spans="1:6" ht="29.25" customHeight="1" hidden="1">
      <c r="A36" s="65">
        <v>863</v>
      </c>
      <c r="B36" s="257" t="s">
        <v>251</v>
      </c>
      <c r="C36" s="258"/>
      <c r="D36" s="68" t="s">
        <v>252</v>
      </c>
      <c r="E36" s="69"/>
      <c r="F36" s="76"/>
    </row>
    <row r="37" spans="1:6" ht="27" customHeight="1" hidden="1">
      <c r="A37" s="65">
        <v>863</v>
      </c>
      <c r="B37" s="293" t="s">
        <v>253</v>
      </c>
      <c r="C37" s="294"/>
      <c r="D37" s="68" t="s">
        <v>254</v>
      </c>
      <c r="E37" s="69"/>
      <c r="F37" s="77"/>
    </row>
    <row r="38" spans="1:6" ht="24.75" customHeight="1" hidden="1">
      <c r="A38" s="65">
        <v>863</v>
      </c>
      <c r="B38" s="257" t="s">
        <v>141</v>
      </c>
      <c r="C38" s="258"/>
      <c r="D38" s="68" t="s">
        <v>255</v>
      </c>
      <c r="E38" s="76"/>
      <c r="F38" s="76"/>
    </row>
    <row r="39" spans="1:6" ht="19.5" customHeight="1" hidden="1">
      <c r="A39" s="65">
        <v>863</v>
      </c>
      <c r="B39" s="293" t="s">
        <v>256</v>
      </c>
      <c r="C39" s="294"/>
      <c r="D39" s="68" t="s">
        <v>257</v>
      </c>
      <c r="E39" s="69"/>
      <c r="F39" s="76"/>
    </row>
    <row r="40" spans="1:6" ht="19.5" customHeight="1" hidden="1">
      <c r="A40" s="65">
        <v>863</v>
      </c>
      <c r="B40" s="295" t="s">
        <v>258</v>
      </c>
      <c r="C40" s="295"/>
      <c r="D40" s="68" t="s">
        <v>259</v>
      </c>
      <c r="E40" s="69"/>
      <c r="F40" s="76"/>
    </row>
    <row r="41" spans="1:6" ht="30" customHeight="1" hidden="1">
      <c r="A41" s="65">
        <v>863</v>
      </c>
      <c r="B41" s="296" t="s">
        <v>260</v>
      </c>
      <c r="C41" s="297"/>
      <c r="D41" s="68" t="s">
        <v>261</v>
      </c>
      <c r="E41" s="69"/>
      <c r="F41" s="76"/>
    </row>
    <row r="42" spans="1:5" ht="28.5" customHeight="1" hidden="1">
      <c r="A42" s="286" t="s">
        <v>262</v>
      </c>
      <c r="B42" s="301"/>
      <c r="C42" s="301"/>
      <c r="D42" s="302"/>
      <c r="E42" s="36" t="s">
        <v>76</v>
      </c>
    </row>
    <row r="43" spans="1:6" ht="15.75" customHeight="1">
      <c r="A43" s="65">
        <v>866</v>
      </c>
      <c r="B43" s="295" t="s">
        <v>142</v>
      </c>
      <c r="C43" s="295"/>
      <c r="D43" s="68" t="s">
        <v>176</v>
      </c>
      <c r="E43" s="76"/>
      <c r="F43" s="76"/>
    </row>
    <row r="44" spans="1:6" ht="15.75" customHeight="1">
      <c r="A44" s="65">
        <v>866</v>
      </c>
      <c r="B44" s="295" t="s">
        <v>143</v>
      </c>
      <c r="C44" s="295"/>
      <c r="D44" s="68" t="s">
        <v>177</v>
      </c>
      <c r="E44" s="76"/>
      <c r="F44" s="76"/>
    </row>
    <row r="45" spans="1:6" ht="15.75" customHeight="1">
      <c r="A45" s="65">
        <v>866</v>
      </c>
      <c r="B45" s="295" t="s">
        <v>465</v>
      </c>
      <c r="C45" s="295"/>
      <c r="D45" s="74" t="s">
        <v>165</v>
      </c>
      <c r="E45" s="72"/>
      <c r="F45" s="50"/>
    </row>
    <row r="46" spans="1:6" ht="27" customHeight="1">
      <c r="A46" s="65">
        <v>866</v>
      </c>
      <c r="B46" s="295" t="s">
        <v>466</v>
      </c>
      <c r="C46" s="295"/>
      <c r="D46" s="74" t="s">
        <v>166</v>
      </c>
      <c r="E46" s="72" t="s">
        <v>76</v>
      </c>
      <c r="F46" s="50"/>
    </row>
    <row r="47" spans="1:6" ht="16.5" customHeight="1">
      <c r="A47" s="65">
        <v>866</v>
      </c>
      <c r="B47" s="300" t="s">
        <v>469</v>
      </c>
      <c r="C47" s="300"/>
      <c r="D47" s="74" t="s">
        <v>178</v>
      </c>
      <c r="E47" s="69"/>
      <c r="F47" s="50"/>
    </row>
    <row r="48" spans="1:6" ht="15.75" customHeight="1">
      <c r="A48" s="65">
        <v>866</v>
      </c>
      <c r="B48" s="300" t="s">
        <v>470</v>
      </c>
      <c r="C48" s="300"/>
      <c r="D48" s="68" t="s">
        <v>179</v>
      </c>
      <c r="E48" s="69"/>
      <c r="F48" s="50"/>
    </row>
    <row r="49" spans="1:6" ht="28.5" customHeight="1" hidden="1">
      <c r="A49" s="65">
        <v>866</v>
      </c>
      <c r="B49" s="296" t="s">
        <v>263</v>
      </c>
      <c r="C49" s="297"/>
      <c r="D49" s="74" t="s">
        <v>264</v>
      </c>
      <c r="E49" s="69"/>
      <c r="F49" s="50"/>
    </row>
    <row r="50" spans="1:6" ht="40.5" customHeight="1" hidden="1">
      <c r="A50" s="65">
        <v>866</v>
      </c>
      <c r="B50" s="296" t="s">
        <v>265</v>
      </c>
      <c r="C50" s="297"/>
      <c r="D50" s="74" t="s">
        <v>266</v>
      </c>
      <c r="E50" s="69"/>
      <c r="F50" s="50"/>
    </row>
    <row r="51" spans="1:6" ht="25.5" customHeight="1">
      <c r="A51" s="65">
        <v>866</v>
      </c>
      <c r="B51" s="300" t="s">
        <v>467</v>
      </c>
      <c r="C51" s="300"/>
      <c r="D51" s="68" t="s">
        <v>180</v>
      </c>
      <c r="E51" s="72"/>
      <c r="F51" s="50"/>
    </row>
    <row r="52" spans="1:6" ht="30" customHeight="1" hidden="1">
      <c r="A52" s="65">
        <v>866</v>
      </c>
      <c r="B52" s="300" t="s">
        <v>267</v>
      </c>
      <c r="C52" s="300"/>
      <c r="D52" s="68" t="s">
        <v>268</v>
      </c>
      <c r="E52" s="72" t="s">
        <v>76</v>
      </c>
      <c r="F52" s="50"/>
    </row>
    <row r="53" spans="1:6" ht="30.75" customHeight="1" hidden="1">
      <c r="A53" s="65">
        <v>866</v>
      </c>
      <c r="B53" s="300" t="s">
        <v>269</v>
      </c>
      <c r="C53" s="300"/>
      <c r="D53" s="68" t="s">
        <v>270</v>
      </c>
      <c r="E53" s="72"/>
      <c r="F53" s="50"/>
    </row>
    <row r="54" spans="1:6" ht="24.75" customHeight="1">
      <c r="A54" s="65">
        <v>866</v>
      </c>
      <c r="B54" s="300" t="s">
        <v>471</v>
      </c>
      <c r="C54" s="300"/>
      <c r="D54" s="68" t="s">
        <v>181</v>
      </c>
      <c r="E54" s="72"/>
      <c r="F54" s="50"/>
    </row>
    <row r="55" spans="1:6" ht="29.25" customHeight="1" hidden="1">
      <c r="A55" s="65">
        <v>866</v>
      </c>
      <c r="B55" s="300" t="s">
        <v>271</v>
      </c>
      <c r="C55" s="300"/>
      <c r="D55" s="68" t="s">
        <v>272</v>
      </c>
      <c r="E55" s="72"/>
      <c r="F55" s="72"/>
    </row>
    <row r="56" spans="1:6" ht="42.75" customHeight="1" hidden="1">
      <c r="A56" s="65">
        <v>866</v>
      </c>
      <c r="B56" s="296" t="s">
        <v>273</v>
      </c>
      <c r="C56" s="297"/>
      <c r="D56" s="68" t="s">
        <v>274</v>
      </c>
      <c r="E56" s="72"/>
      <c r="F56" s="72"/>
    </row>
    <row r="57" spans="1:6" ht="19.5" customHeight="1" hidden="1">
      <c r="A57" s="65">
        <v>866</v>
      </c>
      <c r="B57" s="300" t="s">
        <v>275</v>
      </c>
      <c r="C57" s="300"/>
      <c r="D57" s="68" t="s">
        <v>276</v>
      </c>
      <c r="E57" s="72"/>
      <c r="F57" s="72"/>
    </row>
    <row r="58" spans="1:6" ht="42.75" customHeight="1" hidden="1">
      <c r="A58" s="65">
        <v>866</v>
      </c>
      <c r="B58" s="300" t="s">
        <v>462</v>
      </c>
      <c r="C58" s="300"/>
      <c r="D58" s="68" t="s">
        <v>277</v>
      </c>
      <c r="E58" s="72"/>
      <c r="F58" s="72"/>
    </row>
    <row r="59" spans="1:6" ht="40.5" customHeight="1">
      <c r="A59" s="65">
        <v>866</v>
      </c>
      <c r="B59" s="296" t="s">
        <v>468</v>
      </c>
      <c r="C59" s="297"/>
      <c r="D59" s="68" t="s">
        <v>278</v>
      </c>
      <c r="E59" s="72"/>
      <c r="F59" s="72"/>
    </row>
    <row r="60" spans="1:4" ht="54" customHeight="1">
      <c r="A60" s="58">
        <v>866</v>
      </c>
      <c r="B60" s="299" t="s">
        <v>463</v>
      </c>
      <c r="C60" s="299"/>
      <c r="D60" s="49" t="s">
        <v>182</v>
      </c>
    </row>
    <row r="61" spans="1:4" ht="12.75">
      <c r="A61" s="298"/>
      <c r="B61" s="298"/>
      <c r="C61" s="298"/>
      <c r="D61" s="298"/>
    </row>
    <row r="62" spans="1:8" s="36" customFormat="1" ht="12.75">
      <c r="A62" s="53"/>
      <c r="B62" s="53"/>
      <c r="C62" s="53"/>
      <c r="D62" s="54"/>
      <c r="F62" s="46"/>
      <c r="G62" s="46"/>
      <c r="H62" s="46"/>
    </row>
  </sheetData>
  <sheetProtection/>
  <mergeCells count="58">
    <mergeCell ref="B23:C23"/>
    <mergeCell ref="B24:C24"/>
    <mergeCell ref="B34:C34"/>
    <mergeCell ref="B28:C28"/>
    <mergeCell ref="B35:C35"/>
    <mergeCell ref="B36:C36"/>
    <mergeCell ref="B29:C29"/>
    <mergeCell ref="B30:C30"/>
    <mergeCell ref="B58:C58"/>
    <mergeCell ref="B53:C53"/>
    <mergeCell ref="B54:C54"/>
    <mergeCell ref="B56:C56"/>
    <mergeCell ref="B47:C47"/>
    <mergeCell ref="B48:C48"/>
    <mergeCell ref="B49:C49"/>
    <mergeCell ref="B51:C51"/>
    <mergeCell ref="B52:C52"/>
    <mergeCell ref="B50:C50"/>
    <mergeCell ref="B41:C41"/>
    <mergeCell ref="A42:D42"/>
    <mergeCell ref="B43:C43"/>
    <mergeCell ref="B44:C44"/>
    <mergeCell ref="B18:C18"/>
    <mergeCell ref="B26:C26"/>
    <mergeCell ref="B19:C19"/>
    <mergeCell ref="B59:C59"/>
    <mergeCell ref="A61:D61"/>
    <mergeCell ref="B60:C60"/>
    <mergeCell ref="B57:C57"/>
    <mergeCell ref="B45:C45"/>
    <mergeCell ref="B46:C46"/>
    <mergeCell ref="B55:C55"/>
    <mergeCell ref="B38:C38"/>
    <mergeCell ref="B39:C39"/>
    <mergeCell ref="B40:C40"/>
    <mergeCell ref="B27:C27"/>
    <mergeCell ref="B31:C31"/>
    <mergeCell ref="B32:C32"/>
    <mergeCell ref="B33:C33"/>
    <mergeCell ref="B37:C37"/>
    <mergeCell ref="B14:C14"/>
    <mergeCell ref="B15:C15"/>
    <mergeCell ref="B16:C16"/>
    <mergeCell ref="B11:C11"/>
    <mergeCell ref="B22:C22"/>
    <mergeCell ref="B25:C25"/>
    <mergeCell ref="B20:C20"/>
    <mergeCell ref="B21:C21"/>
    <mergeCell ref="B13:C13"/>
    <mergeCell ref="B17:C17"/>
    <mergeCell ref="A4:D4"/>
    <mergeCell ref="A6:C6"/>
    <mergeCell ref="D6:D7"/>
    <mergeCell ref="B7:C7"/>
    <mergeCell ref="A8:D8"/>
    <mergeCell ref="B12:C12"/>
    <mergeCell ref="B9:C9"/>
    <mergeCell ref="B10:C10"/>
  </mergeCells>
  <printOptions/>
  <pageMargins left="0.6692913385826772" right="0.1968503937007874" top="0.66" bottom="0.54" header="0.95" footer="0.7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E20"/>
  <sheetViews>
    <sheetView zoomScalePageLayoutView="0" workbookViewId="0" topLeftCell="A1">
      <selection activeCell="C21" sqref="C21"/>
    </sheetView>
  </sheetViews>
  <sheetFormatPr defaultColWidth="22.28125" defaultRowHeight="12.75"/>
  <cols>
    <col min="1" max="1" width="12.421875" style="80" customWidth="1"/>
    <col min="2" max="2" width="27.00390625" style="80" customWidth="1"/>
    <col min="3" max="3" width="60.57421875" style="82" customWidth="1"/>
    <col min="4" max="16384" width="22.28125" style="82" customWidth="1"/>
  </cols>
  <sheetData>
    <row r="1" ht="12.75" customHeight="1">
      <c r="C1" s="81" t="s">
        <v>227</v>
      </c>
    </row>
    <row r="2" spans="3:5" ht="39" customHeight="1">
      <c r="C2" s="105" t="s">
        <v>472</v>
      </c>
      <c r="D2" s="56"/>
      <c r="E2" s="56"/>
    </row>
    <row r="3" spans="3:4" ht="25.5" customHeight="1" hidden="1">
      <c r="C3" s="83"/>
      <c r="D3" s="83"/>
    </row>
    <row r="4" spans="1:3" ht="40.5" customHeight="1">
      <c r="A4" s="304" t="s">
        <v>280</v>
      </c>
      <c r="B4" s="304"/>
      <c r="C4" s="304"/>
    </row>
    <row r="5" spans="1:3" ht="33.75" customHeight="1">
      <c r="A5" s="305" t="s">
        <v>122</v>
      </c>
      <c r="B5" s="305"/>
      <c r="C5" s="305" t="s">
        <v>281</v>
      </c>
    </row>
    <row r="6" spans="1:3" ht="25.5">
      <c r="A6" s="84" t="s">
        <v>124</v>
      </c>
      <c r="B6" s="84" t="s">
        <v>282</v>
      </c>
      <c r="C6" s="305"/>
    </row>
    <row r="7" spans="1:3" ht="21" customHeight="1" hidden="1">
      <c r="A7" s="306" t="s">
        <v>283</v>
      </c>
      <c r="B7" s="306"/>
      <c r="C7" s="306"/>
    </row>
    <row r="8" spans="1:3" ht="21" customHeight="1" hidden="1">
      <c r="A8" s="85"/>
      <c r="B8" s="86"/>
      <c r="C8" s="87"/>
    </row>
    <row r="9" spans="1:3" ht="57.75" customHeight="1" hidden="1">
      <c r="A9" s="88">
        <v>100</v>
      </c>
      <c r="B9" s="89" t="s">
        <v>284</v>
      </c>
      <c r="C9" s="90" t="s">
        <v>285</v>
      </c>
    </row>
    <row r="10" spans="1:3" ht="65.25" customHeight="1" hidden="1">
      <c r="A10" s="88">
        <v>100</v>
      </c>
      <c r="B10" s="91" t="s">
        <v>286</v>
      </c>
      <c r="C10" s="61" t="s">
        <v>287</v>
      </c>
    </row>
    <row r="11" spans="1:3" ht="53.25" customHeight="1" hidden="1">
      <c r="A11" s="88">
        <v>100</v>
      </c>
      <c r="B11" s="92" t="s">
        <v>288</v>
      </c>
      <c r="C11" s="61" t="s">
        <v>289</v>
      </c>
    </row>
    <row r="12" spans="1:3" ht="52.5" customHeight="1" hidden="1">
      <c r="A12" s="88">
        <v>100</v>
      </c>
      <c r="B12" s="93" t="s">
        <v>290</v>
      </c>
      <c r="C12" s="61" t="s">
        <v>291</v>
      </c>
    </row>
    <row r="13" spans="1:3" ht="27" customHeight="1">
      <c r="A13" s="307" t="s">
        <v>292</v>
      </c>
      <c r="B13" s="307"/>
      <c r="C13" s="307"/>
    </row>
    <row r="14" spans="1:3" ht="24" customHeight="1">
      <c r="A14" s="84">
        <v>182</v>
      </c>
      <c r="B14" s="94" t="s">
        <v>80</v>
      </c>
      <c r="C14" s="95" t="s">
        <v>293</v>
      </c>
    </row>
    <row r="15" spans="1:3" ht="24" customHeight="1">
      <c r="A15" s="84">
        <v>182</v>
      </c>
      <c r="B15" s="94" t="s">
        <v>6</v>
      </c>
      <c r="C15" s="90" t="s">
        <v>294</v>
      </c>
    </row>
    <row r="16" spans="1:5" ht="24" customHeight="1">
      <c r="A16" s="88">
        <v>182</v>
      </c>
      <c r="B16" s="96" t="s">
        <v>10</v>
      </c>
      <c r="C16" s="74" t="s">
        <v>295</v>
      </c>
      <c r="D16" s="50"/>
      <c r="E16" s="50"/>
    </row>
    <row r="17" spans="1:5" ht="24" customHeight="1">
      <c r="A17" s="84">
        <v>182</v>
      </c>
      <c r="B17" s="96" t="s">
        <v>13</v>
      </c>
      <c r="C17" s="74" t="s">
        <v>296</v>
      </c>
      <c r="D17" s="50"/>
      <c r="E17" s="50"/>
    </row>
    <row r="19" spans="1:3" ht="52.5" customHeight="1">
      <c r="A19" s="303" t="s">
        <v>297</v>
      </c>
      <c r="B19" s="303"/>
      <c r="C19" s="303"/>
    </row>
    <row r="20" spans="1:3" ht="63.75" customHeight="1">
      <c r="A20" s="303" t="s">
        <v>298</v>
      </c>
      <c r="B20" s="303"/>
      <c r="C20" s="303"/>
    </row>
    <row r="21" ht="28.5" customHeight="1"/>
    <row r="22" ht="15.75" customHeight="1"/>
    <row r="23" ht="15.75" customHeight="1"/>
    <row r="24" ht="15.75" customHeight="1"/>
    <row r="25" ht="15.75" customHeight="1"/>
    <row r="26" ht="39" customHeight="1"/>
    <row r="27" ht="27.75" customHeight="1"/>
    <row r="28" ht="15.75" customHeight="1"/>
    <row r="29" ht="15.75" customHeight="1"/>
    <row r="30" ht="28.5" customHeight="1"/>
    <row r="31" ht="40.5" customHeight="1"/>
    <row r="32" ht="25.5" customHeight="1"/>
    <row r="33" ht="30" customHeight="1"/>
    <row r="34" ht="30.75" customHeight="1"/>
    <row r="35" ht="24.75" customHeight="1"/>
    <row r="36" ht="29.25" customHeight="1"/>
    <row r="37" ht="42.75" customHeight="1"/>
    <row r="38" ht="19.5" customHeight="1"/>
    <row r="39" ht="42.75" customHeight="1"/>
    <row r="40" ht="25.5" customHeight="1"/>
    <row r="41" ht="15.75" customHeight="1"/>
    <row r="42" ht="52.5" customHeight="1"/>
    <row r="43" ht="12" customHeight="1"/>
    <row r="44" ht="12.75" customHeight="1" hidden="1"/>
  </sheetData>
  <sheetProtection/>
  <mergeCells count="7">
    <mergeCell ref="A20:C20"/>
    <mergeCell ref="A4:C4"/>
    <mergeCell ref="A5:B5"/>
    <mergeCell ref="C5:C6"/>
    <mergeCell ref="A7:C7"/>
    <mergeCell ref="A13:C13"/>
    <mergeCell ref="A19:C19"/>
  </mergeCells>
  <hyperlinks>
    <hyperlink ref="C14" r:id="rId1" display="consultantplus://offline/ref=E88F0C8B57259A8E16544F9DC27CADC22B5729ED2611768BD70DA245F7B40A830CAE0EEB7020B4B475BE71c8fBK"/>
  </hyperlinks>
  <printOptions/>
  <pageMargins left="0.6692913385826772" right="0.1968503937007874" top="0.52" bottom="0.2" header="0.95" footer="0.26"/>
  <pageSetup horizontalDpi="600" verticalDpi="600" orientation="portrait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F1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421875" style="45" customWidth="1"/>
    <col min="2" max="2" width="30.140625" style="45" customWidth="1"/>
    <col min="3" max="3" width="61.57421875" style="46" customWidth="1"/>
    <col min="4" max="16384" width="9.140625" style="46" customWidth="1"/>
  </cols>
  <sheetData>
    <row r="1" spans="3:6" ht="12.75" customHeight="1">
      <c r="C1" s="62" t="s">
        <v>279</v>
      </c>
      <c r="D1" s="97"/>
      <c r="E1" s="97"/>
      <c r="F1" s="97"/>
    </row>
    <row r="2" spans="3:6" ht="33.75" customHeight="1">
      <c r="C2" s="105" t="s">
        <v>472</v>
      </c>
      <c r="D2" s="97"/>
      <c r="E2" s="97"/>
      <c r="F2" s="97"/>
    </row>
    <row r="4" spans="1:3" ht="45" customHeight="1">
      <c r="A4" s="282" t="s">
        <v>429</v>
      </c>
      <c r="B4" s="282"/>
      <c r="C4" s="282"/>
    </row>
    <row r="6" spans="1:3" ht="12.75" hidden="1">
      <c r="A6" s="283" t="s">
        <v>122</v>
      </c>
      <c r="B6" s="283"/>
      <c r="C6" s="308" t="s">
        <v>299</v>
      </c>
    </row>
    <row r="7" spans="1:3" s="48" customFormat="1" ht="54.75" customHeight="1" hidden="1">
      <c r="A7" s="98" t="s">
        <v>124</v>
      </c>
      <c r="B7" s="98" t="s">
        <v>300</v>
      </c>
      <c r="C7" s="308"/>
    </row>
    <row r="8" spans="1:3" s="48" customFormat="1" ht="60" customHeight="1">
      <c r="A8" s="98" t="s">
        <v>301</v>
      </c>
      <c r="B8" s="98" t="s">
        <v>302</v>
      </c>
      <c r="C8" s="98" t="s">
        <v>299</v>
      </c>
    </row>
    <row r="9" spans="1:3" ht="30.75" customHeight="1">
      <c r="A9" s="286" t="s">
        <v>303</v>
      </c>
      <c r="B9" s="301"/>
      <c r="C9" s="302"/>
    </row>
    <row r="10" spans="1:4" s="100" customFormat="1" ht="38.25" customHeight="1">
      <c r="A10" s="78">
        <v>866</v>
      </c>
      <c r="B10" s="79" t="s">
        <v>304</v>
      </c>
      <c r="C10" s="68" t="s">
        <v>305</v>
      </c>
      <c r="D10" s="99"/>
    </row>
    <row r="11" spans="1:4" s="100" customFormat="1" ht="33.75" customHeight="1">
      <c r="A11" s="78">
        <v>866</v>
      </c>
      <c r="B11" s="79" t="s">
        <v>306</v>
      </c>
      <c r="C11" s="68" t="s">
        <v>307</v>
      </c>
      <c r="D11" s="99"/>
    </row>
    <row r="12" spans="1:3" ht="12.75">
      <c r="A12" s="52"/>
      <c r="B12" s="52"/>
      <c r="C12" s="50"/>
    </row>
  </sheetData>
  <sheetProtection/>
  <mergeCells count="4">
    <mergeCell ref="A4:C4"/>
    <mergeCell ref="A6:B6"/>
    <mergeCell ref="C6:C7"/>
    <mergeCell ref="A9:C9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Q146"/>
  <sheetViews>
    <sheetView zoomScalePageLayoutView="0" workbookViewId="0" topLeftCell="B3">
      <selection activeCell="N11" sqref="N11"/>
    </sheetView>
  </sheetViews>
  <sheetFormatPr defaultColWidth="9.140625" defaultRowHeight="12.75"/>
  <cols>
    <col min="1" max="1" width="2.421875" style="24" hidden="1" customWidth="1"/>
    <col min="2" max="2" width="48.140625" style="25" customWidth="1"/>
    <col min="3" max="4" width="6.28125" style="25" hidden="1" customWidth="1"/>
    <col min="5" max="5" width="5.421875" style="142" customWidth="1"/>
    <col min="6" max="7" width="4.28125" style="172" customWidth="1"/>
    <col min="8" max="8" width="5.7109375" style="172" hidden="1" customWidth="1"/>
    <col min="9" max="9" width="13.7109375" style="172" customWidth="1"/>
    <col min="10" max="10" width="4.421875" style="172" customWidth="1"/>
    <col min="11" max="11" width="12.28125" style="172" customWidth="1"/>
    <col min="12" max="12" width="11.8515625" style="172" customWidth="1"/>
    <col min="13" max="13" width="12.8515625" style="172" customWidth="1"/>
    <col min="14" max="14" width="9.140625" style="24" customWidth="1"/>
    <col min="15" max="17" width="12.57421875" style="24" customWidth="1"/>
    <col min="18" max="16384" width="9.140625" style="24" customWidth="1"/>
  </cols>
  <sheetData>
    <row r="1" spans="5:13" ht="12.75" hidden="1">
      <c r="E1" s="3" t="s">
        <v>88</v>
      </c>
      <c r="F1" s="3"/>
      <c r="G1" s="3"/>
      <c r="H1" s="3"/>
      <c r="I1" s="3"/>
      <c r="J1" s="3"/>
      <c r="K1" s="3"/>
      <c r="L1" s="3"/>
      <c r="M1" s="3"/>
    </row>
    <row r="2" spans="5:13" ht="55.5" customHeight="1" hidden="1">
      <c r="E2" s="314" t="s">
        <v>196</v>
      </c>
      <c r="F2" s="314"/>
      <c r="G2" s="314"/>
      <c r="H2" s="314"/>
      <c r="I2" s="314"/>
      <c r="J2" s="314"/>
      <c r="K2" s="314"/>
      <c r="L2" s="24"/>
      <c r="M2" s="24"/>
    </row>
    <row r="3" spans="5:13" ht="16.5" customHeight="1">
      <c r="E3" s="309" t="s">
        <v>369</v>
      </c>
      <c r="F3" s="309"/>
      <c r="G3" s="309"/>
      <c r="H3" s="309"/>
      <c r="I3" s="309"/>
      <c r="J3" s="309"/>
      <c r="K3" s="309"/>
      <c r="L3" s="309"/>
      <c r="M3" s="309"/>
    </row>
    <row r="4" spans="5:13" ht="45.75" customHeight="1">
      <c r="E4" s="313" t="s">
        <v>472</v>
      </c>
      <c r="F4" s="313"/>
      <c r="G4" s="313"/>
      <c r="H4" s="313"/>
      <c r="I4" s="313"/>
      <c r="J4" s="313"/>
      <c r="K4" s="313"/>
      <c r="L4" s="313"/>
      <c r="M4" s="313"/>
    </row>
    <row r="5" spans="5:13" ht="9" customHeight="1">
      <c r="E5" s="140"/>
      <c r="F5" s="141"/>
      <c r="G5" s="141"/>
      <c r="H5" s="141"/>
      <c r="I5" s="141"/>
      <c r="J5" s="141"/>
      <c r="K5" s="141"/>
      <c r="L5" s="141"/>
      <c r="M5" s="141"/>
    </row>
    <row r="6" spans="1:13" ht="26.25" customHeight="1">
      <c r="A6" s="318" t="s">
        <v>451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5" customHeight="1">
      <c r="A7" s="26"/>
      <c r="B7" s="26"/>
      <c r="C7" s="31"/>
      <c r="D7" s="31"/>
      <c r="F7" s="26"/>
      <c r="G7" s="26"/>
      <c r="H7" s="26"/>
      <c r="I7" s="26"/>
      <c r="J7" s="26"/>
      <c r="K7" s="21"/>
      <c r="L7" s="21"/>
      <c r="M7" s="21" t="s">
        <v>387</v>
      </c>
    </row>
    <row r="8" spans="1:13" ht="24" customHeight="1">
      <c r="A8" s="317" t="s">
        <v>43</v>
      </c>
      <c r="B8" s="317"/>
      <c r="C8" s="123" t="s">
        <v>99</v>
      </c>
      <c r="D8" s="123" t="s">
        <v>100</v>
      </c>
      <c r="E8" s="79" t="s">
        <v>101</v>
      </c>
      <c r="F8" s="125" t="s">
        <v>44</v>
      </c>
      <c r="G8" s="125" t="s">
        <v>45</v>
      </c>
      <c r="H8" s="125" t="s">
        <v>102</v>
      </c>
      <c r="I8" s="125" t="s">
        <v>46</v>
      </c>
      <c r="J8" s="125" t="s">
        <v>47</v>
      </c>
      <c r="K8" s="123" t="s">
        <v>0</v>
      </c>
      <c r="L8" s="123" t="s">
        <v>329</v>
      </c>
      <c r="M8" s="123" t="s">
        <v>390</v>
      </c>
    </row>
    <row r="9" spans="1:13" ht="17.25" customHeight="1">
      <c r="A9" s="123"/>
      <c r="B9" s="143" t="s">
        <v>213</v>
      </c>
      <c r="C9" s="118">
        <v>63</v>
      </c>
      <c r="D9" s="118">
        <v>0</v>
      </c>
      <c r="E9" s="144">
        <v>866</v>
      </c>
      <c r="F9" s="125"/>
      <c r="G9" s="125"/>
      <c r="H9" s="125"/>
      <c r="I9" s="125"/>
      <c r="J9" s="125"/>
      <c r="K9" s="137">
        <f>K105</f>
        <v>2967099</v>
      </c>
      <c r="L9" s="137">
        <f>L105</f>
        <v>2464707</v>
      </c>
      <c r="M9" s="137">
        <f>M105</f>
        <v>2640685</v>
      </c>
    </row>
    <row r="10" spans="1:13" s="27" customFormat="1" ht="15.75" customHeight="1">
      <c r="A10" s="315" t="s">
        <v>48</v>
      </c>
      <c r="B10" s="315"/>
      <c r="C10" s="118">
        <v>63</v>
      </c>
      <c r="D10" s="118">
        <v>0</v>
      </c>
      <c r="E10" s="119">
        <v>866</v>
      </c>
      <c r="F10" s="120" t="s">
        <v>49</v>
      </c>
      <c r="G10" s="121"/>
      <c r="H10" s="121"/>
      <c r="I10" s="121"/>
      <c r="J10" s="121"/>
      <c r="K10" s="122">
        <f>K11+K15+K29+K36+K40</f>
        <v>1218976</v>
      </c>
      <c r="L10" s="122">
        <f>L11+L15+L29+L36+L40</f>
        <v>1214176</v>
      </c>
      <c r="M10" s="122">
        <f>M11+M15+M29+M36+M40</f>
        <v>1209976</v>
      </c>
    </row>
    <row r="11" spans="1:17" ht="44.25" customHeight="1">
      <c r="A11" s="312" t="s">
        <v>68</v>
      </c>
      <c r="B11" s="312"/>
      <c r="C11" s="118">
        <v>63</v>
      </c>
      <c r="D11" s="118">
        <v>0</v>
      </c>
      <c r="E11" s="119">
        <v>866</v>
      </c>
      <c r="F11" s="145" t="s">
        <v>49</v>
      </c>
      <c r="G11" s="145" t="s">
        <v>50</v>
      </c>
      <c r="H11" s="145"/>
      <c r="I11" s="146"/>
      <c r="J11" s="125"/>
      <c r="K11" s="126">
        <f aca="true" t="shared" si="0" ref="K11:M13">K12</f>
        <v>381700</v>
      </c>
      <c r="L11" s="126">
        <f t="shared" si="0"/>
        <v>381700</v>
      </c>
      <c r="M11" s="126">
        <f t="shared" si="0"/>
        <v>381700</v>
      </c>
      <c r="O11" s="234"/>
      <c r="P11" s="234"/>
      <c r="Q11" s="234"/>
    </row>
    <row r="12" spans="1:17" ht="24.75" customHeight="1">
      <c r="A12" s="147" t="s">
        <v>105</v>
      </c>
      <c r="B12" s="106" t="s">
        <v>330</v>
      </c>
      <c r="C12" s="123">
        <v>63</v>
      </c>
      <c r="D12" s="123">
        <v>0</v>
      </c>
      <c r="E12" s="124">
        <v>866</v>
      </c>
      <c r="F12" s="148" t="s">
        <v>49</v>
      </c>
      <c r="G12" s="148" t="s">
        <v>50</v>
      </c>
      <c r="H12" s="148" t="s">
        <v>144</v>
      </c>
      <c r="I12" s="146" t="s">
        <v>331</v>
      </c>
      <c r="J12" s="149" t="s">
        <v>106</v>
      </c>
      <c r="K12" s="126">
        <f>K13</f>
        <v>381700</v>
      </c>
      <c r="L12" s="126">
        <f t="shared" si="0"/>
        <v>381700</v>
      </c>
      <c r="M12" s="126">
        <f t="shared" si="0"/>
        <v>381700</v>
      </c>
      <c r="O12" s="107"/>
      <c r="P12" s="107"/>
      <c r="Q12" s="107"/>
    </row>
    <row r="13" spans="1:17" ht="67.5" customHeight="1">
      <c r="A13" s="68" t="s">
        <v>104</v>
      </c>
      <c r="B13" s="68" t="s">
        <v>104</v>
      </c>
      <c r="C13" s="123">
        <v>63</v>
      </c>
      <c r="D13" s="123">
        <v>0</v>
      </c>
      <c r="E13" s="124">
        <v>866</v>
      </c>
      <c r="F13" s="148" t="s">
        <v>49</v>
      </c>
      <c r="G13" s="148" t="s">
        <v>50</v>
      </c>
      <c r="H13" s="148" t="s">
        <v>144</v>
      </c>
      <c r="I13" s="146" t="s">
        <v>331</v>
      </c>
      <c r="J13" s="146" t="s">
        <v>28</v>
      </c>
      <c r="K13" s="126">
        <f>K14</f>
        <v>381700</v>
      </c>
      <c r="L13" s="126">
        <f t="shared" si="0"/>
        <v>381700</v>
      </c>
      <c r="M13" s="126">
        <f t="shared" si="0"/>
        <v>381700</v>
      </c>
      <c r="O13" s="234"/>
      <c r="P13" s="234"/>
      <c r="Q13" s="234"/>
    </row>
    <row r="14" spans="1:13" ht="27.75" customHeight="1">
      <c r="A14" s="68" t="s">
        <v>107</v>
      </c>
      <c r="B14" s="68" t="s">
        <v>107</v>
      </c>
      <c r="C14" s="123">
        <v>63</v>
      </c>
      <c r="D14" s="123">
        <v>0</v>
      </c>
      <c r="E14" s="124">
        <v>866</v>
      </c>
      <c r="F14" s="125" t="s">
        <v>49</v>
      </c>
      <c r="G14" s="125" t="s">
        <v>50</v>
      </c>
      <c r="H14" s="125" t="s">
        <v>144</v>
      </c>
      <c r="I14" s="146" t="s">
        <v>331</v>
      </c>
      <c r="J14" s="146" t="s">
        <v>29</v>
      </c>
      <c r="K14" s="126">
        <f>'7.ФС'!S13</f>
        <v>381700</v>
      </c>
      <c r="L14" s="126">
        <f>'7.ФС'!T13</f>
        <v>381700</v>
      </c>
      <c r="M14" s="126">
        <f>'7.ФС'!U13</f>
        <v>381700</v>
      </c>
    </row>
    <row r="15" spans="1:13" s="28" customFormat="1" ht="54" customHeight="1">
      <c r="A15" s="315" t="s">
        <v>53</v>
      </c>
      <c r="B15" s="315"/>
      <c r="C15" s="118">
        <v>63</v>
      </c>
      <c r="D15" s="118">
        <v>0</v>
      </c>
      <c r="E15" s="119">
        <v>866</v>
      </c>
      <c r="F15" s="120" t="s">
        <v>49</v>
      </c>
      <c r="G15" s="120" t="s">
        <v>54</v>
      </c>
      <c r="H15" s="120"/>
      <c r="I15" s="120"/>
      <c r="J15" s="120"/>
      <c r="K15" s="122">
        <f>K16+K23+K26</f>
        <v>812916</v>
      </c>
      <c r="L15" s="122">
        <f>L16+L23+L26</f>
        <v>814716</v>
      </c>
      <c r="M15" s="122">
        <f>M16+M23+M26</f>
        <v>810516</v>
      </c>
    </row>
    <row r="16" spans="1:13" ht="26.25" customHeight="1">
      <c r="A16" s="316" t="s">
        <v>108</v>
      </c>
      <c r="B16" s="316"/>
      <c r="C16" s="123">
        <v>63</v>
      </c>
      <c r="D16" s="123">
        <v>0</v>
      </c>
      <c r="E16" s="124">
        <v>866</v>
      </c>
      <c r="F16" s="125" t="s">
        <v>49</v>
      </c>
      <c r="G16" s="125" t="s">
        <v>54</v>
      </c>
      <c r="H16" s="146" t="s">
        <v>109</v>
      </c>
      <c r="I16" s="146" t="s">
        <v>332</v>
      </c>
      <c r="J16" s="125"/>
      <c r="K16" s="126">
        <f>K17+K19+K21</f>
        <v>803916</v>
      </c>
      <c r="L16" s="126">
        <f>L17+L19+L21</f>
        <v>805716</v>
      </c>
      <c r="M16" s="126">
        <f>M17+M19+M21</f>
        <v>801516</v>
      </c>
    </row>
    <row r="17" spans="1:13" ht="64.5" customHeight="1">
      <c r="A17" s="150"/>
      <c r="B17" s="151" t="s">
        <v>104</v>
      </c>
      <c r="C17" s="123">
        <v>63</v>
      </c>
      <c r="D17" s="123">
        <v>0</v>
      </c>
      <c r="E17" s="124">
        <v>866</v>
      </c>
      <c r="F17" s="148" t="s">
        <v>49</v>
      </c>
      <c r="G17" s="148" t="s">
        <v>54</v>
      </c>
      <c r="H17" s="146" t="s">
        <v>109</v>
      </c>
      <c r="I17" s="146" t="s">
        <v>332</v>
      </c>
      <c r="J17" s="125" t="s">
        <v>28</v>
      </c>
      <c r="K17" s="126">
        <f>K18</f>
        <v>600100</v>
      </c>
      <c r="L17" s="126">
        <f>L18</f>
        <v>600100</v>
      </c>
      <c r="M17" s="126">
        <f>M18</f>
        <v>600100</v>
      </c>
    </row>
    <row r="18" spans="1:13" ht="30" customHeight="1">
      <c r="A18" s="152"/>
      <c r="B18" s="151" t="s">
        <v>107</v>
      </c>
      <c r="C18" s="123">
        <v>63</v>
      </c>
      <c r="D18" s="123">
        <v>0</v>
      </c>
      <c r="E18" s="124">
        <v>866</v>
      </c>
      <c r="F18" s="125" t="s">
        <v>49</v>
      </c>
      <c r="G18" s="125" t="s">
        <v>54</v>
      </c>
      <c r="H18" s="146" t="s">
        <v>109</v>
      </c>
      <c r="I18" s="146" t="s">
        <v>332</v>
      </c>
      <c r="J18" s="125" t="s">
        <v>29</v>
      </c>
      <c r="K18" s="126">
        <f>'7.ФС'!S17</f>
        <v>600100</v>
      </c>
      <c r="L18" s="126">
        <f>'7.ФС'!T17</f>
        <v>600100</v>
      </c>
      <c r="M18" s="126">
        <f>'7.ФС'!U17</f>
        <v>600100</v>
      </c>
    </row>
    <row r="19" spans="1:13" ht="30" customHeight="1">
      <c r="A19" s="152"/>
      <c r="B19" s="150" t="s">
        <v>324</v>
      </c>
      <c r="C19" s="123">
        <v>63</v>
      </c>
      <c r="D19" s="123">
        <v>0</v>
      </c>
      <c r="E19" s="124">
        <v>866</v>
      </c>
      <c r="F19" s="129" t="s">
        <v>49</v>
      </c>
      <c r="G19" s="129" t="s">
        <v>54</v>
      </c>
      <c r="H19" s="146" t="s">
        <v>109</v>
      </c>
      <c r="I19" s="146" t="s">
        <v>332</v>
      </c>
      <c r="J19" s="129" t="s">
        <v>30</v>
      </c>
      <c r="K19" s="126">
        <f>K20</f>
        <v>181295</v>
      </c>
      <c r="L19" s="126">
        <f>L20</f>
        <v>183095</v>
      </c>
      <c r="M19" s="126">
        <f>M20</f>
        <v>178895</v>
      </c>
    </row>
    <row r="20" spans="1:13" ht="30" customHeight="1">
      <c r="A20" s="156"/>
      <c r="B20" s="158" t="s">
        <v>325</v>
      </c>
      <c r="C20" s="123">
        <v>63</v>
      </c>
      <c r="D20" s="123">
        <v>0</v>
      </c>
      <c r="E20" s="78">
        <v>866</v>
      </c>
      <c r="F20" s="125" t="s">
        <v>49</v>
      </c>
      <c r="G20" s="125" t="s">
        <v>54</v>
      </c>
      <c r="H20" s="146" t="s">
        <v>109</v>
      </c>
      <c r="I20" s="146" t="s">
        <v>332</v>
      </c>
      <c r="J20" s="125" t="s">
        <v>31</v>
      </c>
      <c r="K20" s="126">
        <f>'7.ФС'!S19</f>
        <v>181295</v>
      </c>
      <c r="L20" s="126">
        <f>'7.ФС'!T19</f>
        <v>183095</v>
      </c>
      <c r="M20" s="126">
        <f>'7.ФС'!U19</f>
        <v>178895</v>
      </c>
    </row>
    <row r="21" spans="1:13" ht="15.75" customHeight="1">
      <c r="A21" s="156"/>
      <c r="B21" s="238" t="s">
        <v>32</v>
      </c>
      <c r="C21" s="123">
        <v>63</v>
      </c>
      <c r="D21" s="123">
        <v>0</v>
      </c>
      <c r="E21" s="78">
        <v>866</v>
      </c>
      <c r="F21" s="125" t="s">
        <v>49</v>
      </c>
      <c r="G21" s="125" t="s">
        <v>54</v>
      </c>
      <c r="H21" s="146" t="s">
        <v>109</v>
      </c>
      <c r="I21" s="146" t="s">
        <v>332</v>
      </c>
      <c r="J21" s="125" t="s">
        <v>33</v>
      </c>
      <c r="K21" s="126">
        <f>K22</f>
        <v>22521</v>
      </c>
      <c r="L21" s="126">
        <f>L22</f>
        <v>22521</v>
      </c>
      <c r="M21" s="126">
        <f>M22</f>
        <v>22521</v>
      </c>
    </row>
    <row r="22" spans="1:13" ht="15.75" customHeight="1">
      <c r="A22" s="156"/>
      <c r="B22" s="158" t="s">
        <v>394</v>
      </c>
      <c r="C22" s="123">
        <v>63</v>
      </c>
      <c r="D22" s="123">
        <v>0</v>
      </c>
      <c r="E22" s="78">
        <v>866</v>
      </c>
      <c r="F22" s="125" t="s">
        <v>49</v>
      </c>
      <c r="G22" s="125" t="s">
        <v>54</v>
      </c>
      <c r="H22" s="146" t="s">
        <v>109</v>
      </c>
      <c r="I22" s="146" t="s">
        <v>332</v>
      </c>
      <c r="J22" s="125" t="s">
        <v>326</v>
      </c>
      <c r="K22" s="126">
        <f>'7.ФС'!S21</f>
        <v>22521</v>
      </c>
      <c r="L22" s="126">
        <f>'7.ФС'!T21</f>
        <v>22521</v>
      </c>
      <c r="M22" s="126">
        <f>'7.ФС'!U21</f>
        <v>22521</v>
      </c>
    </row>
    <row r="23" spans="1:13" ht="28.5" customHeight="1">
      <c r="A23" s="156"/>
      <c r="B23" s="12" t="s">
        <v>424</v>
      </c>
      <c r="C23" s="123"/>
      <c r="D23" s="123"/>
      <c r="E23" s="78">
        <v>866</v>
      </c>
      <c r="F23" s="125" t="s">
        <v>49</v>
      </c>
      <c r="G23" s="125" t="s">
        <v>54</v>
      </c>
      <c r="H23" s="146"/>
      <c r="I23" s="146" t="s">
        <v>425</v>
      </c>
      <c r="J23" s="125"/>
      <c r="K23" s="126">
        <f aca="true" t="shared" si="1" ref="K23:M24">K24</f>
        <v>5000</v>
      </c>
      <c r="L23" s="126">
        <f t="shared" si="1"/>
        <v>5000</v>
      </c>
      <c r="M23" s="126">
        <f t="shared" si="1"/>
        <v>5000</v>
      </c>
    </row>
    <row r="24" spans="1:13" ht="31.5" customHeight="1">
      <c r="A24" s="156"/>
      <c r="B24" s="158" t="s">
        <v>324</v>
      </c>
      <c r="C24" s="123"/>
      <c r="D24" s="123"/>
      <c r="E24" s="78">
        <v>866</v>
      </c>
      <c r="F24" s="125" t="s">
        <v>49</v>
      </c>
      <c r="G24" s="125" t="s">
        <v>54</v>
      </c>
      <c r="H24" s="146"/>
      <c r="I24" s="146" t="s">
        <v>425</v>
      </c>
      <c r="J24" s="125" t="s">
        <v>30</v>
      </c>
      <c r="K24" s="126">
        <f t="shared" si="1"/>
        <v>5000</v>
      </c>
      <c r="L24" s="126">
        <f t="shared" si="1"/>
        <v>5000</v>
      </c>
      <c r="M24" s="126">
        <f t="shared" si="1"/>
        <v>5000</v>
      </c>
    </row>
    <row r="25" spans="1:13" ht="31.5" customHeight="1">
      <c r="A25" s="156"/>
      <c r="B25" s="158" t="s">
        <v>325</v>
      </c>
      <c r="C25" s="123"/>
      <c r="D25" s="123"/>
      <c r="E25" s="78">
        <v>866</v>
      </c>
      <c r="F25" s="125" t="s">
        <v>49</v>
      </c>
      <c r="G25" s="125" t="s">
        <v>54</v>
      </c>
      <c r="H25" s="146"/>
      <c r="I25" s="146" t="s">
        <v>425</v>
      </c>
      <c r="J25" s="125" t="s">
        <v>31</v>
      </c>
      <c r="K25" s="126">
        <v>5000</v>
      </c>
      <c r="L25" s="126">
        <v>5000</v>
      </c>
      <c r="M25" s="126">
        <v>5000</v>
      </c>
    </row>
    <row r="26" spans="1:13" ht="15.75" customHeight="1">
      <c r="A26" s="156"/>
      <c r="B26" s="106" t="s">
        <v>406</v>
      </c>
      <c r="C26" s="123"/>
      <c r="D26" s="123"/>
      <c r="E26" s="78">
        <v>866</v>
      </c>
      <c r="F26" s="125" t="s">
        <v>49</v>
      </c>
      <c r="G26" s="125" t="s">
        <v>54</v>
      </c>
      <c r="H26" s="146"/>
      <c r="I26" s="154" t="s">
        <v>407</v>
      </c>
      <c r="J26" s="125"/>
      <c r="K26" s="126">
        <f aca="true" t="shared" si="2" ref="K26:M27">K27</f>
        <v>4000</v>
      </c>
      <c r="L26" s="126">
        <f t="shared" si="2"/>
        <v>4000</v>
      </c>
      <c r="M26" s="126">
        <f t="shared" si="2"/>
        <v>4000</v>
      </c>
    </row>
    <row r="27" spans="1:13" ht="15.75" customHeight="1">
      <c r="A27" s="156"/>
      <c r="B27" s="106" t="s">
        <v>32</v>
      </c>
      <c r="C27" s="123"/>
      <c r="D27" s="123"/>
      <c r="E27" s="78">
        <v>866</v>
      </c>
      <c r="F27" s="125" t="s">
        <v>49</v>
      </c>
      <c r="G27" s="125" t="s">
        <v>54</v>
      </c>
      <c r="H27" s="146"/>
      <c r="I27" s="154" t="s">
        <v>407</v>
      </c>
      <c r="J27" s="125" t="s">
        <v>33</v>
      </c>
      <c r="K27" s="126">
        <f t="shared" si="2"/>
        <v>4000</v>
      </c>
      <c r="L27" s="126">
        <f t="shared" si="2"/>
        <v>4000</v>
      </c>
      <c r="M27" s="126">
        <f t="shared" si="2"/>
        <v>4000</v>
      </c>
    </row>
    <row r="28" spans="1:13" ht="15.75" customHeight="1">
      <c r="A28" s="156"/>
      <c r="B28" s="179" t="s">
        <v>394</v>
      </c>
      <c r="C28" s="123"/>
      <c r="D28" s="123"/>
      <c r="E28" s="78">
        <v>866</v>
      </c>
      <c r="F28" s="125" t="s">
        <v>49</v>
      </c>
      <c r="G28" s="125" t="s">
        <v>54</v>
      </c>
      <c r="H28" s="146"/>
      <c r="I28" s="154" t="s">
        <v>407</v>
      </c>
      <c r="J28" s="125" t="s">
        <v>326</v>
      </c>
      <c r="K28" s="126">
        <v>4000</v>
      </c>
      <c r="L28" s="126">
        <v>4000</v>
      </c>
      <c r="M28" s="126">
        <v>4000</v>
      </c>
    </row>
    <row r="29" spans="1:13" s="28" customFormat="1" ht="42.75" customHeight="1">
      <c r="A29" s="191" t="s">
        <v>111</v>
      </c>
      <c r="B29" s="191" t="s">
        <v>111</v>
      </c>
      <c r="C29" s="118">
        <v>63</v>
      </c>
      <c r="D29" s="118">
        <v>0</v>
      </c>
      <c r="E29" s="127">
        <v>866</v>
      </c>
      <c r="F29" s="120" t="s">
        <v>49</v>
      </c>
      <c r="G29" s="120" t="s">
        <v>34</v>
      </c>
      <c r="H29" s="120"/>
      <c r="I29" s="120"/>
      <c r="J29" s="120"/>
      <c r="K29" s="122">
        <f>K30+K33</f>
        <v>2300</v>
      </c>
      <c r="L29" s="122">
        <f>L30+L33</f>
        <v>2300</v>
      </c>
      <c r="M29" s="122">
        <f>M30+M33</f>
        <v>2300</v>
      </c>
    </row>
    <row r="30" spans="1:13" s="28" customFormat="1" ht="65.25" customHeight="1">
      <c r="A30" s="147" t="s">
        <v>112</v>
      </c>
      <c r="B30" s="106" t="s">
        <v>333</v>
      </c>
      <c r="C30" s="123">
        <v>63</v>
      </c>
      <c r="D30" s="123">
        <v>0</v>
      </c>
      <c r="E30" s="78">
        <v>866</v>
      </c>
      <c r="F30" s="125" t="s">
        <v>49</v>
      </c>
      <c r="G30" s="125" t="s">
        <v>34</v>
      </c>
      <c r="H30" s="125" t="s">
        <v>168</v>
      </c>
      <c r="I30" s="146" t="s">
        <v>334</v>
      </c>
      <c r="J30" s="125"/>
      <c r="K30" s="126">
        <f aca="true" t="shared" si="3" ref="K30:M31">K31</f>
        <v>2000</v>
      </c>
      <c r="L30" s="126">
        <f t="shared" si="3"/>
        <v>2000</v>
      </c>
      <c r="M30" s="126">
        <f t="shared" si="3"/>
        <v>2000</v>
      </c>
    </row>
    <row r="31" spans="1:13" ht="14.25" customHeight="1">
      <c r="A31" s="156"/>
      <c r="B31" s="164" t="s">
        <v>63</v>
      </c>
      <c r="C31" s="123">
        <v>63</v>
      </c>
      <c r="D31" s="123">
        <v>0</v>
      </c>
      <c r="E31" s="78">
        <v>866</v>
      </c>
      <c r="F31" s="125" t="s">
        <v>49</v>
      </c>
      <c r="G31" s="155" t="s">
        <v>34</v>
      </c>
      <c r="H31" s="125" t="s">
        <v>168</v>
      </c>
      <c r="I31" s="146" t="s">
        <v>334</v>
      </c>
      <c r="J31" s="125" t="s">
        <v>51</v>
      </c>
      <c r="K31" s="126">
        <f t="shared" si="3"/>
        <v>2000</v>
      </c>
      <c r="L31" s="126">
        <f t="shared" si="3"/>
        <v>2000</v>
      </c>
      <c r="M31" s="126">
        <f t="shared" si="3"/>
        <v>2000</v>
      </c>
    </row>
    <row r="32" spans="1:13" ht="16.5" customHeight="1">
      <c r="A32" s="156"/>
      <c r="B32" s="164" t="s">
        <v>75</v>
      </c>
      <c r="C32" s="123">
        <v>63</v>
      </c>
      <c r="D32" s="123">
        <v>0</v>
      </c>
      <c r="E32" s="78">
        <v>866</v>
      </c>
      <c r="F32" s="125" t="s">
        <v>49</v>
      </c>
      <c r="G32" s="155" t="s">
        <v>34</v>
      </c>
      <c r="H32" s="125" t="s">
        <v>168</v>
      </c>
      <c r="I32" s="146" t="s">
        <v>334</v>
      </c>
      <c r="J32" s="125" t="s">
        <v>36</v>
      </c>
      <c r="K32" s="126">
        <f>'7.ФС'!S31</f>
        <v>2000</v>
      </c>
      <c r="L32" s="126">
        <f>'7.ФС'!T31</f>
        <v>2000</v>
      </c>
      <c r="M32" s="126">
        <f>'7.ФС'!U31</f>
        <v>2000</v>
      </c>
    </row>
    <row r="33" spans="1:13" ht="66.75" customHeight="1">
      <c r="A33" s="316" t="s">
        <v>395</v>
      </c>
      <c r="B33" s="316"/>
      <c r="C33" s="123">
        <v>63</v>
      </c>
      <c r="D33" s="123">
        <v>0</v>
      </c>
      <c r="E33" s="78">
        <v>866</v>
      </c>
      <c r="F33" s="125" t="s">
        <v>49</v>
      </c>
      <c r="G33" s="125" t="s">
        <v>34</v>
      </c>
      <c r="H33" s="125"/>
      <c r="I33" s="125" t="s">
        <v>396</v>
      </c>
      <c r="J33" s="125"/>
      <c r="K33" s="126">
        <f>K34</f>
        <v>300</v>
      </c>
      <c r="L33" s="126">
        <f aca="true" t="shared" si="4" ref="L33:M36">L34</f>
        <v>300</v>
      </c>
      <c r="M33" s="126">
        <f t="shared" si="4"/>
        <v>300</v>
      </c>
    </row>
    <row r="34" spans="1:13" ht="15.75" customHeight="1">
      <c r="A34" s="156"/>
      <c r="B34" s="164" t="s">
        <v>63</v>
      </c>
      <c r="C34" s="123">
        <v>63</v>
      </c>
      <c r="D34" s="123">
        <v>0</v>
      </c>
      <c r="E34" s="78">
        <v>866</v>
      </c>
      <c r="F34" s="125" t="s">
        <v>49</v>
      </c>
      <c r="G34" s="125" t="s">
        <v>34</v>
      </c>
      <c r="H34" s="125" t="s">
        <v>113</v>
      </c>
      <c r="I34" s="146" t="s">
        <v>396</v>
      </c>
      <c r="J34" s="125" t="s">
        <v>51</v>
      </c>
      <c r="K34" s="126">
        <f>K35</f>
        <v>300</v>
      </c>
      <c r="L34" s="126">
        <f t="shared" si="4"/>
        <v>300</v>
      </c>
      <c r="M34" s="126">
        <f t="shared" si="4"/>
        <v>300</v>
      </c>
    </row>
    <row r="35" spans="1:13" ht="12.75" customHeight="1">
      <c r="A35" s="156"/>
      <c r="B35" s="164" t="s">
        <v>75</v>
      </c>
      <c r="C35" s="123">
        <v>63</v>
      </c>
      <c r="D35" s="123">
        <v>0</v>
      </c>
      <c r="E35" s="78">
        <v>866</v>
      </c>
      <c r="F35" s="125" t="s">
        <v>49</v>
      </c>
      <c r="G35" s="125" t="s">
        <v>34</v>
      </c>
      <c r="H35" s="125" t="s">
        <v>113</v>
      </c>
      <c r="I35" s="146" t="s">
        <v>396</v>
      </c>
      <c r="J35" s="125" t="s">
        <v>36</v>
      </c>
      <c r="K35" s="126">
        <f>'7.ФС'!S34</f>
        <v>300</v>
      </c>
      <c r="L35" s="126">
        <f>'7.ФС'!T34</f>
        <v>300</v>
      </c>
      <c r="M35" s="126">
        <f>'7.ФС'!U34</f>
        <v>300</v>
      </c>
    </row>
    <row r="36" spans="1:13" ht="27.75" customHeight="1">
      <c r="A36" s="156"/>
      <c r="B36" s="153" t="s">
        <v>397</v>
      </c>
      <c r="C36" s="123">
        <v>63</v>
      </c>
      <c r="D36" s="123">
        <v>0</v>
      </c>
      <c r="E36" s="127">
        <v>866</v>
      </c>
      <c r="F36" s="120" t="s">
        <v>49</v>
      </c>
      <c r="G36" s="120" t="s">
        <v>398</v>
      </c>
      <c r="H36" s="125" t="s">
        <v>113</v>
      </c>
      <c r="I36" s="146"/>
      <c r="J36" s="125"/>
      <c r="K36" s="122">
        <f aca="true" t="shared" si="5" ref="K36:L38">K37</f>
        <v>6600</v>
      </c>
      <c r="L36" s="122">
        <f t="shared" si="5"/>
        <v>0</v>
      </c>
      <c r="M36" s="122">
        <f t="shared" si="4"/>
        <v>0</v>
      </c>
    </row>
    <row r="37" spans="1:13" s="28" customFormat="1" ht="15.75" customHeight="1">
      <c r="A37" s="156"/>
      <c r="B37" s="106" t="s">
        <v>399</v>
      </c>
      <c r="C37" s="123"/>
      <c r="D37" s="123"/>
      <c r="E37" s="78">
        <v>866</v>
      </c>
      <c r="F37" s="125" t="s">
        <v>49</v>
      </c>
      <c r="G37" s="125" t="s">
        <v>398</v>
      </c>
      <c r="H37" s="125"/>
      <c r="I37" s="146" t="s">
        <v>400</v>
      </c>
      <c r="J37" s="125"/>
      <c r="K37" s="126">
        <f t="shared" si="5"/>
        <v>6600</v>
      </c>
      <c r="L37" s="126">
        <f t="shared" si="5"/>
        <v>0</v>
      </c>
      <c r="M37" s="126">
        <f>M38</f>
        <v>0</v>
      </c>
    </row>
    <row r="38" spans="1:13" s="28" customFormat="1" ht="15.75" customHeight="1">
      <c r="A38" s="156"/>
      <c r="B38" s="106" t="s">
        <v>32</v>
      </c>
      <c r="C38" s="123"/>
      <c r="D38" s="123"/>
      <c r="E38" s="78">
        <v>866</v>
      </c>
      <c r="F38" s="125" t="s">
        <v>49</v>
      </c>
      <c r="G38" s="125" t="s">
        <v>398</v>
      </c>
      <c r="H38" s="125"/>
      <c r="I38" s="146" t="s">
        <v>400</v>
      </c>
      <c r="J38" s="125" t="s">
        <v>33</v>
      </c>
      <c r="K38" s="126">
        <f t="shared" si="5"/>
        <v>6600</v>
      </c>
      <c r="L38" s="126">
        <f t="shared" si="5"/>
        <v>0</v>
      </c>
      <c r="M38" s="126">
        <f>M39</f>
        <v>0</v>
      </c>
    </row>
    <row r="39" spans="1:13" ht="13.5" customHeight="1">
      <c r="A39" s="156"/>
      <c r="B39" s="106" t="s">
        <v>401</v>
      </c>
      <c r="C39" s="123"/>
      <c r="D39" s="123"/>
      <c r="E39" s="78">
        <v>866</v>
      </c>
      <c r="F39" s="125" t="s">
        <v>49</v>
      </c>
      <c r="G39" s="125" t="s">
        <v>398</v>
      </c>
      <c r="H39" s="125"/>
      <c r="I39" s="146" t="s">
        <v>400</v>
      </c>
      <c r="J39" s="125" t="s">
        <v>402</v>
      </c>
      <c r="K39" s="126">
        <f>'7.ФС'!S40</f>
        <v>6600</v>
      </c>
      <c r="L39" s="126">
        <f>'7.ФС'!T40</f>
        <v>0</v>
      </c>
      <c r="M39" s="126">
        <f>'7.ФС'!U40</f>
        <v>0</v>
      </c>
    </row>
    <row r="40" spans="1:13" ht="16.5" customHeight="1">
      <c r="A40" s="315" t="s">
        <v>56</v>
      </c>
      <c r="B40" s="315"/>
      <c r="C40" s="118">
        <v>63</v>
      </c>
      <c r="D40" s="118">
        <v>0</v>
      </c>
      <c r="E40" s="127">
        <v>866</v>
      </c>
      <c r="F40" s="120" t="s">
        <v>49</v>
      </c>
      <c r="G40" s="120" t="s">
        <v>65</v>
      </c>
      <c r="H40" s="120"/>
      <c r="I40" s="120"/>
      <c r="J40" s="120"/>
      <c r="K40" s="122">
        <f>K41+K44+K47+K50</f>
        <v>15460</v>
      </c>
      <c r="L40" s="122">
        <f>L41+L44+L47+L50</f>
        <v>15460</v>
      </c>
      <c r="M40" s="122">
        <f>M41+M44+M47+M50</f>
        <v>15460</v>
      </c>
    </row>
    <row r="41" spans="1:13" ht="25.5" customHeight="1" hidden="1">
      <c r="A41" s="164" t="s">
        <v>218</v>
      </c>
      <c r="B41" s="164" t="s">
        <v>218</v>
      </c>
      <c r="C41" s="123">
        <v>63</v>
      </c>
      <c r="D41" s="123">
        <v>0</v>
      </c>
      <c r="E41" s="78">
        <v>866</v>
      </c>
      <c r="F41" s="155" t="s">
        <v>49</v>
      </c>
      <c r="G41" s="155" t="s">
        <v>65</v>
      </c>
      <c r="H41" s="125" t="s">
        <v>169</v>
      </c>
      <c r="I41" s="146" t="s">
        <v>337</v>
      </c>
      <c r="J41" s="155"/>
      <c r="K41" s="126">
        <f aca="true" t="shared" si="6" ref="K41:M42">K42</f>
        <v>0</v>
      </c>
      <c r="L41" s="126">
        <f t="shared" si="6"/>
        <v>0</v>
      </c>
      <c r="M41" s="126">
        <f t="shared" si="6"/>
        <v>0</v>
      </c>
    </row>
    <row r="42" spans="1:13" ht="15.75" customHeight="1" hidden="1">
      <c r="A42" s="158" t="s">
        <v>324</v>
      </c>
      <c r="B42" s="158" t="s">
        <v>324</v>
      </c>
      <c r="C42" s="123">
        <v>63</v>
      </c>
      <c r="D42" s="123">
        <v>0</v>
      </c>
      <c r="E42" s="78">
        <v>866</v>
      </c>
      <c r="F42" s="125" t="s">
        <v>49</v>
      </c>
      <c r="G42" s="155" t="s">
        <v>65</v>
      </c>
      <c r="H42" s="125" t="s">
        <v>169</v>
      </c>
      <c r="I42" s="146" t="s">
        <v>337</v>
      </c>
      <c r="J42" s="125" t="s">
        <v>30</v>
      </c>
      <c r="K42" s="126">
        <f t="shared" si="6"/>
        <v>0</v>
      </c>
      <c r="L42" s="126">
        <f t="shared" si="6"/>
        <v>0</v>
      </c>
      <c r="M42" s="126">
        <f t="shared" si="6"/>
        <v>0</v>
      </c>
    </row>
    <row r="43" spans="1:13" ht="15.75" customHeight="1" hidden="1">
      <c r="A43" s="158" t="s">
        <v>325</v>
      </c>
      <c r="B43" s="158" t="s">
        <v>325</v>
      </c>
      <c r="C43" s="123">
        <v>63</v>
      </c>
      <c r="D43" s="123">
        <v>0</v>
      </c>
      <c r="E43" s="78">
        <v>866</v>
      </c>
      <c r="F43" s="125" t="s">
        <v>49</v>
      </c>
      <c r="G43" s="155" t="s">
        <v>65</v>
      </c>
      <c r="H43" s="125" t="s">
        <v>169</v>
      </c>
      <c r="I43" s="146" t="s">
        <v>337</v>
      </c>
      <c r="J43" s="125" t="s">
        <v>31</v>
      </c>
      <c r="K43" s="126">
        <f>'7.ФС'!S44</f>
        <v>0</v>
      </c>
      <c r="L43" s="126">
        <f>'7.ФС'!T44</f>
        <v>0</v>
      </c>
      <c r="M43" s="126">
        <f>'7.ФС'!U44</f>
        <v>0</v>
      </c>
    </row>
    <row r="44" spans="1:13" ht="27" customHeight="1" hidden="1">
      <c r="A44" s="106" t="s">
        <v>338</v>
      </c>
      <c r="B44" s="106" t="s">
        <v>338</v>
      </c>
      <c r="C44" s="123"/>
      <c r="D44" s="123"/>
      <c r="E44" s="78">
        <v>866</v>
      </c>
      <c r="F44" s="155" t="s">
        <v>49</v>
      </c>
      <c r="G44" s="155" t="s">
        <v>65</v>
      </c>
      <c r="H44" s="125"/>
      <c r="I44" s="146" t="s">
        <v>403</v>
      </c>
      <c r="J44" s="125"/>
      <c r="K44" s="126">
        <f aca="true" t="shared" si="7" ref="K44:M45">K45</f>
        <v>0</v>
      </c>
      <c r="L44" s="126">
        <f t="shared" si="7"/>
        <v>0</v>
      </c>
      <c r="M44" s="126">
        <f t="shared" si="7"/>
        <v>0</v>
      </c>
    </row>
    <row r="45" spans="1:13" ht="24" customHeight="1" hidden="1">
      <c r="A45" s="158" t="s">
        <v>324</v>
      </c>
      <c r="B45" s="158" t="s">
        <v>324</v>
      </c>
      <c r="C45" s="123"/>
      <c r="D45" s="123"/>
      <c r="E45" s="78">
        <v>866</v>
      </c>
      <c r="F45" s="155" t="s">
        <v>49</v>
      </c>
      <c r="G45" s="155" t="s">
        <v>65</v>
      </c>
      <c r="H45" s="125"/>
      <c r="I45" s="146" t="s">
        <v>403</v>
      </c>
      <c r="J45" s="125" t="s">
        <v>30</v>
      </c>
      <c r="K45" s="126">
        <f t="shared" si="7"/>
        <v>0</v>
      </c>
      <c r="L45" s="126">
        <f t="shared" si="7"/>
        <v>0</v>
      </c>
      <c r="M45" s="126">
        <f t="shared" si="7"/>
        <v>0</v>
      </c>
    </row>
    <row r="46" spans="1:13" ht="25.5" customHeight="1" hidden="1">
      <c r="A46" s="158" t="s">
        <v>325</v>
      </c>
      <c r="B46" s="158" t="s">
        <v>325</v>
      </c>
      <c r="C46" s="123"/>
      <c r="D46" s="123"/>
      <c r="E46" s="78">
        <v>866</v>
      </c>
      <c r="F46" s="155" t="s">
        <v>49</v>
      </c>
      <c r="G46" s="155" t="s">
        <v>65</v>
      </c>
      <c r="H46" s="125"/>
      <c r="I46" s="146" t="s">
        <v>403</v>
      </c>
      <c r="J46" s="125" t="s">
        <v>31</v>
      </c>
      <c r="K46" s="126">
        <f>'7.ФС'!S47</f>
        <v>0</v>
      </c>
      <c r="L46" s="126">
        <f>'7.ФС'!T47</f>
        <v>0</v>
      </c>
      <c r="M46" s="126">
        <f>'7.ФС'!U47</f>
        <v>0</v>
      </c>
    </row>
    <row r="47" spans="1:13" s="27" customFormat="1" ht="37.5" customHeight="1">
      <c r="A47" s="164" t="s">
        <v>404</v>
      </c>
      <c r="B47" s="164" t="s">
        <v>430</v>
      </c>
      <c r="C47" s="123"/>
      <c r="D47" s="123"/>
      <c r="E47" s="78">
        <v>866</v>
      </c>
      <c r="F47" s="125" t="s">
        <v>49</v>
      </c>
      <c r="G47" s="155" t="s">
        <v>65</v>
      </c>
      <c r="H47" s="125"/>
      <c r="I47" s="146" t="s">
        <v>405</v>
      </c>
      <c r="J47" s="125"/>
      <c r="K47" s="157">
        <f aca="true" t="shared" si="8" ref="K47:M48">K48</f>
        <v>14960</v>
      </c>
      <c r="L47" s="157">
        <f t="shared" si="8"/>
        <v>14960</v>
      </c>
      <c r="M47" s="157">
        <f t="shared" si="8"/>
        <v>14960</v>
      </c>
    </row>
    <row r="48" spans="1:13" s="32" customFormat="1" ht="17.25" customHeight="1">
      <c r="A48" s="238" t="s">
        <v>32</v>
      </c>
      <c r="B48" s="238" t="s">
        <v>32</v>
      </c>
      <c r="C48" s="123"/>
      <c r="D48" s="123"/>
      <c r="E48" s="78">
        <v>866</v>
      </c>
      <c r="F48" s="125" t="s">
        <v>49</v>
      </c>
      <c r="G48" s="155" t="s">
        <v>65</v>
      </c>
      <c r="H48" s="125"/>
      <c r="I48" s="146" t="s">
        <v>405</v>
      </c>
      <c r="J48" s="125" t="s">
        <v>33</v>
      </c>
      <c r="K48" s="126">
        <f t="shared" si="8"/>
        <v>14960</v>
      </c>
      <c r="L48" s="126">
        <f t="shared" si="8"/>
        <v>14960</v>
      </c>
      <c r="M48" s="126">
        <f t="shared" si="8"/>
        <v>14960</v>
      </c>
    </row>
    <row r="49" spans="1:13" s="31" customFormat="1" ht="15.75" customHeight="1">
      <c r="A49" s="158" t="s">
        <v>394</v>
      </c>
      <c r="B49" s="158" t="s">
        <v>394</v>
      </c>
      <c r="C49" s="123"/>
      <c r="D49" s="123"/>
      <c r="E49" s="78">
        <v>866</v>
      </c>
      <c r="F49" s="125" t="s">
        <v>49</v>
      </c>
      <c r="G49" s="155" t="s">
        <v>65</v>
      </c>
      <c r="H49" s="125"/>
      <c r="I49" s="146" t="s">
        <v>405</v>
      </c>
      <c r="J49" s="125" t="s">
        <v>326</v>
      </c>
      <c r="K49" s="126">
        <f>'7.ФС'!S50</f>
        <v>14960</v>
      </c>
      <c r="L49" s="126">
        <f>'7.ФС'!T50</f>
        <v>14960</v>
      </c>
      <c r="M49" s="126">
        <f>'7.ФС'!U50</f>
        <v>14960</v>
      </c>
    </row>
    <row r="50" spans="1:13" s="31" customFormat="1" ht="52.5" customHeight="1">
      <c r="A50" s="158"/>
      <c r="B50" s="310" t="s">
        <v>335</v>
      </c>
      <c r="C50" s="310"/>
      <c r="D50" s="123"/>
      <c r="E50" s="78">
        <v>866</v>
      </c>
      <c r="F50" s="154" t="s">
        <v>49</v>
      </c>
      <c r="G50" s="154" t="s">
        <v>65</v>
      </c>
      <c r="H50" s="154"/>
      <c r="I50" s="146" t="s">
        <v>336</v>
      </c>
      <c r="J50" s="155"/>
      <c r="K50" s="126">
        <f aca="true" t="shared" si="9" ref="K50:M51">K51</f>
        <v>500</v>
      </c>
      <c r="L50" s="126">
        <f t="shared" si="9"/>
        <v>500</v>
      </c>
      <c r="M50" s="126">
        <f t="shared" si="9"/>
        <v>500</v>
      </c>
    </row>
    <row r="51" spans="1:13" s="31" customFormat="1" ht="15.75" customHeight="1">
      <c r="A51" s="158"/>
      <c r="B51" s="164" t="s">
        <v>63</v>
      </c>
      <c r="C51" s="164" t="s">
        <v>63</v>
      </c>
      <c r="D51" s="123"/>
      <c r="E51" s="78">
        <v>866</v>
      </c>
      <c r="F51" s="154" t="s">
        <v>49</v>
      </c>
      <c r="G51" s="154" t="s">
        <v>65</v>
      </c>
      <c r="H51" s="154"/>
      <c r="I51" s="146" t="s">
        <v>336</v>
      </c>
      <c r="J51" s="125" t="s">
        <v>51</v>
      </c>
      <c r="K51" s="126">
        <f t="shared" si="9"/>
        <v>500</v>
      </c>
      <c r="L51" s="126">
        <f t="shared" si="9"/>
        <v>500</v>
      </c>
      <c r="M51" s="126">
        <f t="shared" si="9"/>
        <v>500</v>
      </c>
    </row>
    <row r="52" spans="1:13" s="31" customFormat="1" ht="15.75" customHeight="1">
      <c r="A52" s="158"/>
      <c r="B52" s="164" t="s">
        <v>75</v>
      </c>
      <c r="C52" s="164" t="s">
        <v>75</v>
      </c>
      <c r="D52" s="123"/>
      <c r="E52" s="78">
        <v>866</v>
      </c>
      <c r="F52" s="154" t="s">
        <v>49</v>
      </c>
      <c r="G52" s="154" t="s">
        <v>65</v>
      </c>
      <c r="H52" s="154"/>
      <c r="I52" s="146" t="s">
        <v>336</v>
      </c>
      <c r="J52" s="125" t="s">
        <v>36</v>
      </c>
      <c r="K52" s="126">
        <f>'7.ФС'!S53</f>
        <v>500</v>
      </c>
      <c r="L52" s="126">
        <f>'7.ФС'!T53</f>
        <v>500</v>
      </c>
      <c r="M52" s="126">
        <f>'7.ФС'!U53</f>
        <v>500</v>
      </c>
    </row>
    <row r="53" spans="1:13" ht="15" customHeight="1">
      <c r="A53" s="239" t="s">
        <v>66</v>
      </c>
      <c r="B53" s="239" t="s">
        <v>66</v>
      </c>
      <c r="C53" s="118">
        <v>63</v>
      </c>
      <c r="D53" s="118">
        <v>0</v>
      </c>
      <c r="E53" s="144">
        <v>866</v>
      </c>
      <c r="F53" s="120" t="s">
        <v>50</v>
      </c>
      <c r="G53" s="120"/>
      <c r="H53" s="120"/>
      <c r="I53" s="120"/>
      <c r="J53" s="120"/>
      <c r="K53" s="122">
        <f aca="true" t="shared" si="10" ref="K53:M54">K54</f>
        <v>79305</v>
      </c>
      <c r="L53" s="122">
        <f t="shared" si="10"/>
        <v>79305</v>
      </c>
      <c r="M53" s="122">
        <f t="shared" si="10"/>
        <v>79305</v>
      </c>
    </row>
    <row r="54" spans="1:13" ht="14.25" customHeight="1">
      <c r="A54" s="239" t="s">
        <v>67</v>
      </c>
      <c r="B54" s="239" t="s">
        <v>67</v>
      </c>
      <c r="C54" s="118">
        <v>63</v>
      </c>
      <c r="D54" s="118">
        <v>0</v>
      </c>
      <c r="E54" s="144">
        <v>866</v>
      </c>
      <c r="F54" s="120" t="s">
        <v>50</v>
      </c>
      <c r="G54" s="120" t="s">
        <v>52</v>
      </c>
      <c r="H54" s="120"/>
      <c r="I54" s="120"/>
      <c r="J54" s="120"/>
      <c r="K54" s="122">
        <f t="shared" si="10"/>
        <v>79305</v>
      </c>
      <c r="L54" s="122">
        <f t="shared" si="10"/>
        <v>79305</v>
      </c>
      <c r="M54" s="122">
        <f t="shared" si="10"/>
        <v>79305</v>
      </c>
    </row>
    <row r="55" spans="1:13" ht="27.75" customHeight="1">
      <c r="A55" s="238" t="s">
        <v>114</v>
      </c>
      <c r="B55" s="238" t="s">
        <v>408</v>
      </c>
      <c r="C55" s="123">
        <v>63</v>
      </c>
      <c r="D55" s="123">
        <v>0</v>
      </c>
      <c r="E55" s="79">
        <v>866</v>
      </c>
      <c r="F55" s="125" t="s">
        <v>50</v>
      </c>
      <c r="G55" s="125" t="s">
        <v>52</v>
      </c>
      <c r="H55" s="125" t="s">
        <v>115</v>
      </c>
      <c r="I55" s="146" t="s">
        <v>214</v>
      </c>
      <c r="J55" s="125"/>
      <c r="K55" s="126">
        <f>K56+K58</f>
        <v>79305</v>
      </c>
      <c r="L55" s="126">
        <f>L56+L58</f>
        <v>79305</v>
      </c>
      <c r="M55" s="126">
        <f>M56+M58</f>
        <v>79305</v>
      </c>
    </row>
    <row r="56" spans="1:13" ht="68.25" customHeight="1">
      <c r="A56" s="158"/>
      <c r="B56" s="68" t="s">
        <v>104</v>
      </c>
      <c r="C56" s="123">
        <v>63</v>
      </c>
      <c r="D56" s="123">
        <v>0</v>
      </c>
      <c r="E56" s="79">
        <v>866</v>
      </c>
      <c r="F56" s="125" t="s">
        <v>50</v>
      </c>
      <c r="G56" s="125" t="s">
        <v>52</v>
      </c>
      <c r="H56" s="125" t="s">
        <v>115</v>
      </c>
      <c r="I56" s="146" t="s">
        <v>214</v>
      </c>
      <c r="J56" s="125" t="s">
        <v>28</v>
      </c>
      <c r="K56" s="126">
        <f>K57</f>
        <v>74600</v>
      </c>
      <c r="L56" s="126">
        <f>L57</f>
        <v>74600</v>
      </c>
      <c r="M56" s="126">
        <f>M57</f>
        <v>74600</v>
      </c>
    </row>
    <row r="57" spans="1:13" ht="26.25" customHeight="1">
      <c r="A57" s="156"/>
      <c r="B57" s="68" t="s">
        <v>107</v>
      </c>
      <c r="C57" s="123">
        <v>63</v>
      </c>
      <c r="D57" s="123">
        <v>0</v>
      </c>
      <c r="E57" s="79">
        <v>866</v>
      </c>
      <c r="F57" s="125" t="s">
        <v>50</v>
      </c>
      <c r="G57" s="125" t="s">
        <v>52</v>
      </c>
      <c r="H57" s="125" t="s">
        <v>115</v>
      </c>
      <c r="I57" s="146" t="s">
        <v>214</v>
      </c>
      <c r="J57" s="125" t="s">
        <v>29</v>
      </c>
      <c r="K57" s="126">
        <f>'7.ФС'!S58</f>
        <v>74600</v>
      </c>
      <c r="L57" s="126">
        <f>'7.ФС'!T58</f>
        <v>74600</v>
      </c>
      <c r="M57" s="126">
        <f>'7.ФС'!U58</f>
        <v>74600</v>
      </c>
    </row>
    <row r="58" spans="1:13" s="28" customFormat="1" ht="26.25" customHeight="1">
      <c r="A58" s="156"/>
      <c r="B58" s="158" t="s">
        <v>324</v>
      </c>
      <c r="C58" s="123">
        <v>63</v>
      </c>
      <c r="D58" s="123">
        <v>0</v>
      </c>
      <c r="E58" s="78">
        <v>866</v>
      </c>
      <c r="F58" s="125" t="s">
        <v>50</v>
      </c>
      <c r="G58" s="125" t="s">
        <v>52</v>
      </c>
      <c r="H58" s="125" t="s">
        <v>115</v>
      </c>
      <c r="I58" s="146" t="s">
        <v>214</v>
      </c>
      <c r="J58" s="125" t="s">
        <v>30</v>
      </c>
      <c r="K58" s="126">
        <f>K59</f>
        <v>4705</v>
      </c>
      <c r="L58" s="126">
        <f>L59</f>
        <v>4705</v>
      </c>
      <c r="M58" s="126">
        <f>M59</f>
        <v>4705</v>
      </c>
    </row>
    <row r="59" spans="1:13" ht="26.25" customHeight="1">
      <c r="A59" s="156"/>
      <c r="B59" s="158" t="s">
        <v>325</v>
      </c>
      <c r="C59" s="123">
        <v>63</v>
      </c>
      <c r="D59" s="123">
        <v>0</v>
      </c>
      <c r="E59" s="78">
        <v>866</v>
      </c>
      <c r="F59" s="125" t="s">
        <v>50</v>
      </c>
      <c r="G59" s="125" t="s">
        <v>52</v>
      </c>
      <c r="H59" s="125" t="s">
        <v>115</v>
      </c>
      <c r="I59" s="146" t="s">
        <v>214</v>
      </c>
      <c r="J59" s="125" t="s">
        <v>31</v>
      </c>
      <c r="K59" s="126">
        <f>'7.ФС'!S60</f>
        <v>4705</v>
      </c>
      <c r="L59" s="126">
        <f>'7.ФС'!T60</f>
        <v>4705</v>
      </c>
      <c r="M59" s="126">
        <f>'7.ФС'!U60</f>
        <v>4705</v>
      </c>
    </row>
    <row r="60" spans="1:13" ht="30" customHeight="1" hidden="1">
      <c r="A60" s="239" t="s">
        <v>57</v>
      </c>
      <c r="B60" s="239" t="s">
        <v>57</v>
      </c>
      <c r="C60" s="118">
        <v>63</v>
      </c>
      <c r="D60" s="118">
        <v>0</v>
      </c>
      <c r="E60" s="144">
        <v>866</v>
      </c>
      <c r="F60" s="120" t="s">
        <v>52</v>
      </c>
      <c r="G60" s="120"/>
      <c r="H60" s="120"/>
      <c r="I60" s="120"/>
      <c r="J60" s="120"/>
      <c r="K60" s="122">
        <f aca="true" t="shared" si="11" ref="K60:M62">K61</f>
        <v>0</v>
      </c>
      <c r="L60" s="122">
        <f t="shared" si="11"/>
        <v>0</v>
      </c>
      <c r="M60" s="122">
        <f t="shared" si="11"/>
        <v>0</v>
      </c>
    </row>
    <row r="61" spans="1:13" ht="15.75" customHeight="1" hidden="1">
      <c r="A61" s="239" t="s">
        <v>72</v>
      </c>
      <c r="B61" s="239" t="s">
        <v>72</v>
      </c>
      <c r="C61" s="118">
        <v>63</v>
      </c>
      <c r="D61" s="118">
        <v>0</v>
      </c>
      <c r="E61" s="159">
        <v>866</v>
      </c>
      <c r="F61" s="120" t="s">
        <v>52</v>
      </c>
      <c r="G61" s="160" t="s">
        <v>62</v>
      </c>
      <c r="H61" s="160"/>
      <c r="I61" s="155"/>
      <c r="J61" s="125"/>
      <c r="K61" s="122">
        <f t="shared" si="11"/>
        <v>0</v>
      </c>
      <c r="L61" s="122">
        <f t="shared" si="11"/>
        <v>0</v>
      </c>
      <c r="M61" s="122">
        <f t="shared" si="11"/>
        <v>0</v>
      </c>
    </row>
    <row r="62" spans="1:13" ht="14.25" customHeight="1" hidden="1">
      <c r="A62" s="238" t="s">
        <v>116</v>
      </c>
      <c r="B62" s="238" t="s">
        <v>116</v>
      </c>
      <c r="C62" s="123">
        <v>63</v>
      </c>
      <c r="D62" s="123">
        <v>0</v>
      </c>
      <c r="E62" s="78">
        <v>866</v>
      </c>
      <c r="F62" s="125" t="s">
        <v>52</v>
      </c>
      <c r="G62" s="125" t="s">
        <v>62</v>
      </c>
      <c r="H62" s="155" t="s">
        <v>117</v>
      </c>
      <c r="I62" s="146" t="s">
        <v>339</v>
      </c>
      <c r="J62" s="125"/>
      <c r="K62" s="126">
        <f>K63</f>
        <v>0</v>
      </c>
      <c r="L62" s="126">
        <f t="shared" si="11"/>
        <v>0</v>
      </c>
      <c r="M62" s="126">
        <f t="shared" si="11"/>
        <v>0</v>
      </c>
    </row>
    <row r="63" spans="1:13" ht="14.25" customHeight="1" hidden="1">
      <c r="A63" s="240"/>
      <c r="B63" s="158" t="s">
        <v>324</v>
      </c>
      <c r="C63" s="123">
        <v>63</v>
      </c>
      <c r="D63" s="123">
        <v>0</v>
      </c>
      <c r="E63" s="78">
        <v>866</v>
      </c>
      <c r="F63" s="125" t="s">
        <v>52</v>
      </c>
      <c r="G63" s="155" t="s">
        <v>62</v>
      </c>
      <c r="H63" s="155" t="s">
        <v>117</v>
      </c>
      <c r="I63" s="146" t="s">
        <v>339</v>
      </c>
      <c r="J63" s="125" t="s">
        <v>30</v>
      </c>
      <c r="K63" s="126">
        <f>K64</f>
        <v>0</v>
      </c>
      <c r="L63" s="126">
        <f>L64</f>
        <v>0</v>
      </c>
      <c r="M63" s="126">
        <f>M64</f>
        <v>0</v>
      </c>
    </row>
    <row r="64" spans="1:13" ht="15" customHeight="1" hidden="1">
      <c r="A64" s="241"/>
      <c r="B64" s="158" t="s">
        <v>325</v>
      </c>
      <c r="C64" s="123">
        <v>63</v>
      </c>
      <c r="D64" s="123">
        <v>0</v>
      </c>
      <c r="E64" s="78">
        <v>866</v>
      </c>
      <c r="F64" s="125" t="s">
        <v>52</v>
      </c>
      <c r="G64" s="155" t="s">
        <v>62</v>
      </c>
      <c r="H64" s="155" t="s">
        <v>117</v>
      </c>
      <c r="I64" s="146" t="s">
        <v>339</v>
      </c>
      <c r="J64" s="125" t="s">
        <v>31</v>
      </c>
      <c r="K64" s="126">
        <f>'7.ФС'!S65</f>
        <v>0</v>
      </c>
      <c r="L64" s="126">
        <f>'7.ФС'!T65</f>
        <v>0</v>
      </c>
      <c r="M64" s="126">
        <f>'7.ФС'!U65</f>
        <v>0</v>
      </c>
    </row>
    <row r="65" spans="1:13" ht="15" customHeight="1">
      <c r="A65" s="315" t="s">
        <v>190</v>
      </c>
      <c r="B65" s="315"/>
      <c r="C65" s="118">
        <v>63</v>
      </c>
      <c r="D65" s="118">
        <v>0</v>
      </c>
      <c r="E65" s="127">
        <v>866</v>
      </c>
      <c r="F65" s="120" t="s">
        <v>54</v>
      </c>
      <c r="G65" s="121"/>
      <c r="H65" s="121"/>
      <c r="I65" s="121"/>
      <c r="J65" s="121"/>
      <c r="K65" s="122">
        <f>K69+K66</f>
        <v>1513194</v>
      </c>
      <c r="L65" s="122">
        <f>L69+L66</f>
        <v>980502</v>
      </c>
      <c r="M65" s="122">
        <f>M69+M66</f>
        <v>1108180</v>
      </c>
    </row>
    <row r="66" spans="1:13" ht="15.75" customHeight="1" hidden="1">
      <c r="A66" s="176"/>
      <c r="B66" s="106" t="s">
        <v>438</v>
      </c>
      <c r="C66" s="118"/>
      <c r="D66" s="118"/>
      <c r="E66" s="127">
        <v>866</v>
      </c>
      <c r="F66" s="120" t="s">
        <v>54</v>
      </c>
      <c r="G66" s="120" t="s">
        <v>34</v>
      </c>
      <c r="H66" s="121"/>
      <c r="I66" s="121"/>
      <c r="J66" s="121"/>
      <c r="K66" s="122">
        <f aca="true" t="shared" si="12" ref="K66:M67">K67</f>
        <v>0</v>
      </c>
      <c r="L66" s="122">
        <f t="shared" si="12"/>
        <v>0</v>
      </c>
      <c r="M66" s="122">
        <f t="shared" si="12"/>
        <v>0</v>
      </c>
    </row>
    <row r="67" spans="1:13" s="34" customFormat="1" ht="15.75" customHeight="1" hidden="1">
      <c r="A67" s="176"/>
      <c r="B67" s="158" t="s">
        <v>324</v>
      </c>
      <c r="C67" s="118"/>
      <c r="D67" s="118"/>
      <c r="E67" s="78">
        <v>866</v>
      </c>
      <c r="F67" s="125" t="s">
        <v>54</v>
      </c>
      <c r="G67" s="125" t="s">
        <v>34</v>
      </c>
      <c r="H67" s="121"/>
      <c r="I67" s="125" t="s">
        <v>386</v>
      </c>
      <c r="J67" s="125" t="s">
        <v>30</v>
      </c>
      <c r="K67" s="126">
        <f t="shared" si="12"/>
        <v>0</v>
      </c>
      <c r="L67" s="126">
        <f t="shared" si="12"/>
        <v>0</v>
      </c>
      <c r="M67" s="126">
        <f t="shared" si="12"/>
        <v>0</v>
      </c>
    </row>
    <row r="68" spans="1:13" s="34" customFormat="1" ht="15" customHeight="1" hidden="1">
      <c r="A68" s="176"/>
      <c r="B68" s="158" t="s">
        <v>325</v>
      </c>
      <c r="C68" s="118"/>
      <c r="D68" s="118"/>
      <c r="E68" s="78">
        <v>866</v>
      </c>
      <c r="F68" s="125" t="s">
        <v>54</v>
      </c>
      <c r="G68" s="125" t="s">
        <v>34</v>
      </c>
      <c r="H68" s="121"/>
      <c r="I68" s="125" t="s">
        <v>386</v>
      </c>
      <c r="J68" s="125" t="s">
        <v>31</v>
      </c>
      <c r="K68" s="126">
        <f>'7.ФС'!S70</f>
        <v>0</v>
      </c>
      <c r="L68" s="126">
        <f>'7.ФС'!T70</f>
        <v>0</v>
      </c>
      <c r="M68" s="126">
        <f>'7.ФС'!U70</f>
        <v>0</v>
      </c>
    </row>
    <row r="69" spans="1:13" s="35" customFormat="1" ht="16.5" customHeight="1">
      <c r="A69" s="315" t="s">
        <v>191</v>
      </c>
      <c r="B69" s="315"/>
      <c r="C69" s="118">
        <v>63</v>
      </c>
      <c r="D69" s="118">
        <v>0</v>
      </c>
      <c r="E69" s="127">
        <v>866</v>
      </c>
      <c r="F69" s="120" t="s">
        <v>54</v>
      </c>
      <c r="G69" s="120" t="s">
        <v>192</v>
      </c>
      <c r="H69" s="120"/>
      <c r="I69" s="120"/>
      <c r="J69" s="120"/>
      <c r="K69" s="122">
        <f aca="true" t="shared" si="13" ref="K69:M71">K70</f>
        <v>1513194</v>
      </c>
      <c r="L69" s="122">
        <f t="shared" si="13"/>
        <v>980502</v>
      </c>
      <c r="M69" s="122">
        <f t="shared" si="13"/>
        <v>1108180</v>
      </c>
    </row>
    <row r="70" spans="1:13" s="35" customFormat="1" ht="142.5" customHeight="1">
      <c r="A70" s="316" t="s">
        <v>340</v>
      </c>
      <c r="B70" s="316"/>
      <c r="C70" s="123">
        <v>63</v>
      </c>
      <c r="D70" s="123">
        <v>0</v>
      </c>
      <c r="E70" s="78">
        <v>866</v>
      </c>
      <c r="F70" s="125" t="s">
        <v>54</v>
      </c>
      <c r="G70" s="125" t="s">
        <v>192</v>
      </c>
      <c r="H70" s="125" t="s">
        <v>193</v>
      </c>
      <c r="I70" s="146" t="s">
        <v>341</v>
      </c>
      <c r="J70" s="125"/>
      <c r="K70" s="126">
        <f t="shared" si="13"/>
        <v>1513194</v>
      </c>
      <c r="L70" s="126">
        <f t="shared" si="13"/>
        <v>980502</v>
      </c>
      <c r="M70" s="126">
        <f t="shared" si="13"/>
        <v>1108180</v>
      </c>
    </row>
    <row r="71" spans="1:13" s="35" customFormat="1" ht="25.5" customHeight="1">
      <c r="A71" s="104"/>
      <c r="B71" s="150" t="s">
        <v>324</v>
      </c>
      <c r="C71" s="128">
        <v>63</v>
      </c>
      <c r="D71" s="128">
        <v>0</v>
      </c>
      <c r="E71" s="117">
        <v>866</v>
      </c>
      <c r="F71" s="129" t="s">
        <v>54</v>
      </c>
      <c r="G71" s="129" t="s">
        <v>192</v>
      </c>
      <c r="H71" s="129" t="s">
        <v>193</v>
      </c>
      <c r="I71" s="130" t="s">
        <v>341</v>
      </c>
      <c r="J71" s="125" t="s">
        <v>30</v>
      </c>
      <c r="K71" s="126">
        <f t="shared" si="13"/>
        <v>1513194</v>
      </c>
      <c r="L71" s="126">
        <f t="shared" si="13"/>
        <v>980502</v>
      </c>
      <c r="M71" s="126">
        <f t="shared" si="13"/>
        <v>1108180</v>
      </c>
    </row>
    <row r="72" spans="1:13" s="35" customFormat="1" ht="27" customHeight="1">
      <c r="A72" s="104"/>
      <c r="B72" s="150" t="s">
        <v>325</v>
      </c>
      <c r="C72" s="128">
        <v>63</v>
      </c>
      <c r="D72" s="128">
        <v>0</v>
      </c>
      <c r="E72" s="117">
        <v>866</v>
      </c>
      <c r="F72" s="129" t="s">
        <v>54</v>
      </c>
      <c r="G72" s="129" t="s">
        <v>192</v>
      </c>
      <c r="H72" s="129" t="s">
        <v>193</v>
      </c>
      <c r="I72" s="130" t="s">
        <v>341</v>
      </c>
      <c r="J72" s="125" t="s">
        <v>31</v>
      </c>
      <c r="K72" s="126">
        <f>'7.ФС'!S74</f>
        <v>1513194</v>
      </c>
      <c r="L72" s="126">
        <f>'7.ФС'!T74</f>
        <v>980502</v>
      </c>
      <c r="M72" s="126">
        <f>'7.ФС'!U74</f>
        <v>1108180</v>
      </c>
    </row>
    <row r="73" spans="1:13" s="35" customFormat="1" ht="15" customHeight="1">
      <c r="A73" s="321" t="s">
        <v>58</v>
      </c>
      <c r="B73" s="321"/>
      <c r="C73" s="118">
        <v>63</v>
      </c>
      <c r="D73" s="118">
        <v>0</v>
      </c>
      <c r="E73" s="144">
        <v>866</v>
      </c>
      <c r="F73" s="145" t="s">
        <v>55</v>
      </c>
      <c r="G73" s="145"/>
      <c r="H73" s="145"/>
      <c r="I73" s="145"/>
      <c r="J73" s="145"/>
      <c r="K73" s="161">
        <f>K74+K78</f>
        <v>44224</v>
      </c>
      <c r="L73" s="161">
        <f>L74+L78</f>
        <v>44224</v>
      </c>
      <c r="M73" s="161">
        <f>M74+M78</f>
        <v>59224</v>
      </c>
    </row>
    <row r="74" spans="1:13" s="35" customFormat="1" ht="15.75" customHeight="1">
      <c r="A74" s="321" t="s">
        <v>73</v>
      </c>
      <c r="B74" s="321"/>
      <c r="C74" s="118">
        <v>63</v>
      </c>
      <c r="D74" s="118">
        <v>0</v>
      </c>
      <c r="E74" s="144">
        <v>866</v>
      </c>
      <c r="F74" s="145" t="s">
        <v>55</v>
      </c>
      <c r="G74" s="145" t="s">
        <v>49</v>
      </c>
      <c r="H74" s="145"/>
      <c r="I74" s="106"/>
      <c r="J74" s="145"/>
      <c r="K74" s="161">
        <f>K75</f>
        <v>300</v>
      </c>
      <c r="L74" s="161">
        <f>L75</f>
        <v>300</v>
      </c>
      <c r="M74" s="161">
        <f>M75</f>
        <v>300</v>
      </c>
    </row>
    <row r="75" spans="1:13" s="35" customFormat="1" ht="91.5" customHeight="1">
      <c r="A75" s="311" t="s">
        <v>342</v>
      </c>
      <c r="B75" s="311"/>
      <c r="C75" s="123">
        <v>63</v>
      </c>
      <c r="D75" s="123">
        <v>0</v>
      </c>
      <c r="E75" s="124">
        <v>866</v>
      </c>
      <c r="F75" s="148" t="s">
        <v>55</v>
      </c>
      <c r="G75" s="148" t="s">
        <v>49</v>
      </c>
      <c r="H75" s="148" t="s">
        <v>171</v>
      </c>
      <c r="I75" s="148" t="s">
        <v>343</v>
      </c>
      <c r="J75" s="148"/>
      <c r="K75" s="162">
        <f aca="true" t="shared" si="14" ref="K75:M76">K76</f>
        <v>300</v>
      </c>
      <c r="L75" s="162">
        <f t="shared" si="14"/>
        <v>300</v>
      </c>
      <c r="M75" s="162">
        <f t="shared" si="14"/>
        <v>300</v>
      </c>
    </row>
    <row r="76" spans="1:13" s="35" customFormat="1" ht="28.5" customHeight="1">
      <c r="A76" s="151"/>
      <c r="B76" s="150" t="s">
        <v>324</v>
      </c>
      <c r="C76" s="123">
        <v>63</v>
      </c>
      <c r="D76" s="123">
        <v>0</v>
      </c>
      <c r="E76" s="78">
        <v>866</v>
      </c>
      <c r="F76" s="148" t="s">
        <v>55</v>
      </c>
      <c r="G76" s="148" t="s">
        <v>49</v>
      </c>
      <c r="H76" s="148" t="s">
        <v>171</v>
      </c>
      <c r="I76" s="148" t="s">
        <v>343</v>
      </c>
      <c r="J76" s="148" t="s">
        <v>30</v>
      </c>
      <c r="K76" s="163">
        <f t="shared" si="14"/>
        <v>300</v>
      </c>
      <c r="L76" s="163">
        <f t="shared" si="14"/>
        <v>300</v>
      </c>
      <c r="M76" s="163">
        <f t="shared" si="14"/>
        <v>300</v>
      </c>
    </row>
    <row r="77" spans="1:13" s="35" customFormat="1" ht="28.5" customHeight="1">
      <c r="A77" s="68"/>
      <c r="B77" s="158" t="s">
        <v>325</v>
      </c>
      <c r="C77" s="123">
        <v>63</v>
      </c>
      <c r="D77" s="123">
        <v>0</v>
      </c>
      <c r="E77" s="78">
        <v>866</v>
      </c>
      <c r="F77" s="148" t="s">
        <v>55</v>
      </c>
      <c r="G77" s="148" t="s">
        <v>49</v>
      </c>
      <c r="H77" s="148" t="s">
        <v>171</v>
      </c>
      <c r="I77" s="148" t="s">
        <v>343</v>
      </c>
      <c r="J77" s="148" t="s">
        <v>31</v>
      </c>
      <c r="K77" s="163">
        <f>'7.ФС'!S80</f>
        <v>300</v>
      </c>
      <c r="L77" s="163">
        <f>'7.ФС'!T80</f>
        <v>300</v>
      </c>
      <c r="M77" s="163">
        <f>'7.ФС'!U80</f>
        <v>300</v>
      </c>
    </row>
    <row r="78" spans="1:13" s="35" customFormat="1" ht="15.75" customHeight="1">
      <c r="A78" s="312" t="s">
        <v>74</v>
      </c>
      <c r="B78" s="312"/>
      <c r="C78" s="118">
        <v>63</v>
      </c>
      <c r="D78" s="118">
        <v>0</v>
      </c>
      <c r="E78" s="127">
        <v>866</v>
      </c>
      <c r="F78" s="145" t="s">
        <v>55</v>
      </c>
      <c r="G78" s="145" t="s">
        <v>52</v>
      </c>
      <c r="H78" s="145"/>
      <c r="I78" s="145"/>
      <c r="J78" s="145"/>
      <c r="K78" s="161">
        <f>K79+K82+K85+K88</f>
        <v>43924</v>
      </c>
      <c r="L78" s="161">
        <f>L79+L82+L85+L88</f>
        <v>43924</v>
      </c>
      <c r="M78" s="161">
        <f>M79+M82+M85+M88</f>
        <v>58924</v>
      </c>
    </row>
    <row r="79" spans="1:13" s="35" customFormat="1" ht="15.75" customHeight="1">
      <c r="A79" s="310" t="s">
        <v>383</v>
      </c>
      <c r="B79" s="310"/>
      <c r="C79" s="123">
        <v>63</v>
      </c>
      <c r="D79" s="123">
        <v>0</v>
      </c>
      <c r="E79" s="78">
        <v>866</v>
      </c>
      <c r="F79" s="148" t="s">
        <v>55</v>
      </c>
      <c r="G79" s="148" t="s">
        <v>52</v>
      </c>
      <c r="H79" s="148" t="s">
        <v>118</v>
      </c>
      <c r="I79" s="148" t="s">
        <v>345</v>
      </c>
      <c r="J79" s="148"/>
      <c r="K79" s="163">
        <f aca="true" t="shared" si="15" ref="K79:M80">K80</f>
        <v>43924</v>
      </c>
      <c r="L79" s="163">
        <f t="shared" si="15"/>
        <v>43924</v>
      </c>
      <c r="M79" s="163">
        <f t="shared" si="15"/>
        <v>43924</v>
      </c>
    </row>
    <row r="80" spans="1:13" s="35" customFormat="1" ht="27" customHeight="1">
      <c r="A80" s="156"/>
      <c r="B80" s="158" t="s">
        <v>324</v>
      </c>
      <c r="C80" s="123">
        <v>63</v>
      </c>
      <c r="D80" s="123">
        <v>0</v>
      </c>
      <c r="E80" s="78">
        <v>866</v>
      </c>
      <c r="F80" s="148" t="s">
        <v>55</v>
      </c>
      <c r="G80" s="148" t="s">
        <v>52</v>
      </c>
      <c r="H80" s="148" t="s">
        <v>118</v>
      </c>
      <c r="I80" s="148" t="s">
        <v>345</v>
      </c>
      <c r="J80" s="148" t="s">
        <v>30</v>
      </c>
      <c r="K80" s="163">
        <f t="shared" si="15"/>
        <v>43924</v>
      </c>
      <c r="L80" s="163">
        <f t="shared" si="15"/>
        <v>43924</v>
      </c>
      <c r="M80" s="163">
        <f t="shared" si="15"/>
        <v>43924</v>
      </c>
    </row>
    <row r="81" spans="1:13" ht="27" customHeight="1">
      <c r="A81" s="156"/>
      <c r="B81" s="158" t="s">
        <v>325</v>
      </c>
      <c r="C81" s="123">
        <v>63</v>
      </c>
      <c r="D81" s="123">
        <v>0</v>
      </c>
      <c r="E81" s="78">
        <v>866</v>
      </c>
      <c r="F81" s="148" t="s">
        <v>55</v>
      </c>
      <c r="G81" s="148" t="s">
        <v>52</v>
      </c>
      <c r="H81" s="148" t="s">
        <v>118</v>
      </c>
      <c r="I81" s="148" t="s">
        <v>345</v>
      </c>
      <c r="J81" s="148" t="s">
        <v>31</v>
      </c>
      <c r="K81" s="163">
        <f>'7.ФС'!S84</f>
        <v>43924</v>
      </c>
      <c r="L81" s="163">
        <f>'7.ФС'!T84</f>
        <v>43924</v>
      </c>
      <c r="M81" s="163">
        <f>'7.ФС'!U84</f>
        <v>43924</v>
      </c>
    </row>
    <row r="82" spans="1:13" ht="14.25" customHeight="1" hidden="1">
      <c r="A82" s="156"/>
      <c r="B82" s="242" t="s">
        <v>216</v>
      </c>
      <c r="C82" s="123"/>
      <c r="D82" s="123"/>
      <c r="E82" s="78">
        <v>866</v>
      </c>
      <c r="F82" s="148" t="s">
        <v>55</v>
      </c>
      <c r="G82" s="148" t="s">
        <v>52</v>
      </c>
      <c r="H82" s="148" t="s">
        <v>118</v>
      </c>
      <c r="I82" s="148" t="s">
        <v>346</v>
      </c>
      <c r="J82" s="148"/>
      <c r="K82" s="163">
        <f aca="true" t="shared" si="16" ref="K82:M83">K83</f>
        <v>0</v>
      </c>
      <c r="L82" s="163">
        <f t="shared" si="16"/>
        <v>0</v>
      </c>
      <c r="M82" s="163">
        <f t="shared" si="16"/>
        <v>0</v>
      </c>
    </row>
    <row r="83" spans="1:13" ht="14.25" customHeight="1" hidden="1">
      <c r="A83" s="156"/>
      <c r="B83" s="158" t="s">
        <v>324</v>
      </c>
      <c r="C83" s="123"/>
      <c r="D83" s="123"/>
      <c r="E83" s="78">
        <v>866</v>
      </c>
      <c r="F83" s="148" t="s">
        <v>55</v>
      </c>
      <c r="G83" s="148" t="s">
        <v>52</v>
      </c>
      <c r="H83" s="148" t="s">
        <v>118</v>
      </c>
      <c r="I83" s="148" t="s">
        <v>346</v>
      </c>
      <c r="J83" s="148" t="s">
        <v>30</v>
      </c>
      <c r="K83" s="163">
        <f t="shared" si="16"/>
        <v>0</v>
      </c>
      <c r="L83" s="163">
        <f t="shared" si="16"/>
        <v>0</v>
      </c>
      <c r="M83" s="163">
        <f t="shared" si="16"/>
        <v>0</v>
      </c>
    </row>
    <row r="84" spans="1:13" ht="14.25" customHeight="1" hidden="1">
      <c r="A84" s="156"/>
      <c r="B84" s="158" t="s">
        <v>325</v>
      </c>
      <c r="C84" s="123"/>
      <c r="D84" s="123"/>
      <c r="E84" s="78">
        <v>866</v>
      </c>
      <c r="F84" s="148" t="s">
        <v>55</v>
      </c>
      <c r="G84" s="148" t="s">
        <v>52</v>
      </c>
      <c r="H84" s="148" t="s">
        <v>118</v>
      </c>
      <c r="I84" s="148" t="s">
        <v>346</v>
      </c>
      <c r="J84" s="148" t="s">
        <v>31</v>
      </c>
      <c r="K84" s="163">
        <f>'7.ФС'!S88</f>
        <v>0</v>
      </c>
      <c r="L84" s="163">
        <f>'7.ФС'!T88</f>
        <v>0</v>
      </c>
      <c r="M84" s="163">
        <f>'7.ФС'!U88</f>
        <v>0</v>
      </c>
    </row>
    <row r="85" spans="1:13" ht="14.25" customHeight="1">
      <c r="A85" s="310" t="s">
        <v>120</v>
      </c>
      <c r="B85" s="310"/>
      <c r="C85" s="123">
        <v>63</v>
      </c>
      <c r="D85" s="123">
        <v>0</v>
      </c>
      <c r="E85" s="78">
        <v>866</v>
      </c>
      <c r="F85" s="148" t="s">
        <v>55</v>
      </c>
      <c r="G85" s="148" t="s">
        <v>52</v>
      </c>
      <c r="H85" s="148" t="s">
        <v>119</v>
      </c>
      <c r="I85" s="148" t="s">
        <v>347</v>
      </c>
      <c r="J85" s="148"/>
      <c r="K85" s="163">
        <f aca="true" t="shared" si="17" ref="K85:M86">K86</f>
        <v>0</v>
      </c>
      <c r="L85" s="163">
        <f t="shared" si="17"/>
        <v>0</v>
      </c>
      <c r="M85" s="163">
        <f t="shared" si="17"/>
        <v>15000</v>
      </c>
    </row>
    <row r="86" spans="1:13" ht="30" customHeight="1">
      <c r="A86" s="156"/>
      <c r="B86" s="158" t="s">
        <v>324</v>
      </c>
      <c r="C86" s="123">
        <v>63</v>
      </c>
      <c r="D86" s="123">
        <v>0</v>
      </c>
      <c r="E86" s="78">
        <v>866</v>
      </c>
      <c r="F86" s="148" t="s">
        <v>55</v>
      </c>
      <c r="G86" s="148" t="s">
        <v>52</v>
      </c>
      <c r="H86" s="148" t="s">
        <v>119</v>
      </c>
      <c r="I86" s="148" t="s">
        <v>347</v>
      </c>
      <c r="J86" s="148" t="s">
        <v>30</v>
      </c>
      <c r="K86" s="163">
        <f t="shared" si="17"/>
        <v>0</v>
      </c>
      <c r="L86" s="163">
        <f t="shared" si="17"/>
        <v>0</v>
      </c>
      <c r="M86" s="163">
        <f t="shared" si="17"/>
        <v>15000</v>
      </c>
    </row>
    <row r="87" spans="1:13" ht="30" customHeight="1">
      <c r="A87" s="156"/>
      <c r="B87" s="158" t="s">
        <v>325</v>
      </c>
      <c r="C87" s="123">
        <v>63</v>
      </c>
      <c r="D87" s="123">
        <v>0</v>
      </c>
      <c r="E87" s="78">
        <v>866</v>
      </c>
      <c r="F87" s="148" t="s">
        <v>55</v>
      </c>
      <c r="G87" s="148" t="s">
        <v>52</v>
      </c>
      <c r="H87" s="148" t="s">
        <v>119</v>
      </c>
      <c r="I87" s="148" t="s">
        <v>347</v>
      </c>
      <c r="J87" s="148" t="s">
        <v>31</v>
      </c>
      <c r="K87" s="126">
        <f>'7.ФС'!S91</f>
        <v>0</v>
      </c>
      <c r="L87" s="126">
        <f>'7.ФС'!T91</f>
        <v>0</v>
      </c>
      <c r="M87" s="126">
        <f>'7.ФС'!U91</f>
        <v>15000</v>
      </c>
    </row>
    <row r="88" spans="1:13" s="35" customFormat="1" ht="15" customHeight="1" hidden="1">
      <c r="A88" s="156"/>
      <c r="B88" s="242" t="s">
        <v>344</v>
      </c>
      <c r="C88" s="123"/>
      <c r="D88" s="123"/>
      <c r="E88" s="78">
        <v>866</v>
      </c>
      <c r="F88" s="148" t="s">
        <v>55</v>
      </c>
      <c r="G88" s="148" t="s">
        <v>52</v>
      </c>
      <c r="H88" s="148" t="s">
        <v>119</v>
      </c>
      <c r="I88" s="148" t="s">
        <v>348</v>
      </c>
      <c r="J88" s="148"/>
      <c r="K88" s="126">
        <f aca="true" t="shared" si="18" ref="K88:M89">K89</f>
        <v>0</v>
      </c>
      <c r="L88" s="126">
        <f t="shared" si="18"/>
        <v>0</v>
      </c>
      <c r="M88" s="126">
        <f t="shared" si="18"/>
        <v>0</v>
      </c>
    </row>
    <row r="89" spans="1:13" ht="14.25" customHeight="1" hidden="1">
      <c r="A89" s="156"/>
      <c r="B89" s="158" t="s">
        <v>324</v>
      </c>
      <c r="C89" s="123"/>
      <c r="D89" s="123"/>
      <c r="E89" s="78">
        <v>866</v>
      </c>
      <c r="F89" s="148" t="s">
        <v>55</v>
      </c>
      <c r="G89" s="148" t="s">
        <v>52</v>
      </c>
      <c r="H89" s="148" t="s">
        <v>119</v>
      </c>
      <c r="I89" s="148" t="s">
        <v>348</v>
      </c>
      <c r="J89" s="148" t="s">
        <v>30</v>
      </c>
      <c r="K89" s="126">
        <f t="shared" si="18"/>
        <v>0</v>
      </c>
      <c r="L89" s="126">
        <f t="shared" si="18"/>
        <v>0</v>
      </c>
      <c r="M89" s="126">
        <f t="shared" si="18"/>
        <v>0</v>
      </c>
    </row>
    <row r="90" spans="1:13" ht="14.25" customHeight="1" hidden="1">
      <c r="A90" s="156"/>
      <c r="B90" s="158" t="s">
        <v>325</v>
      </c>
      <c r="C90" s="123"/>
      <c r="D90" s="123"/>
      <c r="E90" s="78">
        <v>866</v>
      </c>
      <c r="F90" s="148" t="s">
        <v>55</v>
      </c>
      <c r="G90" s="148" t="s">
        <v>52</v>
      </c>
      <c r="H90" s="148" t="s">
        <v>119</v>
      </c>
      <c r="I90" s="148" t="s">
        <v>348</v>
      </c>
      <c r="J90" s="148" t="s">
        <v>31</v>
      </c>
      <c r="K90" s="126">
        <f>'7.ФС'!S94</f>
        <v>0</v>
      </c>
      <c r="L90" s="126">
        <f>'7.ФС'!T94</f>
        <v>0</v>
      </c>
      <c r="M90" s="126">
        <f>'7.ФС'!U94</f>
        <v>0</v>
      </c>
    </row>
    <row r="91" spans="1:13" ht="14.25" customHeight="1">
      <c r="A91" s="178"/>
      <c r="B91" s="170" t="s">
        <v>201</v>
      </c>
      <c r="C91" s="118"/>
      <c r="D91" s="118"/>
      <c r="E91" s="127">
        <v>866</v>
      </c>
      <c r="F91" s="120" t="s">
        <v>62</v>
      </c>
      <c r="G91" s="125"/>
      <c r="H91" s="125"/>
      <c r="I91" s="148"/>
      <c r="J91" s="125"/>
      <c r="K91" s="122">
        <f aca="true" t="shared" si="19" ref="K91:M94">K92</f>
        <v>109400</v>
      </c>
      <c r="L91" s="122">
        <f t="shared" si="19"/>
        <v>109400</v>
      </c>
      <c r="M91" s="122">
        <f t="shared" si="19"/>
        <v>109400</v>
      </c>
    </row>
    <row r="92" spans="1:13" ht="14.25" customHeight="1">
      <c r="A92" s="178"/>
      <c r="B92" s="170" t="s">
        <v>198</v>
      </c>
      <c r="C92" s="123"/>
      <c r="D92" s="123"/>
      <c r="E92" s="127">
        <v>866</v>
      </c>
      <c r="F92" s="120" t="s">
        <v>62</v>
      </c>
      <c r="G92" s="120" t="s">
        <v>49</v>
      </c>
      <c r="H92" s="125"/>
      <c r="I92" s="148"/>
      <c r="J92" s="125"/>
      <c r="K92" s="122">
        <f t="shared" si="19"/>
        <v>109400</v>
      </c>
      <c r="L92" s="122">
        <f t="shared" si="19"/>
        <v>109400</v>
      </c>
      <c r="M92" s="122">
        <f t="shared" si="19"/>
        <v>109400</v>
      </c>
    </row>
    <row r="93" spans="1:13" ht="28.5" customHeight="1">
      <c r="A93" s="178"/>
      <c r="B93" s="106" t="s">
        <v>349</v>
      </c>
      <c r="C93" s="123"/>
      <c r="D93" s="123"/>
      <c r="E93" s="78">
        <v>866</v>
      </c>
      <c r="F93" s="125" t="s">
        <v>62</v>
      </c>
      <c r="G93" s="125" t="s">
        <v>49</v>
      </c>
      <c r="H93" s="125"/>
      <c r="I93" s="148" t="s">
        <v>350</v>
      </c>
      <c r="J93" s="125"/>
      <c r="K93" s="126">
        <f t="shared" si="19"/>
        <v>109400</v>
      </c>
      <c r="L93" s="126">
        <f t="shared" si="19"/>
        <v>109400</v>
      </c>
      <c r="M93" s="126">
        <f t="shared" si="19"/>
        <v>109400</v>
      </c>
    </row>
    <row r="94" spans="1:13" s="33" customFormat="1" ht="14.25" customHeight="1">
      <c r="A94" s="178"/>
      <c r="B94" s="164" t="s">
        <v>200</v>
      </c>
      <c r="C94" s="123"/>
      <c r="D94" s="123"/>
      <c r="E94" s="78">
        <v>866</v>
      </c>
      <c r="F94" s="125" t="s">
        <v>62</v>
      </c>
      <c r="G94" s="125" t="s">
        <v>49</v>
      </c>
      <c r="H94" s="125"/>
      <c r="I94" s="148" t="s">
        <v>350</v>
      </c>
      <c r="J94" s="125" t="s">
        <v>199</v>
      </c>
      <c r="K94" s="126">
        <f t="shared" si="19"/>
        <v>109400</v>
      </c>
      <c r="L94" s="126">
        <f t="shared" si="19"/>
        <v>109400</v>
      </c>
      <c r="M94" s="126">
        <f t="shared" si="19"/>
        <v>109400</v>
      </c>
    </row>
    <row r="95" spans="1:13" ht="25.5" customHeight="1">
      <c r="A95" s="178"/>
      <c r="B95" s="164" t="s">
        <v>431</v>
      </c>
      <c r="C95" s="123"/>
      <c r="D95" s="123"/>
      <c r="E95" s="78">
        <v>866</v>
      </c>
      <c r="F95" s="125" t="s">
        <v>62</v>
      </c>
      <c r="G95" s="125" t="s">
        <v>49</v>
      </c>
      <c r="H95" s="125"/>
      <c r="I95" s="148" t="s">
        <v>350</v>
      </c>
      <c r="J95" s="125" t="s">
        <v>377</v>
      </c>
      <c r="K95" s="126">
        <f>'7.ФС'!S99</f>
        <v>109400</v>
      </c>
      <c r="L95" s="126">
        <f>'7.ФС'!T99</f>
        <v>109400</v>
      </c>
      <c r="M95" s="126">
        <f>'7.ФС'!U99</f>
        <v>109400</v>
      </c>
    </row>
    <row r="96" spans="1:13" ht="15.75" customHeight="1">
      <c r="A96" s="315" t="s">
        <v>61</v>
      </c>
      <c r="B96" s="315"/>
      <c r="C96" s="118">
        <v>63</v>
      </c>
      <c r="D96" s="118">
        <v>0</v>
      </c>
      <c r="E96" s="127">
        <v>866</v>
      </c>
      <c r="F96" s="120" t="s">
        <v>64</v>
      </c>
      <c r="G96" s="120"/>
      <c r="H96" s="120"/>
      <c r="I96" s="148"/>
      <c r="J96" s="120"/>
      <c r="K96" s="122">
        <f>K97</f>
        <v>2000</v>
      </c>
      <c r="L96" s="122">
        <f>L97</f>
        <v>2000</v>
      </c>
      <c r="M96" s="122">
        <f>M97</f>
        <v>2000</v>
      </c>
    </row>
    <row r="97" spans="1:13" ht="15.75" customHeight="1">
      <c r="A97" s="312" t="s">
        <v>145</v>
      </c>
      <c r="B97" s="312"/>
      <c r="C97" s="118">
        <v>63</v>
      </c>
      <c r="D97" s="118">
        <v>0</v>
      </c>
      <c r="E97" s="127">
        <v>866</v>
      </c>
      <c r="F97" s="120" t="s">
        <v>64</v>
      </c>
      <c r="G97" s="120" t="s">
        <v>50</v>
      </c>
      <c r="H97" s="120"/>
      <c r="I97" s="148"/>
      <c r="J97" s="120"/>
      <c r="K97" s="122">
        <f>K99</f>
        <v>2000</v>
      </c>
      <c r="L97" s="122">
        <f>L99</f>
        <v>2000</v>
      </c>
      <c r="M97" s="122">
        <f>M99</f>
        <v>2000</v>
      </c>
    </row>
    <row r="98" spans="1:13" ht="102.75" customHeight="1">
      <c r="A98" s="177"/>
      <c r="B98" s="158" t="s">
        <v>379</v>
      </c>
      <c r="C98" s="118"/>
      <c r="D98" s="118"/>
      <c r="E98" s="78">
        <v>866</v>
      </c>
      <c r="F98" s="125" t="s">
        <v>64</v>
      </c>
      <c r="G98" s="125" t="s">
        <v>50</v>
      </c>
      <c r="H98" s="125" t="s">
        <v>170</v>
      </c>
      <c r="I98" s="148" t="s">
        <v>412</v>
      </c>
      <c r="J98" s="120"/>
      <c r="K98" s="122"/>
      <c r="L98" s="122"/>
      <c r="M98" s="122"/>
    </row>
    <row r="99" spans="1:13" ht="12.75">
      <c r="A99" s="156"/>
      <c r="B99" s="164" t="s">
        <v>63</v>
      </c>
      <c r="C99" s="123">
        <v>63</v>
      </c>
      <c r="D99" s="123">
        <v>0</v>
      </c>
      <c r="E99" s="78">
        <v>866</v>
      </c>
      <c r="F99" s="125" t="s">
        <v>64</v>
      </c>
      <c r="G99" s="125" t="s">
        <v>50</v>
      </c>
      <c r="H99" s="125" t="s">
        <v>170</v>
      </c>
      <c r="I99" s="148" t="s">
        <v>412</v>
      </c>
      <c r="J99" s="125" t="s">
        <v>51</v>
      </c>
      <c r="K99" s="126">
        <f>K100</f>
        <v>2000</v>
      </c>
      <c r="L99" s="126">
        <f>L100</f>
        <v>2000</v>
      </c>
      <c r="M99" s="126">
        <f>M100</f>
        <v>2000</v>
      </c>
    </row>
    <row r="100" spans="1:13" ht="14.25" customHeight="1">
      <c r="A100" s="156"/>
      <c r="B100" s="164" t="s">
        <v>75</v>
      </c>
      <c r="C100" s="123">
        <v>63</v>
      </c>
      <c r="D100" s="123">
        <v>0</v>
      </c>
      <c r="E100" s="78">
        <v>866</v>
      </c>
      <c r="F100" s="125" t="s">
        <v>64</v>
      </c>
      <c r="G100" s="125" t="s">
        <v>50</v>
      </c>
      <c r="H100" s="125" t="s">
        <v>170</v>
      </c>
      <c r="I100" s="148" t="s">
        <v>412</v>
      </c>
      <c r="J100" s="125" t="s">
        <v>36</v>
      </c>
      <c r="K100" s="126">
        <f>'7.ФС'!S104</f>
        <v>2000</v>
      </c>
      <c r="L100" s="126">
        <f>'7.ФС'!T104</f>
        <v>2000</v>
      </c>
      <c r="M100" s="126">
        <f>'7.ФС'!U104</f>
        <v>2000</v>
      </c>
    </row>
    <row r="101" spans="1:13" ht="12.75">
      <c r="A101" s="320" t="s">
        <v>39</v>
      </c>
      <c r="B101" s="320"/>
      <c r="C101" s="118">
        <v>70</v>
      </c>
      <c r="D101" s="118">
        <v>0</v>
      </c>
      <c r="E101" s="127">
        <v>866</v>
      </c>
      <c r="F101" s="120" t="s">
        <v>40</v>
      </c>
      <c r="G101" s="120"/>
      <c r="H101" s="120"/>
      <c r="I101" s="166"/>
      <c r="J101" s="166"/>
      <c r="K101" s="122">
        <f aca="true" t="shared" si="20" ref="K101:M103">K102</f>
        <v>0</v>
      </c>
      <c r="L101" s="122">
        <f t="shared" si="20"/>
        <v>35100</v>
      </c>
      <c r="M101" s="122">
        <f t="shared" si="20"/>
        <v>72600</v>
      </c>
    </row>
    <row r="102" spans="1:13" ht="12.75">
      <c r="A102" s="319" t="s">
        <v>39</v>
      </c>
      <c r="B102" s="319"/>
      <c r="C102" s="123">
        <v>70</v>
      </c>
      <c r="D102" s="123">
        <v>0</v>
      </c>
      <c r="E102" s="127">
        <v>866</v>
      </c>
      <c r="F102" s="125" t="s">
        <v>40</v>
      </c>
      <c r="G102" s="125" t="s">
        <v>40</v>
      </c>
      <c r="H102" s="125"/>
      <c r="I102" s="180"/>
      <c r="J102" s="125"/>
      <c r="K102" s="126">
        <f t="shared" si="20"/>
        <v>0</v>
      </c>
      <c r="L102" s="126">
        <f t="shared" si="20"/>
        <v>35100</v>
      </c>
      <c r="M102" s="126">
        <f t="shared" si="20"/>
        <v>72600</v>
      </c>
    </row>
    <row r="103" spans="1:13" ht="12.75">
      <c r="A103" s="156"/>
      <c r="B103" s="156" t="s">
        <v>39</v>
      </c>
      <c r="C103" s="123">
        <v>70</v>
      </c>
      <c r="D103" s="123">
        <v>0</v>
      </c>
      <c r="E103" s="127">
        <v>866</v>
      </c>
      <c r="F103" s="168">
        <v>99</v>
      </c>
      <c r="G103" s="125" t="s">
        <v>40</v>
      </c>
      <c r="H103" s="125" t="s">
        <v>121</v>
      </c>
      <c r="I103" s="180" t="s">
        <v>413</v>
      </c>
      <c r="J103" s="125"/>
      <c r="K103" s="126">
        <f t="shared" si="20"/>
        <v>0</v>
      </c>
      <c r="L103" s="126">
        <f t="shared" si="20"/>
        <v>35100</v>
      </c>
      <c r="M103" s="126">
        <f t="shared" si="20"/>
        <v>72600</v>
      </c>
    </row>
    <row r="104" spans="1:13" ht="12.75">
      <c r="A104" s="156"/>
      <c r="B104" s="156" t="s">
        <v>39</v>
      </c>
      <c r="C104" s="123">
        <v>70</v>
      </c>
      <c r="D104" s="123">
        <v>0</v>
      </c>
      <c r="E104" s="127">
        <v>866</v>
      </c>
      <c r="F104" s="168">
        <v>99</v>
      </c>
      <c r="G104" s="125" t="s">
        <v>40</v>
      </c>
      <c r="H104" s="125" t="s">
        <v>121</v>
      </c>
      <c r="I104" s="180" t="s">
        <v>413</v>
      </c>
      <c r="J104" s="125" t="s">
        <v>414</v>
      </c>
      <c r="K104" s="126">
        <f>'7.ФС'!S108</f>
        <v>0</v>
      </c>
      <c r="L104" s="126">
        <f>'7.ФС'!T108</f>
        <v>35100</v>
      </c>
      <c r="M104" s="126">
        <f>'7.ФС'!U108</f>
        <v>72600</v>
      </c>
    </row>
    <row r="105" spans="1:13" ht="12.75">
      <c r="A105" s="169"/>
      <c r="B105" s="170" t="s">
        <v>38</v>
      </c>
      <c r="C105" s="170"/>
      <c r="D105" s="170"/>
      <c r="E105" s="78"/>
      <c r="F105" s="120"/>
      <c r="G105" s="120"/>
      <c r="H105" s="120"/>
      <c r="I105" s="146"/>
      <c r="J105" s="120"/>
      <c r="K105" s="122">
        <f>K10+K53+K60+K73+K65+K91+K96+K101</f>
        <v>2967099</v>
      </c>
      <c r="L105" s="122">
        <f>L10+L53+L60+L73+L65+L91+L96+L101</f>
        <v>2464707</v>
      </c>
      <c r="M105" s="122">
        <f>M10+M53+M60+M73+M65+M91+M96+M101</f>
        <v>2640685</v>
      </c>
    </row>
    <row r="106" spans="5:14" ht="12.75" hidden="1">
      <c r="E106" s="235"/>
      <c r="K106" s="173">
        <f>K104+K100+K95+K90+K87+K84+K81+K77+K72+K68+K64+K59+K57+K52+K49+K46+K39+K35+K32+K28+K25+K22+K20+K18+K14</f>
        <v>2967099</v>
      </c>
      <c r="L106" s="173">
        <f>L104+L100+L95+L90+L87+L84+L81+L77+L72+L68+L64+L59+L57+L52+L49+L46+L39+L35+L32+L28+L25+L22+L20+L18+L14</f>
        <v>2464707</v>
      </c>
      <c r="M106" s="173">
        <f>M104+M100+M95+M90+M87+M84+M81+M77+M72+M68+M64+M59+M57+M52+M49+M46+M39+M35+M32+M28+M25+M22+M20+M18+M14</f>
        <v>2640685</v>
      </c>
      <c r="N106" s="31"/>
    </row>
    <row r="107" spans="2:13" ht="12.75" hidden="1">
      <c r="B107" s="25" t="s">
        <v>432</v>
      </c>
      <c r="E107" s="235"/>
      <c r="K107" s="174">
        <f>K53+K69+K75</f>
        <v>1592799</v>
      </c>
      <c r="L107" s="174">
        <f>L53+L69+L75</f>
        <v>1060107</v>
      </c>
      <c r="M107" s="174">
        <f>M53+M69+M75</f>
        <v>1187785</v>
      </c>
    </row>
    <row r="108" spans="11:13" ht="12.75" hidden="1">
      <c r="K108" s="174">
        <f>K104/(K105-K107)*100</f>
        <v>0</v>
      </c>
      <c r="L108" s="174">
        <f>L104/(L105-L107)*100</f>
        <v>2.498932080307561</v>
      </c>
      <c r="M108" s="174">
        <f>M104/(M105-M107)*100</f>
        <v>4.996902746231675</v>
      </c>
    </row>
    <row r="109" spans="11:13" ht="12.75" hidden="1">
      <c r="K109" s="174"/>
      <c r="L109" s="174"/>
      <c r="M109" s="174"/>
    </row>
    <row r="110" spans="2:13" ht="12.75" hidden="1">
      <c r="B110" s="25" t="s">
        <v>433</v>
      </c>
      <c r="K110" s="174">
        <f>K11+K16+K54</f>
        <v>1264921</v>
      </c>
      <c r="L110" s="174">
        <f>L11+L16+L54</f>
        <v>1266721</v>
      </c>
      <c r="M110" s="174">
        <f>M11+M16+M54</f>
        <v>1262521</v>
      </c>
    </row>
    <row r="111" spans="11:13" ht="12.75" hidden="1">
      <c r="K111" s="174"/>
      <c r="L111" s="139"/>
      <c r="M111" s="139"/>
    </row>
    <row r="112" spans="2:13" ht="12.75" hidden="1">
      <c r="B112" s="25" t="s">
        <v>448</v>
      </c>
      <c r="K112" s="174">
        <f>K32+K35+K52+K100</f>
        <v>4800</v>
      </c>
      <c r="L112" s="174">
        <f>L32+L35+L52+L100</f>
        <v>4800</v>
      </c>
      <c r="M112" s="174">
        <f>M32+M35+M52+M100</f>
        <v>4800</v>
      </c>
    </row>
    <row r="113" spans="11:13" ht="12.75" hidden="1">
      <c r="K113" s="174">
        <v>2967099</v>
      </c>
      <c r="L113" s="139">
        <v>3168941</v>
      </c>
      <c r="M113" s="139">
        <v>3436589</v>
      </c>
    </row>
    <row r="114" spans="10:13" ht="12.75" hidden="1">
      <c r="J114" s="236" t="s">
        <v>458</v>
      </c>
      <c r="K114" s="237"/>
      <c r="L114" s="237"/>
      <c r="M114" s="237"/>
    </row>
    <row r="115" spans="10:13" ht="12.75" hidden="1">
      <c r="J115" s="236" t="s">
        <v>29</v>
      </c>
      <c r="K115" s="237">
        <f>K14+K18+K57</f>
        <v>1056400</v>
      </c>
      <c r="L115" s="237">
        <f>L14+L18+L57</f>
        <v>1056400</v>
      </c>
      <c r="M115" s="237">
        <f>M14+M18+M57</f>
        <v>1056400</v>
      </c>
    </row>
    <row r="116" spans="10:13" ht="12.75" hidden="1">
      <c r="J116" s="236" t="s">
        <v>31</v>
      </c>
      <c r="K116" s="237">
        <f>K20+K25+K59+K72+K77+K81+K87</f>
        <v>1748418</v>
      </c>
      <c r="L116" s="237">
        <f>L20+L25+L59+L72+L77+L81+L87</f>
        <v>1217526</v>
      </c>
      <c r="M116" s="237">
        <f>M20+M25+M59+M72+M77+M81+M87</f>
        <v>1356004</v>
      </c>
    </row>
    <row r="117" spans="10:13" ht="12.75" hidden="1">
      <c r="J117" s="236" t="s">
        <v>377</v>
      </c>
      <c r="K117" s="237">
        <f>K95</f>
        <v>109400</v>
      </c>
      <c r="L117" s="237">
        <f>L95</f>
        <v>109400</v>
      </c>
      <c r="M117" s="237">
        <f>M95</f>
        <v>109400</v>
      </c>
    </row>
    <row r="118" spans="10:13" ht="12.75" hidden="1">
      <c r="J118" s="236" t="s">
        <v>36</v>
      </c>
      <c r="K118" s="237">
        <f>K32+K35+K52+K100</f>
        <v>4800</v>
      </c>
      <c r="L118" s="237">
        <f>L32+L35+L52+L100</f>
        <v>4800</v>
      </c>
      <c r="M118" s="237">
        <f>M32+M35+M52+M100</f>
        <v>4800</v>
      </c>
    </row>
    <row r="119" spans="10:13" ht="12.75" hidden="1">
      <c r="J119" s="236" t="s">
        <v>326</v>
      </c>
      <c r="K119" s="237">
        <f>K22+K28+K49</f>
        <v>41481</v>
      </c>
      <c r="L119" s="237">
        <f>L22+L28+L49</f>
        <v>41481</v>
      </c>
      <c r="M119" s="237">
        <f>M22+M28+M49</f>
        <v>41481</v>
      </c>
    </row>
    <row r="120" spans="10:13" ht="12.75" hidden="1">
      <c r="J120" s="236" t="s">
        <v>402</v>
      </c>
      <c r="K120" s="237">
        <f>K39</f>
        <v>6600</v>
      </c>
      <c r="L120" s="237">
        <f>L39</f>
        <v>0</v>
      </c>
      <c r="M120" s="237">
        <f>M39</f>
        <v>0</v>
      </c>
    </row>
    <row r="121" spans="10:13" ht="12.75" hidden="1">
      <c r="J121" s="236" t="s">
        <v>414</v>
      </c>
      <c r="K121" s="237">
        <f>K104</f>
        <v>0</v>
      </c>
      <c r="L121" s="237">
        <f>L104</f>
        <v>35100</v>
      </c>
      <c r="M121" s="237">
        <f>M104</f>
        <v>72600</v>
      </c>
    </row>
    <row r="122" spans="10:13" ht="12.75" hidden="1">
      <c r="J122" s="236"/>
      <c r="K122" s="237"/>
      <c r="L122" s="237"/>
      <c r="M122" s="237"/>
    </row>
    <row r="123" spans="10:13" ht="12.75" hidden="1">
      <c r="J123" s="236"/>
      <c r="K123" s="237">
        <f>SUM(K114:K121)</f>
        <v>2967099</v>
      </c>
      <c r="L123" s="237">
        <f>SUM(L114:L121)</f>
        <v>2464707</v>
      </c>
      <c r="M123" s="237">
        <f>SUM(M114:M121)</f>
        <v>2640685</v>
      </c>
    </row>
    <row r="124" spans="10:13" ht="12.75" hidden="1">
      <c r="J124" s="236"/>
      <c r="K124" s="237">
        <f>K113-K123</f>
        <v>0</v>
      </c>
      <c r="L124" s="237">
        <f>L113-L123</f>
        <v>704234</v>
      </c>
      <c r="M124" s="237">
        <f>M113-M123</f>
        <v>795904</v>
      </c>
    </row>
    <row r="125" spans="11:13" ht="12.75" hidden="1">
      <c r="K125" s="175"/>
      <c r="L125" s="175"/>
      <c r="M125" s="175"/>
    </row>
    <row r="126" spans="11:13" ht="12.75">
      <c r="K126" s="175"/>
      <c r="L126" s="175"/>
      <c r="M126" s="175"/>
    </row>
    <row r="127" spans="11:13" ht="12.75">
      <c r="K127" s="175"/>
      <c r="L127" s="175"/>
      <c r="M127" s="175"/>
    </row>
    <row r="128" spans="11:13" ht="12.75">
      <c r="K128" s="175"/>
      <c r="L128" s="175"/>
      <c r="M128" s="175"/>
    </row>
    <row r="129" spans="11:13" ht="12.75">
      <c r="K129" s="175"/>
      <c r="L129" s="175"/>
      <c r="M129" s="175"/>
    </row>
    <row r="130" spans="11:13" ht="12.75">
      <c r="K130" s="175"/>
      <c r="L130" s="175"/>
      <c r="M130" s="175"/>
    </row>
    <row r="131" spans="11:13" ht="12.75">
      <c r="K131" s="175"/>
      <c r="L131" s="175"/>
      <c r="M131" s="175"/>
    </row>
    <row r="132" spans="11:13" ht="12.75">
      <c r="K132" s="175"/>
      <c r="L132" s="175"/>
      <c r="M132" s="175"/>
    </row>
    <row r="133" spans="11:13" ht="12.75">
      <c r="K133" s="175"/>
      <c r="L133" s="175"/>
      <c r="M133" s="175"/>
    </row>
    <row r="134" spans="11:13" ht="12.75">
      <c r="K134" s="175"/>
      <c r="L134" s="175"/>
      <c r="M134" s="175"/>
    </row>
    <row r="135" spans="11:13" ht="12.75">
      <c r="K135" s="175"/>
      <c r="L135" s="175"/>
      <c r="M135" s="175"/>
    </row>
    <row r="136" spans="11:13" ht="12.75">
      <c r="K136" s="175"/>
      <c r="L136" s="175"/>
      <c r="M136" s="175"/>
    </row>
    <row r="137" spans="11:13" ht="12.75">
      <c r="K137" s="175"/>
      <c r="L137" s="175"/>
      <c r="M137" s="175"/>
    </row>
    <row r="138" spans="11:13" ht="12.75">
      <c r="K138" s="175"/>
      <c r="L138" s="175"/>
      <c r="M138" s="175"/>
    </row>
    <row r="139" spans="11:13" ht="12.75">
      <c r="K139" s="175"/>
      <c r="L139" s="175"/>
      <c r="M139" s="175"/>
    </row>
    <row r="140" spans="11:13" ht="12.75">
      <c r="K140" s="175"/>
      <c r="L140" s="175"/>
      <c r="M140" s="175"/>
    </row>
    <row r="141" spans="11:13" ht="12.75">
      <c r="K141" s="175"/>
      <c r="L141" s="175"/>
      <c r="M141" s="175"/>
    </row>
    <row r="142" spans="11:13" ht="12.75">
      <c r="K142" s="175"/>
      <c r="L142" s="175"/>
      <c r="M142" s="175"/>
    </row>
    <row r="143" spans="11:13" ht="12.75">
      <c r="K143" s="175"/>
      <c r="L143" s="175"/>
      <c r="M143" s="175"/>
    </row>
    <row r="144" spans="11:13" ht="12.75">
      <c r="K144" s="175"/>
      <c r="L144" s="175"/>
      <c r="M144" s="175"/>
    </row>
    <row r="145" spans="11:13" ht="12.75">
      <c r="K145" s="175"/>
      <c r="L145" s="175"/>
      <c r="M145" s="175"/>
    </row>
    <row r="146" spans="11:13" ht="12.75">
      <c r="K146" s="175"/>
      <c r="L146" s="175"/>
      <c r="M146" s="175"/>
    </row>
  </sheetData>
  <sheetProtection/>
  <mergeCells count="25">
    <mergeCell ref="A102:B102"/>
    <mergeCell ref="A96:B96"/>
    <mergeCell ref="A97:B97"/>
    <mergeCell ref="A11:B11"/>
    <mergeCell ref="A101:B101"/>
    <mergeCell ref="A85:B85"/>
    <mergeCell ref="A74:B74"/>
    <mergeCell ref="A70:B70"/>
    <mergeCell ref="A73:B73"/>
    <mergeCell ref="E2:K2"/>
    <mergeCell ref="A69:B69"/>
    <mergeCell ref="A15:B15"/>
    <mergeCell ref="A33:B33"/>
    <mergeCell ref="A8:B8"/>
    <mergeCell ref="A40:B40"/>
    <mergeCell ref="A10:B10"/>
    <mergeCell ref="A16:B16"/>
    <mergeCell ref="A65:B65"/>
    <mergeCell ref="A6:M6"/>
    <mergeCell ref="E3:M3"/>
    <mergeCell ref="A79:B79"/>
    <mergeCell ref="A75:B75"/>
    <mergeCell ref="A78:B78"/>
    <mergeCell ref="B50:C50"/>
    <mergeCell ref="E4:M4"/>
  </mergeCells>
  <printOptions/>
  <pageMargins left="0.6299212598425197" right="0.5905511811023623" top="0.4330708661417323" bottom="0.31496062992125984" header="0.8661417322834646" footer="0.7086614173228347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Y289"/>
  <sheetViews>
    <sheetView zoomScalePageLayoutView="0" workbookViewId="0" topLeftCell="A3">
      <selection activeCell="W10" sqref="W10"/>
    </sheetView>
  </sheetViews>
  <sheetFormatPr defaultColWidth="9.140625" defaultRowHeight="12.75"/>
  <cols>
    <col min="1" max="1" width="43.7109375" style="25" customWidth="1"/>
    <col min="2" max="2" width="0.13671875" style="25" hidden="1" customWidth="1"/>
    <col min="3" max="3" width="3.57421875" style="172" hidden="1" customWidth="1"/>
    <col min="4" max="4" width="3.7109375" style="172" hidden="1" customWidth="1"/>
    <col min="5" max="5" width="5.7109375" style="172" hidden="1" customWidth="1"/>
    <col min="6" max="6" width="5.00390625" style="172" customWidth="1"/>
    <col min="7" max="7" width="4.7109375" style="172" customWidth="1"/>
    <col min="8" max="8" width="4.421875" style="172" hidden="1" customWidth="1"/>
    <col min="9" max="9" width="12.57421875" style="172" customWidth="1"/>
    <col min="10" max="10" width="10.7109375" style="172" hidden="1" customWidth="1"/>
    <col min="11" max="11" width="4.140625" style="172" hidden="1" customWidth="1"/>
    <col min="12" max="12" width="10.28125" style="172" hidden="1" customWidth="1"/>
    <col min="13" max="14" width="12.140625" style="24" hidden="1" customWidth="1"/>
    <col min="15" max="15" width="8.421875" style="24" hidden="1" customWidth="1"/>
    <col min="16" max="16" width="9.7109375" style="24" hidden="1" customWidth="1"/>
    <col min="17" max="17" width="0" style="24" hidden="1" customWidth="1"/>
    <col min="18" max="18" width="4.421875" style="172" customWidth="1"/>
    <col min="19" max="19" width="11.8515625" style="136" customWidth="1"/>
    <col min="20" max="20" width="12.28125" style="107" customWidth="1"/>
    <col min="21" max="21" width="11.7109375" style="107" customWidth="1"/>
    <col min="22" max="16384" width="9.140625" style="24" customWidth="1"/>
  </cols>
  <sheetData>
    <row r="1" spans="2:19" ht="12.75" customHeight="1" hidden="1">
      <c r="B1" s="3" t="s">
        <v>351</v>
      </c>
      <c r="C1" s="322" t="s">
        <v>392</v>
      </c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R1" s="3"/>
      <c r="S1" s="110"/>
    </row>
    <row r="2" spans="2:19" ht="60" customHeight="1" hidden="1">
      <c r="B2" s="314" t="s">
        <v>196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R2" s="24"/>
      <c r="S2" s="107"/>
    </row>
    <row r="3" spans="2:21" ht="16.5" customHeight="1">
      <c r="B3" s="309" t="s">
        <v>308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</row>
    <row r="4" spans="2:21" ht="53.25" customHeight="1">
      <c r="B4" s="322" t="s">
        <v>472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</row>
    <row r="5" spans="3:19" ht="5.25" customHeight="1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R5" s="141"/>
      <c r="S5" s="188"/>
    </row>
    <row r="6" spans="1:21" ht="44.25" customHeight="1">
      <c r="A6" s="318" t="s">
        <v>434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</row>
    <row r="7" spans="1:21" ht="17.25" customHeight="1">
      <c r="A7" s="31"/>
      <c r="B7" s="31"/>
      <c r="C7" s="31"/>
      <c r="D7" s="31"/>
      <c r="E7" s="31"/>
      <c r="F7" s="31"/>
      <c r="G7" s="31"/>
      <c r="H7" s="31"/>
      <c r="I7" s="21"/>
      <c r="J7" s="31"/>
      <c r="K7" s="31"/>
      <c r="L7" s="21"/>
      <c r="M7" s="31"/>
      <c r="N7" s="31"/>
      <c r="P7" s="186" t="s">
        <v>27</v>
      </c>
      <c r="R7" s="31"/>
      <c r="S7" s="189"/>
      <c r="U7" s="190" t="s">
        <v>387</v>
      </c>
    </row>
    <row r="8" spans="1:21" ht="24" customHeight="1">
      <c r="A8" s="123"/>
      <c r="B8" s="123" t="s">
        <v>99</v>
      </c>
      <c r="C8" s="123" t="s">
        <v>100</v>
      </c>
      <c r="D8" s="79" t="s">
        <v>101</v>
      </c>
      <c r="E8" s="125" t="s">
        <v>44</v>
      </c>
      <c r="F8" s="125" t="s">
        <v>44</v>
      </c>
      <c r="G8" s="125" t="s">
        <v>45</v>
      </c>
      <c r="H8" s="125" t="s">
        <v>102</v>
      </c>
      <c r="I8" s="125" t="s">
        <v>46</v>
      </c>
      <c r="J8" s="125" t="s">
        <v>47</v>
      </c>
      <c r="K8" s="123" t="s">
        <v>393</v>
      </c>
      <c r="L8" s="123" t="s">
        <v>103</v>
      </c>
      <c r="M8" s="123" t="s">
        <v>103</v>
      </c>
      <c r="N8" s="123" t="s">
        <v>103</v>
      </c>
      <c r="O8" s="123" t="s">
        <v>103</v>
      </c>
      <c r="P8" s="123" t="s">
        <v>103</v>
      </c>
      <c r="Q8" s="123"/>
      <c r="R8" s="125" t="s">
        <v>47</v>
      </c>
      <c r="S8" s="123" t="s">
        <v>0</v>
      </c>
      <c r="T8" s="123" t="s">
        <v>329</v>
      </c>
      <c r="U8" s="123" t="s">
        <v>390</v>
      </c>
    </row>
    <row r="9" spans="1:21" s="27" customFormat="1" ht="15.75" customHeight="1">
      <c r="A9" s="181" t="s">
        <v>48</v>
      </c>
      <c r="B9" s="118">
        <v>63</v>
      </c>
      <c r="C9" s="118">
        <v>0</v>
      </c>
      <c r="D9" s="127">
        <v>866</v>
      </c>
      <c r="E9" s="120" t="s">
        <v>49</v>
      </c>
      <c r="F9" s="120" t="s">
        <v>49</v>
      </c>
      <c r="G9" s="121"/>
      <c r="H9" s="121"/>
      <c r="I9" s="121"/>
      <c r="J9" s="121"/>
      <c r="K9" s="55" t="e">
        <f>K14+#REF!+K37+K10+K28</f>
        <v>#REF!</v>
      </c>
      <c r="L9" s="55" t="e">
        <f>L14+#REF!+L37+L10+L28</f>
        <v>#REF!</v>
      </c>
      <c r="M9" s="55" t="e">
        <f>M14+#REF!+M37+M10+M28</f>
        <v>#REF!</v>
      </c>
      <c r="N9" s="55" t="e">
        <f>N14+#REF!+N37+N10+N28</f>
        <v>#REF!</v>
      </c>
      <c r="O9" s="55" t="e">
        <f>O14+#REF!+O37+O10+O28</f>
        <v>#REF!</v>
      </c>
      <c r="P9" s="55" t="e">
        <f>P14+#REF!+P37+P10+P28</f>
        <v>#REF!</v>
      </c>
      <c r="Q9" s="55"/>
      <c r="R9" s="121"/>
      <c r="S9" s="122">
        <f>S10+S14+S28+S37+S41</f>
        <v>1218976</v>
      </c>
      <c r="T9" s="122">
        <f>T10+T14+T28+T37+T41</f>
        <v>1214176</v>
      </c>
      <c r="U9" s="122">
        <f>U10+U14+U28+U37+U41</f>
        <v>1209976</v>
      </c>
    </row>
    <row r="10" spans="1:21" ht="38.25" customHeight="1">
      <c r="A10" s="198" t="s">
        <v>68</v>
      </c>
      <c r="B10" s="118">
        <v>63</v>
      </c>
      <c r="C10" s="118">
        <v>0</v>
      </c>
      <c r="D10" s="127">
        <v>866</v>
      </c>
      <c r="E10" s="145" t="s">
        <v>49</v>
      </c>
      <c r="F10" s="145" t="s">
        <v>49</v>
      </c>
      <c r="G10" s="145" t="s">
        <v>50</v>
      </c>
      <c r="H10" s="145"/>
      <c r="I10" s="246"/>
      <c r="J10" s="125"/>
      <c r="K10" s="29">
        <f aca="true" t="shared" si="0" ref="K10:P12">K11</f>
        <v>366.7</v>
      </c>
      <c r="L10" s="29">
        <f t="shared" si="0"/>
        <v>367.7</v>
      </c>
      <c r="M10" s="29">
        <f t="shared" si="0"/>
        <v>368.7</v>
      </c>
      <c r="N10" s="29">
        <f t="shared" si="0"/>
        <v>369.7</v>
      </c>
      <c r="O10" s="29">
        <f t="shared" si="0"/>
        <v>370.7</v>
      </c>
      <c r="P10" s="29">
        <f t="shared" si="0"/>
        <v>371.7</v>
      </c>
      <c r="Q10" s="29"/>
      <c r="R10" s="125"/>
      <c r="S10" s="126">
        <f>S11</f>
        <v>381700</v>
      </c>
      <c r="T10" s="126">
        <f aca="true" t="shared" si="1" ref="T10:U12">T11</f>
        <v>381700</v>
      </c>
      <c r="U10" s="126">
        <f t="shared" si="1"/>
        <v>381700</v>
      </c>
    </row>
    <row r="11" spans="1:21" ht="27" customHeight="1">
      <c r="A11" s="106" t="s">
        <v>330</v>
      </c>
      <c r="B11" s="123">
        <v>63</v>
      </c>
      <c r="C11" s="123">
        <v>0</v>
      </c>
      <c r="D11" s="78">
        <v>866</v>
      </c>
      <c r="E11" s="148" t="s">
        <v>49</v>
      </c>
      <c r="F11" s="145" t="s">
        <v>49</v>
      </c>
      <c r="G11" s="148" t="s">
        <v>50</v>
      </c>
      <c r="H11" s="148" t="s">
        <v>144</v>
      </c>
      <c r="I11" s="246" t="s">
        <v>331</v>
      </c>
      <c r="J11" s="247" t="s">
        <v>106</v>
      </c>
      <c r="K11" s="29">
        <f t="shared" si="0"/>
        <v>366.7</v>
      </c>
      <c r="L11" s="29">
        <f t="shared" si="0"/>
        <v>367.7</v>
      </c>
      <c r="M11" s="29">
        <f t="shared" si="0"/>
        <v>368.7</v>
      </c>
      <c r="N11" s="29">
        <f t="shared" si="0"/>
        <v>369.7</v>
      </c>
      <c r="O11" s="29">
        <f t="shared" si="0"/>
        <v>370.7</v>
      </c>
      <c r="P11" s="29">
        <f t="shared" si="0"/>
        <v>371.7</v>
      </c>
      <c r="Q11" s="29"/>
      <c r="R11" s="247" t="s">
        <v>106</v>
      </c>
      <c r="S11" s="126">
        <f>S12</f>
        <v>381700</v>
      </c>
      <c r="T11" s="126">
        <f t="shared" si="1"/>
        <v>381700</v>
      </c>
      <c r="U11" s="126">
        <f t="shared" si="1"/>
        <v>381700</v>
      </c>
    </row>
    <row r="12" spans="1:21" ht="67.5" customHeight="1">
      <c r="A12" s="68" t="s">
        <v>104</v>
      </c>
      <c r="B12" s="123">
        <v>63</v>
      </c>
      <c r="C12" s="123">
        <v>0</v>
      </c>
      <c r="D12" s="78">
        <v>866</v>
      </c>
      <c r="E12" s="148" t="s">
        <v>49</v>
      </c>
      <c r="F12" s="145" t="s">
        <v>49</v>
      </c>
      <c r="G12" s="148" t="s">
        <v>50</v>
      </c>
      <c r="H12" s="148" t="s">
        <v>144</v>
      </c>
      <c r="I12" s="246" t="s">
        <v>331</v>
      </c>
      <c r="J12" s="246" t="s">
        <v>28</v>
      </c>
      <c r="K12" s="29">
        <f t="shared" si="0"/>
        <v>366.7</v>
      </c>
      <c r="L12" s="29">
        <f t="shared" si="0"/>
        <v>367.7</v>
      </c>
      <c r="M12" s="29">
        <f t="shared" si="0"/>
        <v>368.7</v>
      </c>
      <c r="N12" s="29">
        <f t="shared" si="0"/>
        <v>369.7</v>
      </c>
      <c r="O12" s="29">
        <f t="shared" si="0"/>
        <v>370.7</v>
      </c>
      <c r="P12" s="29">
        <f t="shared" si="0"/>
        <v>371.7</v>
      </c>
      <c r="Q12" s="29"/>
      <c r="R12" s="246" t="s">
        <v>28</v>
      </c>
      <c r="S12" s="126">
        <f>S13</f>
        <v>381700</v>
      </c>
      <c r="T12" s="126">
        <f t="shared" si="1"/>
        <v>381700</v>
      </c>
      <c r="U12" s="126">
        <f t="shared" si="1"/>
        <v>381700</v>
      </c>
    </row>
    <row r="13" spans="1:21" ht="25.5" customHeight="1">
      <c r="A13" s="68" t="s">
        <v>107</v>
      </c>
      <c r="B13" s="123">
        <v>63</v>
      </c>
      <c r="C13" s="123">
        <v>0</v>
      </c>
      <c r="D13" s="78">
        <v>866</v>
      </c>
      <c r="E13" s="125" t="s">
        <v>49</v>
      </c>
      <c r="F13" s="145" t="s">
        <v>49</v>
      </c>
      <c r="G13" s="125" t="s">
        <v>50</v>
      </c>
      <c r="H13" s="125" t="s">
        <v>144</v>
      </c>
      <c r="I13" s="246" t="s">
        <v>331</v>
      </c>
      <c r="J13" s="246" t="s">
        <v>29</v>
      </c>
      <c r="K13" s="29">
        <v>366.7</v>
      </c>
      <c r="L13" s="29">
        <v>367.7</v>
      </c>
      <c r="M13" s="29">
        <v>368.7</v>
      </c>
      <c r="N13" s="29">
        <v>369.7</v>
      </c>
      <c r="O13" s="29">
        <v>370.7</v>
      </c>
      <c r="P13" s="29">
        <v>371.7</v>
      </c>
      <c r="Q13" s="29"/>
      <c r="R13" s="246" t="s">
        <v>29</v>
      </c>
      <c r="S13" s="126">
        <v>381700</v>
      </c>
      <c r="T13" s="126">
        <v>381700</v>
      </c>
      <c r="U13" s="126">
        <v>381700</v>
      </c>
    </row>
    <row r="14" spans="1:21" s="28" customFormat="1" ht="69" customHeight="1">
      <c r="A14" s="181" t="s">
        <v>53</v>
      </c>
      <c r="B14" s="118">
        <v>63</v>
      </c>
      <c r="C14" s="118">
        <v>0</v>
      </c>
      <c r="D14" s="127">
        <v>866</v>
      </c>
      <c r="E14" s="120" t="s">
        <v>49</v>
      </c>
      <c r="F14" s="145" t="s">
        <v>49</v>
      </c>
      <c r="G14" s="120" t="s">
        <v>54</v>
      </c>
      <c r="H14" s="120"/>
      <c r="I14" s="120"/>
      <c r="J14" s="120"/>
      <c r="K14" s="55" t="e">
        <f aca="true" t="shared" si="2" ref="K14:P14">K15</f>
        <v>#REF!</v>
      </c>
      <c r="L14" s="55" t="e">
        <f t="shared" si="2"/>
        <v>#REF!</v>
      </c>
      <c r="M14" s="55" t="e">
        <f t="shared" si="2"/>
        <v>#REF!</v>
      </c>
      <c r="N14" s="55" t="e">
        <f t="shared" si="2"/>
        <v>#REF!</v>
      </c>
      <c r="O14" s="55" t="e">
        <f t="shared" si="2"/>
        <v>#REF!</v>
      </c>
      <c r="P14" s="55" t="e">
        <f t="shared" si="2"/>
        <v>#REF!</v>
      </c>
      <c r="Q14" s="55"/>
      <c r="R14" s="120"/>
      <c r="S14" s="122">
        <f>S15+S22+S25</f>
        <v>812916</v>
      </c>
      <c r="T14" s="122">
        <f>T15+T22+T25</f>
        <v>814716</v>
      </c>
      <c r="U14" s="122">
        <f>U15+U22+U25</f>
        <v>810516</v>
      </c>
    </row>
    <row r="15" spans="1:21" ht="38.25" customHeight="1">
      <c r="A15" s="165" t="s">
        <v>108</v>
      </c>
      <c r="B15" s="123">
        <v>63</v>
      </c>
      <c r="C15" s="123">
        <v>0</v>
      </c>
      <c r="D15" s="78">
        <v>866</v>
      </c>
      <c r="E15" s="125" t="s">
        <v>49</v>
      </c>
      <c r="F15" s="148" t="s">
        <v>49</v>
      </c>
      <c r="G15" s="125" t="s">
        <v>54</v>
      </c>
      <c r="H15" s="246" t="s">
        <v>109</v>
      </c>
      <c r="I15" s="246" t="s">
        <v>332</v>
      </c>
      <c r="J15" s="125"/>
      <c r="K15" s="29" t="e">
        <f aca="true" t="shared" si="3" ref="K15:P15">K16+K18+K20</f>
        <v>#REF!</v>
      </c>
      <c r="L15" s="29" t="e">
        <f t="shared" si="3"/>
        <v>#REF!</v>
      </c>
      <c r="M15" s="29" t="e">
        <f t="shared" si="3"/>
        <v>#REF!</v>
      </c>
      <c r="N15" s="29" t="e">
        <f t="shared" si="3"/>
        <v>#REF!</v>
      </c>
      <c r="O15" s="29" t="e">
        <f t="shared" si="3"/>
        <v>#REF!</v>
      </c>
      <c r="P15" s="29" t="e">
        <f t="shared" si="3"/>
        <v>#REF!</v>
      </c>
      <c r="Q15" s="29"/>
      <c r="R15" s="125"/>
      <c r="S15" s="126">
        <f>S16+S18+S20</f>
        <v>803916</v>
      </c>
      <c r="T15" s="126">
        <f>T16+T18+T20</f>
        <v>805716</v>
      </c>
      <c r="U15" s="126">
        <f>U16+U18+U20</f>
        <v>801516</v>
      </c>
    </row>
    <row r="16" spans="1:21" ht="65.25" customHeight="1">
      <c r="A16" s="68" t="s">
        <v>104</v>
      </c>
      <c r="B16" s="123">
        <v>63</v>
      </c>
      <c r="C16" s="123">
        <v>0</v>
      </c>
      <c r="D16" s="78">
        <v>866</v>
      </c>
      <c r="E16" s="148" t="s">
        <v>49</v>
      </c>
      <c r="F16" s="148" t="s">
        <v>49</v>
      </c>
      <c r="G16" s="148" t="s">
        <v>54</v>
      </c>
      <c r="H16" s="246" t="s">
        <v>109</v>
      </c>
      <c r="I16" s="246" t="s">
        <v>332</v>
      </c>
      <c r="J16" s="125" t="s">
        <v>28</v>
      </c>
      <c r="K16" s="29">
        <f aca="true" t="shared" si="4" ref="K16:P16">K17</f>
        <v>521.8</v>
      </c>
      <c r="L16" s="29">
        <f t="shared" si="4"/>
        <v>522.8</v>
      </c>
      <c r="M16" s="29">
        <f t="shared" si="4"/>
        <v>523.8</v>
      </c>
      <c r="N16" s="29">
        <f t="shared" si="4"/>
        <v>524.8</v>
      </c>
      <c r="O16" s="29">
        <f t="shared" si="4"/>
        <v>525.8</v>
      </c>
      <c r="P16" s="29">
        <f t="shared" si="4"/>
        <v>526.8</v>
      </c>
      <c r="Q16" s="29"/>
      <c r="R16" s="125" t="s">
        <v>28</v>
      </c>
      <c r="S16" s="126">
        <f>S17</f>
        <v>600100</v>
      </c>
      <c r="T16" s="126">
        <f>T17</f>
        <v>600100</v>
      </c>
      <c r="U16" s="126">
        <f>U17</f>
        <v>600100</v>
      </c>
    </row>
    <row r="17" spans="1:21" ht="26.25" customHeight="1">
      <c r="A17" s="68" t="s">
        <v>107</v>
      </c>
      <c r="B17" s="123">
        <v>63</v>
      </c>
      <c r="C17" s="123">
        <v>0</v>
      </c>
      <c r="D17" s="78">
        <v>866</v>
      </c>
      <c r="E17" s="125" t="s">
        <v>49</v>
      </c>
      <c r="F17" s="148" t="s">
        <v>49</v>
      </c>
      <c r="G17" s="125" t="s">
        <v>54</v>
      </c>
      <c r="H17" s="246" t="s">
        <v>109</v>
      </c>
      <c r="I17" s="246" t="s">
        <v>332</v>
      </c>
      <c r="J17" s="125" t="s">
        <v>29</v>
      </c>
      <c r="K17" s="29">
        <v>521.8</v>
      </c>
      <c r="L17" s="29">
        <v>522.8</v>
      </c>
      <c r="M17" s="29">
        <v>523.8</v>
      </c>
      <c r="N17" s="29">
        <v>524.8</v>
      </c>
      <c r="O17" s="29">
        <v>525.8</v>
      </c>
      <c r="P17" s="29">
        <v>526.8</v>
      </c>
      <c r="Q17" s="29"/>
      <c r="R17" s="125" t="s">
        <v>29</v>
      </c>
      <c r="S17" s="126">
        <v>600100</v>
      </c>
      <c r="T17" s="126">
        <v>600100</v>
      </c>
      <c r="U17" s="126">
        <v>600100</v>
      </c>
    </row>
    <row r="18" spans="1:21" ht="26.25" customHeight="1">
      <c r="A18" s="158" t="s">
        <v>324</v>
      </c>
      <c r="B18" s="123">
        <v>63</v>
      </c>
      <c r="C18" s="123">
        <v>0</v>
      </c>
      <c r="D18" s="78">
        <v>866</v>
      </c>
      <c r="E18" s="125" t="s">
        <v>49</v>
      </c>
      <c r="F18" s="125" t="s">
        <v>49</v>
      </c>
      <c r="G18" s="125" t="s">
        <v>54</v>
      </c>
      <c r="H18" s="246" t="s">
        <v>109</v>
      </c>
      <c r="I18" s="246" t="s">
        <v>332</v>
      </c>
      <c r="J18" s="125" t="s">
        <v>30</v>
      </c>
      <c r="K18" s="29">
        <f aca="true" t="shared" si="5" ref="K18:P18">K19</f>
        <v>263.1</v>
      </c>
      <c r="L18" s="29">
        <f t="shared" si="5"/>
        <v>264.1</v>
      </c>
      <c r="M18" s="29">
        <f t="shared" si="5"/>
        <v>265.1</v>
      </c>
      <c r="N18" s="29">
        <f t="shared" si="5"/>
        <v>266.1</v>
      </c>
      <c r="O18" s="29">
        <f t="shared" si="5"/>
        <v>267.1</v>
      </c>
      <c r="P18" s="29">
        <f t="shared" si="5"/>
        <v>268.1</v>
      </c>
      <c r="Q18" s="29"/>
      <c r="R18" s="125" t="s">
        <v>30</v>
      </c>
      <c r="S18" s="126">
        <f>S19</f>
        <v>181295</v>
      </c>
      <c r="T18" s="126">
        <f>T19</f>
        <v>183095</v>
      </c>
      <c r="U18" s="126">
        <f>U19</f>
        <v>178895</v>
      </c>
    </row>
    <row r="19" spans="1:21" ht="41.25" customHeight="1">
      <c r="A19" s="158" t="s">
        <v>325</v>
      </c>
      <c r="B19" s="123">
        <v>63</v>
      </c>
      <c r="C19" s="123">
        <v>0</v>
      </c>
      <c r="D19" s="78">
        <v>866</v>
      </c>
      <c r="E19" s="125" t="s">
        <v>49</v>
      </c>
      <c r="F19" s="125" t="s">
        <v>49</v>
      </c>
      <c r="G19" s="125" t="s">
        <v>54</v>
      </c>
      <c r="H19" s="246" t="s">
        <v>109</v>
      </c>
      <c r="I19" s="246" t="s">
        <v>332</v>
      </c>
      <c r="J19" s="125" t="s">
        <v>31</v>
      </c>
      <c r="K19" s="29">
        <v>263.1</v>
      </c>
      <c r="L19" s="29">
        <v>264.1</v>
      </c>
      <c r="M19" s="29">
        <v>265.1</v>
      </c>
      <c r="N19" s="29">
        <v>266.1</v>
      </c>
      <c r="O19" s="29">
        <v>267.1</v>
      </c>
      <c r="P19" s="29">
        <v>268.1</v>
      </c>
      <c r="Q19" s="29"/>
      <c r="R19" s="125" t="s">
        <v>31</v>
      </c>
      <c r="S19" s="126">
        <f>181300-5</f>
        <v>181295</v>
      </c>
      <c r="T19" s="126">
        <f>183100-5</f>
        <v>183095</v>
      </c>
      <c r="U19" s="126">
        <f>178900-5</f>
        <v>178895</v>
      </c>
    </row>
    <row r="20" spans="1:21" ht="15.75" customHeight="1">
      <c r="A20" s="147" t="s">
        <v>32</v>
      </c>
      <c r="B20" s="123">
        <v>63</v>
      </c>
      <c r="C20" s="123">
        <v>0</v>
      </c>
      <c r="D20" s="78">
        <v>866</v>
      </c>
      <c r="E20" s="125" t="s">
        <v>49</v>
      </c>
      <c r="F20" s="125" t="s">
        <v>49</v>
      </c>
      <c r="G20" s="125" t="s">
        <v>54</v>
      </c>
      <c r="H20" s="246" t="s">
        <v>109</v>
      </c>
      <c r="I20" s="246" t="s">
        <v>332</v>
      </c>
      <c r="J20" s="125" t="s">
        <v>33</v>
      </c>
      <c r="K20" s="29" t="e">
        <f>#REF!+#REF!+#REF!</f>
        <v>#REF!</v>
      </c>
      <c r="L20" s="29" t="e">
        <f>#REF!+#REF!+#REF!</f>
        <v>#REF!</v>
      </c>
      <c r="M20" s="29" t="e">
        <f>#REF!+#REF!+#REF!</f>
        <v>#REF!</v>
      </c>
      <c r="N20" s="29" t="e">
        <f>#REF!+#REF!+#REF!</f>
        <v>#REF!</v>
      </c>
      <c r="O20" s="29" t="e">
        <f>#REF!+#REF!+#REF!</f>
        <v>#REF!</v>
      </c>
      <c r="P20" s="29" t="e">
        <f>#REF!+#REF!+#REF!</f>
        <v>#REF!</v>
      </c>
      <c r="Q20" s="29"/>
      <c r="R20" s="125" t="s">
        <v>33</v>
      </c>
      <c r="S20" s="126">
        <f>S21</f>
        <v>22521</v>
      </c>
      <c r="T20" s="126">
        <f>T21</f>
        <v>22521</v>
      </c>
      <c r="U20" s="126">
        <f>U21</f>
        <v>22521</v>
      </c>
    </row>
    <row r="21" spans="1:21" ht="15.75" customHeight="1">
      <c r="A21" s="158" t="s">
        <v>394</v>
      </c>
      <c r="B21" s="123"/>
      <c r="C21" s="123"/>
      <c r="D21" s="78"/>
      <c r="E21" s="125"/>
      <c r="F21" s="125" t="s">
        <v>49</v>
      </c>
      <c r="G21" s="125" t="s">
        <v>54</v>
      </c>
      <c r="H21" s="246" t="s">
        <v>109</v>
      </c>
      <c r="I21" s="246" t="s">
        <v>332</v>
      </c>
      <c r="J21" s="125"/>
      <c r="K21" s="29"/>
      <c r="L21" s="29"/>
      <c r="M21" s="29"/>
      <c r="N21" s="29"/>
      <c r="O21" s="29"/>
      <c r="P21" s="29"/>
      <c r="Q21" s="29"/>
      <c r="R21" s="125" t="s">
        <v>326</v>
      </c>
      <c r="S21" s="126">
        <f>22540-19</f>
        <v>22521</v>
      </c>
      <c r="T21" s="126">
        <f>22540-19</f>
        <v>22521</v>
      </c>
      <c r="U21" s="126">
        <f>22540-19</f>
        <v>22521</v>
      </c>
    </row>
    <row r="22" spans="1:21" ht="26.25" customHeight="1">
      <c r="A22" s="12" t="s">
        <v>424</v>
      </c>
      <c r="B22" s="123"/>
      <c r="C22" s="123"/>
      <c r="D22" s="78"/>
      <c r="E22" s="125"/>
      <c r="F22" s="125" t="s">
        <v>49</v>
      </c>
      <c r="G22" s="125" t="s">
        <v>54</v>
      </c>
      <c r="H22" s="246"/>
      <c r="I22" s="246" t="s">
        <v>425</v>
      </c>
      <c r="J22" s="125"/>
      <c r="K22" s="29"/>
      <c r="L22" s="29"/>
      <c r="M22" s="29"/>
      <c r="N22" s="29"/>
      <c r="O22" s="29"/>
      <c r="P22" s="29"/>
      <c r="Q22" s="29"/>
      <c r="R22" s="125"/>
      <c r="S22" s="122">
        <f aca="true" t="shared" si="6" ref="S22:U23">S23</f>
        <v>5000</v>
      </c>
      <c r="T22" s="122">
        <f t="shared" si="6"/>
        <v>5000</v>
      </c>
      <c r="U22" s="122">
        <f t="shared" si="6"/>
        <v>5000</v>
      </c>
    </row>
    <row r="23" spans="1:21" ht="28.5" customHeight="1">
      <c r="A23" s="158" t="s">
        <v>324</v>
      </c>
      <c r="B23" s="123"/>
      <c r="C23" s="123"/>
      <c r="D23" s="78"/>
      <c r="E23" s="125"/>
      <c r="F23" s="125" t="s">
        <v>49</v>
      </c>
      <c r="G23" s="125" t="s">
        <v>54</v>
      </c>
      <c r="H23" s="246"/>
      <c r="I23" s="246" t="s">
        <v>425</v>
      </c>
      <c r="J23" s="125"/>
      <c r="K23" s="29"/>
      <c r="L23" s="29"/>
      <c r="M23" s="29"/>
      <c r="N23" s="29"/>
      <c r="O23" s="29"/>
      <c r="P23" s="29"/>
      <c r="Q23" s="29"/>
      <c r="R23" s="125" t="s">
        <v>30</v>
      </c>
      <c r="S23" s="126">
        <f t="shared" si="6"/>
        <v>5000</v>
      </c>
      <c r="T23" s="126">
        <f t="shared" si="6"/>
        <v>5000</v>
      </c>
      <c r="U23" s="126">
        <f t="shared" si="6"/>
        <v>5000</v>
      </c>
    </row>
    <row r="24" spans="1:21" ht="41.25" customHeight="1">
      <c r="A24" s="158" t="s">
        <v>325</v>
      </c>
      <c r="B24" s="123"/>
      <c r="C24" s="123"/>
      <c r="D24" s="78"/>
      <c r="E24" s="125"/>
      <c r="F24" s="125" t="s">
        <v>49</v>
      </c>
      <c r="G24" s="125" t="s">
        <v>54</v>
      </c>
      <c r="H24" s="246"/>
      <c r="I24" s="246" t="s">
        <v>425</v>
      </c>
      <c r="J24" s="125"/>
      <c r="K24" s="29"/>
      <c r="L24" s="29"/>
      <c r="M24" s="29"/>
      <c r="N24" s="29"/>
      <c r="O24" s="29"/>
      <c r="P24" s="29"/>
      <c r="Q24" s="29"/>
      <c r="R24" s="125" t="s">
        <v>31</v>
      </c>
      <c r="S24" s="126">
        <v>5000</v>
      </c>
      <c r="T24" s="126">
        <v>5000</v>
      </c>
      <c r="U24" s="126">
        <v>5000</v>
      </c>
    </row>
    <row r="25" spans="1:21" ht="15.75" customHeight="1">
      <c r="A25" s="106" t="s">
        <v>406</v>
      </c>
      <c r="B25" s="123"/>
      <c r="C25" s="123"/>
      <c r="D25" s="78"/>
      <c r="E25" s="125"/>
      <c r="F25" s="125" t="s">
        <v>49</v>
      </c>
      <c r="G25" s="125" t="s">
        <v>54</v>
      </c>
      <c r="H25" s="246"/>
      <c r="I25" s="246" t="s">
        <v>407</v>
      </c>
      <c r="J25" s="125"/>
      <c r="K25" s="29"/>
      <c r="L25" s="29"/>
      <c r="M25" s="29"/>
      <c r="N25" s="29"/>
      <c r="O25" s="29"/>
      <c r="P25" s="29"/>
      <c r="Q25" s="29"/>
      <c r="R25" s="125"/>
      <c r="S25" s="122">
        <f aca="true" t="shared" si="7" ref="S25:U26">S26</f>
        <v>4000</v>
      </c>
      <c r="T25" s="122">
        <f t="shared" si="7"/>
        <v>4000</v>
      </c>
      <c r="U25" s="122">
        <f t="shared" si="7"/>
        <v>4000</v>
      </c>
    </row>
    <row r="26" spans="1:21" ht="15.75" customHeight="1">
      <c r="A26" s="106" t="s">
        <v>32</v>
      </c>
      <c r="B26" s="123"/>
      <c r="C26" s="123"/>
      <c r="D26" s="78"/>
      <c r="E26" s="125"/>
      <c r="F26" s="125" t="s">
        <v>49</v>
      </c>
      <c r="G26" s="125" t="s">
        <v>54</v>
      </c>
      <c r="H26" s="246"/>
      <c r="I26" s="246" t="s">
        <v>407</v>
      </c>
      <c r="J26" s="125"/>
      <c r="K26" s="29"/>
      <c r="L26" s="29"/>
      <c r="M26" s="29"/>
      <c r="N26" s="29"/>
      <c r="O26" s="29"/>
      <c r="P26" s="29"/>
      <c r="Q26" s="29"/>
      <c r="R26" s="125" t="s">
        <v>33</v>
      </c>
      <c r="S26" s="126">
        <f t="shared" si="7"/>
        <v>4000</v>
      </c>
      <c r="T26" s="126">
        <f t="shared" si="7"/>
        <v>4000</v>
      </c>
      <c r="U26" s="126">
        <f t="shared" si="7"/>
        <v>4000</v>
      </c>
    </row>
    <row r="27" spans="1:21" ht="15.75" customHeight="1">
      <c r="A27" s="106" t="s">
        <v>394</v>
      </c>
      <c r="B27" s="123"/>
      <c r="C27" s="123"/>
      <c r="D27" s="78"/>
      <c r="E27" s="125"/>
      <c r="F27" s="125" t="s">
        <v>49</v>
      </c>
      <c r="G27" s="125" t="s">
        <v>54</v>
      </c>
      <c r="H27" s="246"/>
      <c r="I27" s="246" t="s">
        <v>407</v>
      </c>
      <c r="J27" s="125"/>
      <c r="K27" s="29"/>
      <c r="L27" s="29"/>
      <c r="M27" s="29"/>
      <c r="N27" s="29"/>
      <c r="O27" s="29"/>
      <c r="P27" s="29"/>
      <c r="Q27" s="29"/>
      <c r="R27" s="125" t="s">
        <v>326</v>
      </c>
      <c r="S27" s="126">
        <v>4000</v>
      </c>
      <c r="T27" s="126">
        <v>4000</v>
      </c>
      <c r="U27" s="126">
        <v>4000</v>
      </c>
    </row>
    <row r="28" spans="1:21" s="28" customFormat="1" ht="39" customHeight="1">
      <c r="A28" s="248" t="s">
        <v>111</v>
      </c>
      <c r="B28" s="118">
        <v>63</v>
      </c>
      <c r="C28" s="118">
        <v>0</v>
      </c>
      <c r="D28" s="127">
        <v>866</v>
      </c>
      <c r="E28" s="120" t="s">
        <v>49</v>
      </c>
      <c r="F28" s="120" t="s">
        <v>49</v>
      </c>
      <c r="G28" s="120" t="s">
        <v>34</v>
      </c>
      <c r="H28" s="120"/>
      <c r="I28" s="120"/>
      <c r="J28" s="120"/>
      <c r="K28" s="55">
        <f aca="true" t="shared" si="8" ref="K28:P30">K29</f>
        <v>2</v>
      </c>
      <c r="L28" s="55">
        <f t="shared" si="8"/>
        <v>3</v>
      </c>
      <c r="M28" s="55">
        <f t="shared" si="8"/>
        <v>4</v>
      </c>
      <c r="N28" s="55">
        <f t="shared" si="8"/>
        <v>5</v>
      </c>
      <c r="O28" s="55">
        <f t="shared" si="8"/>
        <v>6</v>
      </c>
      <c r="P28" s="55">
        <f t="shared" si="8"/>
        <v>7</v>
      </c>
      <c r="Q28" s="55"/>
      <c r="R28" s="120"/>
      <c r="S28" s="122">
        <f>S29+S32</f>
        <v>2300</v>
      </c>
      <c r="T28" s="122">
        <f>T29+T32</f>
        <v>2300</v>
      </c>
      <c r="U28" s="122">
        <f>U29+U32</f>
        <v>2300</v>
      </c>
    </row>
    <row r="29" spans="1:21" s="28" customFormat="1" ht="69" customHeight="1">
      <c r="A29" s="106" t="s">
        <v>333</v>
      </c>
      <c r="B29" s="123">
        <v>63</v>
      </c>
      <c r="C29" s="123">
        <v>0</v>
      </c>
      <c r="D29" s="78">
        <v>866</v>
      </c>
      <c r="E29" s="125" t="s">
        <v>49</v>
      </c>
      <c r="F29" s="125" t="s">
        <v>49</v>
      </c>
      <c r="G29" s="125" t="s">
        <v>34</v>
      </c>
      <c r="H29" s="125" t="s">
        <v>168</v>
      </c>
      <c r="I29" s="246" t="s">
        <v>334</v>
      </c>
      <c r="J29" s="125"/>
      <c r="K29" s="29">
        <f t="shared" si="8"/>
        <v>2</v>
      </c>
      <c r="L29" s="29">
        <f t="shared" si="8"/>
        <v>3</v>
      </c>
      <c r="M29" s="29">
        <f t="shared" si="8"/>
        <v>4</v>
      </c>
      <c r="N29" s="29">
        <f t="shared" si="8"/>
        <v>5</v>
      </c>
      <c r="O29" s="29">
        <f t="shared" si="8"/>
        <v>6</v>
      </c>
      <c r="P29" s="29">
        <f t="shared" si="8"/>
        <v>7</v>
      </c>
      <c r="Q29" s="29"/>
      <c r="R29" s="125"/>
      <c r="S29" s="126">
        <f aca="true" t="shared" si="9" ref="S29:U30">S30</f>
        <v>2000</v>
      </c>
      <c r="T29" s="126">
        <f t="shared" si="9"/>
        <v>2000</v>
      </c>
      <c r="U29" s="126">
        <f t="shared" si="9"/>
        <v>2000</v>
      </c>
    </row>
    <row r="30" spans="1:21" ht="14.25" customHeight="1">
      <c r="A30" s="164" t="s">
        <v>63</v>
      </c>
      <c r="B30" s="123">
        <v>63</v>
      </c>
      <c r="C30" s="123">
        <v>0</v>
      </c>
      <c r="D30" s="78">
        <v>866</v>
      </c>
      <c r="E30" s="125" t="s">
        <v>49</v>
      </c>
      <c r="F30" s="125" t="s">
        <v>49</v>
      </c>
      <c r="G30" s="155" t="s">
        <v>34</v>
      </c>
      <c r="H30" s="125" t="s">
        <v>168</v>
      </c>
      <c r="I30" s="246" t="s">
        <v>334</v>
      </c>
      <c r="J30" s="125" t="s">
        <v>51</v>
      </c>
      <c r="K30" s="29">
        <f t="shared" si="8"/>
        <v>2</v>
      </c>
      <c r="L30" s="29">
        <f t="shared" si="8"/>
        <v>3</v>
      </c>
      <c r="M30" s="29">
        <f t="shared" si="8"/>
        <v>4</v>
      </c>
      <c r="N30" s="29">
        <f t="shared" si="8"/>
        <v>5</v>
      </c>
      <c r="O30" s="29">
        <f t="shared" si="8"/>
        <v>6</v>
      </c>
      <c r="P30" s="29">
        <f t="shared" si="8"/>
        <v>7</v>
      </c>
      <c r="Q30" s="29"/>
      <c r="R30" s="125" t="s">
        <v>51</v>
      </c>
      <c r="S30" s="126">
        <f t="shared" si="9"/>
        <v>2000</v>
      </c>
      <c r="T30" s="126">
        <f t="shared" si="9"/>
        <v>2000</v>
      </c>
      <c r="U30" s="126">
        <f t="shared" si="9"/>
        <v>2000</v>
      </c>
    </row>
    <row r="31" spans="1:21" ht="16.5" customHeight="1">
      <c r="A31" s="164" t="s">
        <v>75</v>
      </c>
      <c r="B31" s="123">
        <v>63</v>
      </c>
      <c r="C31" s="123">
        <v>0</v>
      </c>
      <c r="D31" s="78">
        <v>866</v>
      </c>
      <c r="E31" s="125" t="s">
        <v>49</v>
      </c>
      <c r="F31" s="125" t="s">
        <v>49</v>
      </c>
      <c r="G31" s="155" t="s">
        <v>34</v>
      </c>
      <c r="H31" s="125" t="s">
        <v>168</v>
      </c>
      <c r="I31" s="246" t="s">
        <v>334</v>
      </c>
      <c r="J31" s="125" t="s">
        <v>36</v>
      </c>
      <c r="K31" s="29">
        <v>2</v>
      </c>
      <c r="L31" s="29">
        <v>3</v>
      </c>
      <c r="M31" s="29">
        <v>4</v>
      </c>
      <c r="N31" s="29">
        <v>5</v>
      </c>
      <c r="O31" s="29">
        <v>6</v>
      </c>
      <c r="P31" s="29">
        <v>7</v>
      </c>
      <c r="Q31" s="29"/>
      <c r="R31" s="125" t="s">
        <v>36</v>
      </c>
      <c r="S31" s="126">
        <v>2000</v>
      </c>
      <c r="T31" s="126">
        <v>2000</v>
      </c>
      <c r="U31" s="126">
        <v>2000</v>
      </c>
    </row>
    <row r="32" spans="1:21" ht="81" customHeight="1">
      <c r="A32" s="181" t="s">
        <v>395</v>
      </c>
      <c r="B32" s="123">
        <v>63</v>
      </c>
      <c r="C32" s="123">
        <v>0</v>
      </c>
      <c r="D32" s="78">
        <v>866</v>
      </c>
      <c r="E32" s="125" t="s">
        <v>49</v>
      </c>
      <c r="F32" s="125" t="s">
        <v>49</v>
      </c>
      <c r="G32" s="125" t="s">
        <v>34</v>
      </c>
      <c r="H32" s="125" t="s">
        <v>113</v>
      </c>
      <c r="I32" s="246" t="s">
        <v>396</v>
      </c>
      <c r="J32" s="125"/>
      <c r="K32" s="29">
        <f aca="true" t="shared" si="10" ref="K32:O33">K33</f>
        <v>0</v>
      </c>
      <c r="L32" s="29">
        <f t="shared" si="10"/>
        <v>5</v>
      </c>
      <c r="M32" s="29">
        <f t="shared" si="10"/>
        <v>5</v>
      </c>
      <c r="N32" s="29">
        <f t="shared" si="10"/>
        <v>5</v>
      </c>
      <c r="O32" s="29">
        <f t="shared" si="10"/>
        <v>5</v>
      </c>
      <c r="P32" s="156"/>
      <c r="Q32" s="156"/>
      <c r="R32" s="125"/>
      <c r="S32" s="126">
        <f aca="true" t="shared" si="11" ref="S32:U33">S33</f>
        <v>300</v>
      </c>
      <c r="T32" s="126">
        <f t="shared" si="11"/>
        <v>300</v>
      </c>
      <c r="U32" s="126">
        <f t="shared" si="11"/>
        <v>300</v>
      </c>
    </row>
    <row r="33" spans="1:21" ht="18" customHeight="1">
      <c r="A33" s="164" t="s">
        <v>63</v>
      </c>
      <c r="B33" s="123">
        <v>63</v>
      </c>
      <c r="C33" s="123">
        <v>0</v>
      </c>
      <c r="D33" s="78">
        <v>866</v>
      </c>
      <c r="E33" s="125" t="s">
        <v>49</v>
      </c>
      <c r="F33" s="125" t="s">
        <v>49</v>
      </c>
      <c r="G33" s="125" t="s">
        <v>34</v>
      </c>
      <c r="H33" s="125" t="s">
        <v>113</v>
      </c>
      <c r="I33" s="246" t="s">
        <v>396</v>
      </c>
      <c r="J33" s="125" t="s">
        <v>33</v>
      </c>
      <c r="K33" s="29">
        <f t="shared" si="10"/>
        <v>0</v>
      </c>
      <c r="L33" s="29">
        <f t="shared" si="10"/>
        <v>5</v>
      </c>
      <c r="M33" s="29">
        <f t="shared" si="10"/>
        <v>5</v>
      </c>
      <c r="N33" s="29">
        <f t="shared" si="10"/>
        <v>5</v>
      </c>
      <c r="O33" s="29">
        <f t="shared" si="10"/>
        <v>5</v>
      </c>
      <c r="P33" s="156"/>
      <c r="Q33" s="156"/>
      <c r="R33" s="125" t="s">
        <v>51</v>
      </c>
      <c r="S33" s="126">
        <f t="shared" si="11"/>
        <v>300</v>
      </c>
      <c r="T33" s="126">
        <f t="shared" si="11"/>
        <v>300</v>
      </c>
      <c r="U33" s="126">
        <f t="shared" si="11"/>
        <v>300</v>
      </c>
    </row>
    <row r="34" spans="1:21" ht="18" customHeight="1">
      <c r="A34" s="164" t="s">
        <v>75</v>
      </c>
      <c r="B34" s="123">
        <v>63</v>
      </c>
      <c r="C34" s="123">
        <v>0</v>
      </c>
      <c r="D34" s="78">
        <v>866</v>
      </c>
      <c r="E34" s="125" t="s">
        <v>49</v>
      </c>
      <c r="F34" s="125" t="s">
        <v>49</v>
      </c>
      <c r="G34" s="125" t="s">
        <v>34</v>
      </c>
      <c r="H34" s="125" t="s">
        <v>113</v>
      </c>
      <c r="I34" s="246" t="s">
        <v>396</v>
      </c>
      <c r="J34" s="125" t="s">
        <v>35</v>
      </c>
      <c r="K34" s="29">
        <v>0</v>
      </c>
      <c r="L34" s="29">
        <v>5</v>
      </c>
      <c r="M34" s="29">
        <v>5</v>
      </c>
      <c r="N34" s="30">
        <f>N37</f>
        <v>5</v>
      </c>
      <c r="O34" s="30">
        <f>K34+N34</f>
        <v>5</v>
      </c>
      <c r="P34" s="156"/>
      <c r="Q34" s="156"/>
      <c r="R34" s="125" t="s">
        <v>36</v>
      </c>
      <c r="S34" s="126">
        <v>300</v>
      </c>
      <c r="T34" s="126">
        <v>300</v>
      </c>
      <c r="U34" s="126">
        <v>300</v>
      </c>
    </row>
    <row r="35" spans="1:21" s="28" customFormat="1" ht="15.75" customHeight="1" hidden="1">
      <c r="A35" s="164"/>
      <c r="B35" s="123"/>
      <c r="C35" s="123"/>
      <c r="D35" s="78">
        <v>866</v>
      </c>
      <c r="E35" s="125" t="s">
        <v>49</v>
      </c>
      <c r="F35" s="125"/>
      <c r="G35" s="125" t="s">
        <v>34</v>
      </c>
      <c r="H35" s="125"/>
      <c r="I35" s="246" t="s">
        <v>309</v>
      </c>
      <c r="J35" s="125" t="s">
        <v>37</v>
      </c>
      <c r="K35" s="187">
        <v>0</v>
      </c>
      <c r="L35" s="187"/>
      <c r="M35" s="187"/>
      <c r="N35" s="101"/>
      <c r="O35" s="101"/>
      <c r="P35" s="187"/>
      <c r="Q35" s="187"/>
      <c r="R35" s="125" t="s">
        <v>37</v>
      </c>
      <c r="S35" s="126">
        <v>0</v>
      </c>
      <c r="T35" s="126">
        <v>0</v>
      </c>
      <c r="U35" s="126">
        <v>0</v>
      </c>
    </row>
    <row r="36" spans="1:21" ht="26.25" customHeight="1" hidden="1">
      <c r="A36" s="164"/>
      <c r="B36" s="123"/>
      <c r="C36" s="123"/>
      <c r="D36" s="78">
        <v>866</v>
      </c>
      <c r="E36" s="125" t="s">
        <v>49</v>
      </c>
      <c r="F36" s="125"/>
      <c r="G36" s="125" t="s">
        <v>34</v>
      </c>
      <c r="H36" s="125"/>
      <c r="I36" s="246" t="s">
        <v>309</v>
      </c>
      <c r="J36" s="125" t="s">
        <v>310</v>
      </c>
      <c r="K36" s="187">
        <v>0</v>
      </c>
      <c r="L36" s="187"/>
      <c r="M36" s="187"/>
      <c r="N36" s="101"/>
      <c r="O36" s="101"/>
      <c r="P36" s="187"/>
      <c r="Q36" s="187"/>
      <c r="R36" s="125" t="s">
        <v>310</v>
      </c>
      <c r="S36" s="126">
        <v>0</v>
      </c>
      <c r="T36" s="126">
        <v>0</v>
      </c>
      <c r="U36" s="126">
        <v>0</v>
      </c>
    </row>
    <row r="37" spans="1:21" s="28" customFormat="1" ht="29.25" customHeight="1">
      <c r="A37" s="153" t="s">
        <v>397</v>
      </c>
      <c r="B37" s="118">
        <v>63</v>
      </c>
      <c r="C37" s="118">
        <v>0</v>
      </c>
      <c r="D37" s="127">
        <v>866</v>
      </c>
      <c r="E37" s="120" t="s">
        <v>49</v>
      </c>
      <c r="F37" s="120" t="s">
        <v>49</v>
      </c>
      <c r="G37" s="120" t="s">
        <v>398</v>
      </c>
      <c r="H37" s="120"/>
      <c r="I37" s="120"/>
      <c r="J37" s="120"/>
      <c r="K37" s="55">
        <f aca="true" t="shared" si="12" ref="K37:P39">K38</f>
        <v>2</v>
      </c>
      <c r="L37" s="55">
        <f t="shared" si="12"/>
        <v>3</v>
      </c>
      <c r="M37" s="55">
        <f t="shared" si="12"/>
        <v>4</v>
      </c>
      <c r="N37" s="55">
        <f t="shared" si="12"/>
        <v>5</v>
      </c>
      <c r="O37" s="55">
        <f t="shared" si="12"/>
        <v>6</v>
      </c>
      <c r="P37" s="55">
        <f t="shared" si="12"/>
        <v>7</v>
      </c>
      <c r="Q37" s="55"/>
      <c r="R37" s="120"/>
      <c r="S37" s="122">
        <f>S38</f>
        <v>6600</v>
      </c>
      <c r="T37" s="122">
        <f aca="true" t="shared" si="13" ref="T37:U39">T38</f>
        <v>0</v>
      </c>
      <c r="U37" s="122">
        <f t="shared" si="13"/>
        <v>0</v>
      </c>
    </row>
    <row r="38" spans="1:21" s="28" customFormat="1" ht="29.25" customHeight="1">
      <c r="A38" s="106" t="s">
        <v>399</v>
      </c>
      <c r="B38" s="123">
        <v>63</v>
      </c>
      <c r="C38" s="123">
        <v>0</v>
      </c>
      <c r="D38" s="78">
        <v>866</v>
      </c>
      <c r="E38" s="125" t="s">
        <v>49</v>
      </c>
      <c r="F38" s="125" t="s">
        <v>49</v>
      </c>
      <c r="G38" s="125" t="s">
        <v>398</v>
      </c>
      <c r="H38" s="125" t="s">
        <v>168</v>
      </c>
      <c r="I38" s="246" t="s">
        <v>400</v>
      </c>
      <c r="J38" s="125"/>
      <c r="K38" s="29">
        <f t="shared" si="12"/>
        <v>2</v>
      </c>
      <c r="L38" s="29">
        <f t="shared" si="12"/>
        <v>3</v>
      </c>
      <c r="M38" s="29">
        <f t="shared" si="12"/>
        <v>4</v>
      </c>
      <c r="N38" s="29">
        <f t="shared" si="12"/>
        <v>5</v>
      </c>
      <c r="O38" s="29">
        <f t="shared" si="12"/>
        <v>6</v>
      </c>
      <c r="P38" s="29">
        <f t="shared" si="12"/>
        <v>7</v>
      </c>
      <c r="Q38" s="29"/>
      <c r="R38" s="125"/>
      <c r="S38" s="126">
        <f>S39</f>
        <v>6600</v>
      </c>
      <c r="T38" s="126">
        <f t="shared" si="13"/>
        <v>0</v>
      </c>
      <c r="U38" s="126">
        <f t="shared" si="13"/>
        <v>0</v>
      </c>
    </row>
    <row r="39" spans="1:21" ht="14.25" customHeight="1">
      <c r="A39" s="106" t="s">
        <v>32</v>
      </c>
      <c r="B39" s="123">
        <v>63</v>
      </c>
      <c r="C39" s="123">
        <v>0</v>
      </c>
      <c r="D39" s="78">
        <v>866</v>
      </c>
      <c r="E39" s="125" t="s">
        <v>49</v>
      </c>
      <c r="F39" s="125" t="s">
        <v>49</v>
      </c>
      <c r="G39" s="155" t="s">
        <v>398</v>
      </c>
      <c r="H39" s="125" t="s">
        <v>168</v>
      </c>
      <c r="I39" s="246" t="s">
        <v>400</v>
      </c>
      <c r="J39" s="125" t="s">
        <v>51</v>
      </c>
      <c r="K39" s="29">
        <f t="shared" si="12"/>
        <v>2</v>
      </c>
      <c r="L39" s="29">
        <f t="shared" si="12"/>
        <v>3</v>
      </c>
      <c r="M39" s="29">
        <f t="shared" si="12"/>
        <v>4</v>
      </c>
      <c r="N39" s="29">
        <f t="shared" si="12"/>
        <v>5</v>
      </c>
      <c r="O39" s="29">
        <f t="shared" si="12"/>
        <v>6</v>
      </c>
      <c r="P39" s="29">
        <f t="shared" si="12"/>
        <v>7</v>
      </c>
      <c r="Q39" s="29"/>
      <c r="R39" s="125" t="s">
        <v>33</v>
      </c>
      <c r="S39" s="126">
        <f>S40</f>
        <v>6600</v>
      </c>
      <c r="T39" s="126">
        <f t="shared" si="13"/>
        <v>0</v>
      </c>
      <c r="U39" s="126">
        <f t="shared" si="13"/>
        <v>0</v>
      </c>
    </row>
    <row r="40" spans="1:21" ht="16.5" customHeight="1">
      <c r="A40" s="106" t="s">
        <v>401</v>
      </c>
      <c r="B40" s="123">
        <v>63</v>
      </c>
      <c r="C40" s="123">
        <v>0</v>
      </c>
      <c r="D40" s="78">
        <v>866</v>
      </c>
      <c r="E40" s="125" t="s">
        <v>49</v>
      </c>
      <c r="F40" s="125" t="s">
        <v>49</v>
      </c>
      <c r="G40" s="155" t="s">
        <v>398</v>
      </c>
      <c r="H40" s="125" t="s">
        <v>168</v>
      </c>
      <c r="I40" s="246" t="s">
        <v>400</v>
      </c>
      <c r="J40" s="125" t="s">
        <v>36</v>
      </c>
      <c r="K40" s="29">
        <v>2</v>
      </c>
      <c r="L40" s="29">
        <v>3</v>
      </c>
      <c r="M40" s="29">
        <v>4</v>
      </c>
      <c r="N40" s="29">
        <v>5</v>
      </c>
      <c r="O40" s="29">
        <v>6</v>
      </c>
      <c r="P40" s="29">
        <v>7</v>
      </c>
      <c r="Q40" s="29"/>
      <c r="R40" s="125" t="s">
        <v>402</v>
      </c>
      <c r="S40" s="126">
        <v>6600</v>
      </c>
      <c r="T40" s="126">
        <v>0</v>
      </c>
      <c r="U40" s="126">
        <v>0</v>
      </c>
    </row>
    <row r="41" spans="1:21" ht="16.5" customHeight="1">
      <c r="A41" s="13" t="s">
        <v>56</v>
      </c>
      <c r="B41" s="123"/>
      <c r="C41" s="123"/>
      <c r="D41" s="78"/>
      <c r="E41" s="125"/>
      <c r="F41" s="120" t="s">
        <v>49</v>
      </c>
      <c r="G41" s="160" t="s">
        <v>65</v>
      </c>
      <c r="H41" s="125"/>
      <c r="I41" s="246"/>
      <c r="J41" s="125"/>
      <c r="K41" s="29"/>
      <c r="L41" s="29"/>
      <c r="M41" s="29"/>
      <c r="N41" s="29"/>
      <c r="O41" s="29"/>
      <c r="P41" s="29"/>
      <c r="Q41" s="29"/>
      <c r="R41" s="125"/>
      <c r="S41" s="122">
        <f>S42+S45+S48+S51</f>
        <v>15460</v>
      </c>
      <c r="T41" s="122">
        <f>T42+T45+T48+T51</f>
        <v>15460</v>
      </c>
      <c r="U41" s="122">
        <f>U42+U45+U48+U51</f>
        <v>15460</v>
      </c>
    </row>
    <row r="42" spans="1:21" ht="25.5" customHeight="1" hidden="1">
      <c r="A42" s="164" t="s">
        <v>218</v>
      </c>
      <c r="B42" s="123"/>
      <c r="C42" s="123"/>
      <c r="D42" s="78">
        <v>866</v>
      </c>
      <c r="E42" s="155" t="s">
        <v>49</v>
      </c>
      <c r="F42" s="155" t="s">
        <v>49</v>
      </c>
      <c r="G42" s="155" t="s">
        <v>65</v>
      </c>
      <c r="H42" s="125"/>
      <c r="I42" s="246" t="s">
        <v>337</v>
      </c>
      <c r="J42" s="125"/>
      <c r="K42" s="29">
        <f>K43</f>
        <v>20</v>
      </c>
      <c r="L42" s="29">
        <f aca="true" t="shared" si="14" ref="L42:P43">L43</f>
        <v>21</v>
      </c>
      <c r="M42" s="29">
        <f t="shared" si="14"/>
        <v>22</v>
      </c>
      <c r="N42" s="29">
        <f t="shared" si="14"/>
        <v>23</v>
      </c>
      <c r="O42" s="29">
        <f t="shared" si="14"/>
        <v>24</v>
      </c>
      <c r="P42" s="29">
        <f t="shared" si="14"/>
        <v>25</v>
      </c>
      <c r="Q42" s="29"/>
      <c r="R42" s="125"/>
      <c r="S42" s="126">
        <f aca="true" t="shared" si="15" ref="S42:U43">S43</f>
        <v>0</v>
      </c>
      <c r="T42" s="126">
        <f t="shared" si="15"/>
        <v>0</v>
      </c>
      <c r="U42" s="126">
        <f t="shared" si="15"/>
        <v>0</v>
      </c>
    </row>
    <row r="43" spans="1:21" ht="15.75" customHeight="1" hidden="1">
      <c r="A43" s="158" t="s">
        <v>324</v>
      </c>
      <c r="B43" s="123"/>
      <c r="C43" s="123"/>
      <c r="D43" s="78">
        <v>866</v>
      </c>
      <c r="E43" s="155" t="s">
        <v>49</v>
      </c>
      <c r="F43" s="155" t="s">
        <v>49</v>
      </c>
      <c r="G43" s="155" t="s">
        <v>65</v>
      </c>
      <c r="H43" s="125"/>
      <c r="I43" s="246" t="s">
        <v>337</v>
      </c>
      <c r="J43" s="125" t="s">
        <v>30</v>
      </c>
      <c r="K43" s="29">
        <f>K44</f>
        <v>20</v>
      </c>
      <c r="L43" s="29">
        <f t="shared" si="14"/>
        <v>21</v>
      </c>
      <c r="M43" s="29">
        <f t="shared" si="14"/>
        <v>22</v>
      </c>
      <c r="N43" s="29">
        <f t="shared" si="14"/>
        <v>23</v>
      </c>
      <c r="O43" s="29">
        <f t="shared" si="14"/>
        <v>24</v>
      </c>
      <c r="P43" s="29">
        <f t="shared" si="14"/>
        <v>25</v>
      </c>
      <c r="Q43" s="29"/>
      <c r="R43" s="125" t="s">
        <v>30</v>
      </c>
      <c r="S43" s="126">
        <f t="shared" si="15"/>
        <v>0</v>
      </c>
      <c r="T43" s="126">
        <f t="shared" si="15"/>
        <v>0</v>
      </c>
      <c r="U43" s="126">
        <f t="shared" si="15"/>
        <v>0</v>
      </c>
    </row>
    <row r="44" spans="1:21" ht="15.75" customHeight="1" hidden="1">
      <c r="A44" s="158" t="s">
        <v>325</v>
      </c>
      <c r="B44" s="123"/>
      <c r="C44" s="123"/>
      <c r="D44" s="78">
        <v>866</v>
      </c>
      <c r="E44" s="155" t="s">
        <v>49</v>
      </c>
      <c r="F44" s="155" t="s">
        <v>49</v>
      </c>
      <c r="G44" s="155" t="s">
        <v>65</v>
      </c>
      <c r="H44" s="125"/>
      <c r="I44" s="246" t="s">
        <v>337</v>
      </c>
      <c r="J44" s="125" t="s">
        <v>31</v>
      </c>
      <c r="K44" s="29">
        <v>20</v>
      </c>
      <c r="L44" s="29">
        <v>21</v>
      </c>
      <c r="M44" s="29">
        <v>22</v>
      </c>
      <c r="N44" s="29">
        <v>23</v>
      </c>
      <c r="O44" s="29">
        <v>24</v>
      </c>
      <c r="P44" s="29">
        <v>25</v>
      </c>
      <c r="Q44" s="29"/>
      <c r="R44" s="125" t="s">
        <v>31</v>
      </c>
      <c r="S44" s="126">
        <v>0</v>
      </c>
      <c r="T44" s="126">
        <v>0</v>
      </c>
      <c r="U44" s="126">
        <v>0</v>
      </c>
    </row>
    <row r="45" spans="1:21" ht="26.25" customHeight="1" hidden="1">
      <c r="A45" s="106" t="s">
        <v>338</v>
      </c>
      <c r="B45" s="123"/>
      <c r="C45" s="123"/>
      <c r="D45" s="78">
        <v>866</v>
      </c>
      <c r="E45" s="155" t="s">
        <v>49</v>
      </c>
      <c r="F45" s="155" t="s">
        <v>49</v>
      </c>
      <c r="G45" s="155" t="s">
        <v>65</v>
      </c>
      <c r="H45" s="125"/>
      <c r="I45" s="246" t="s">
        <v>403</v>
      </c>
      <c r="J45" s="125"/>
      <c r="K45" s="29">
        <f>K46</f>
        <v>20</v>
      </c>
      <c r="L45" s="29">
        <f aca="true" t="shared" si="16" ref="L45:P46">L46</f>
        <v>21</v>
      </c>
      <c r="M45" s="29">
        <f t="shared" si="16"/>
        <v>22</v>
      </c>
      <c r="N45" s="29">
        <f t="shared" si="16"/>
        <v>23</v>
      </c>
      <c r="O45" s="29">
        <f t="shared" si="16"/>
        <v>24</v>
      </c>
      <c r="P45" s="29">
        <f t="shared" si="16"/>
        <v>25</v>
      </c>
      <c r="Q45" s="29"/>
      <c r="R45" s="125"/>
      <c r="S45" s="126">
        <f aca="true" t="shared" si="17" ref="S45:U46">S46</f>
        <v>0</v>
      </c>
      <c r="T45" s="126">
        <f t="shared" si="17"/>
        <v>0</v>
      </c>
      <c r="U45" s="126">
        <f t="shared" si="17"/>
        <v>0</v>
      </c>
    </row>
    <row r="46" spans="1:21" ht="15.75" customHeight="1" hidden="1">
      <c r="A46" s="158" t="s">
        <v>324</v>
      </c>
      <c r="B46" s="123"/>
      <c r="C46" s="123"/>
      <c r="D46" s="78">
        <v>866</v>
      </c>
      <c r="E46" s="155" t="s">
        <v>49</v>
      </c>
      <c r="F46" s="155" t="s">
        <v>49</v>
      </c>
      <c r="G46" s="155" t="s">
        <v>65</v>
      </c>
      <c r="H46" s="125"/>
      <c r="I46" s="246" t="s">
        <v>403</v>
      </c>
      <c r="J46" s="125" t="s">
        <v>30</v>
      </c>
      <c r="K46" s="29">
        <f>K47</f>
        <v>20</v>
      </c>
      <c r="L46" s="29">
        <f t="shared" si="16"/>
        <v>21</v>
      </c>
      <c r="M46" s="29">
        <f t="shared" si="16"/>
        <v>22</v>
      </c>
      <c r="N46" s="29">
        <f t="shared" si="16"/>
        <v>23</v>
      </c>
      <c r="O46" s="29">
        <f t="shared" si="16"/>
        <v>24</v>
      </c>
      <c r="P46" s="29">
        <f t="shared" si="16"/>
        <v>25</v>
      </c>
      <c r="Q46" s="29"/>
      <c r="R46" s="125" t="s">
        <v>30</v>
      </c>
      <c r="S46" s="126">
        <f t="shared" si="17"/>
        <v>0</v>
      </c>
      <c r="T46" s="126">
        <f t="shared" si="17"/>
        <v>0</v>
      </c>
      <c r="U46" s="126">
        <f t="shared" si="17"/>
        <v>0</v>
      </c>
    </row>
    <row r="47" spans="1:21" ht="25.5" customHeight="1" hidden="1">
      <c r="A47" s="158" t="s">
        <v>325</v>
      </c>
      <c r="B47" s="123"/>
      <c r="C47" s="123"/>
      <c r="D47" s="78">
        <v>866</v>
      </c>
      <c r="E47" s="155" t="s">
        <v>49</v>
      </c>
      <c r="F47" s="155" t="s">
        <v>49</v>
      </c>
      <c r="G47" s="155" t="s">
        <v>65</v>
      </c>
      <c r="H47" s="125"/>
      <c r="I47" s="246" t="s">
        <v>403</v>
      </c>
      <c r="J47" s="125" t="s">
        <v>31</v>
      </c>
      <c r="K47" s="29">
        <v>20</v>
      </c>
      <c r="L47" s="29">
        <v>21</v>
      </c>
      <c r="M47" s="29">
        <v>22</v>
      </c>
      <c r="N47" s="29">
        <v>23</v>
      </c>
      <c r="O47" s="29">
        <v>24</v>
      </c>
      <c r="P47" s="29">
        <v>25</v>
      </c>
      <c r="Q47" s="29"/>
      <c r="R47" s="125" t="s">
        <v>31</v>
      </c>
      <c r="S47" s="126">
        <v>0</v>
      </c>
      <c r="T47" s="126">
        <v>0</v>
      </c>
      <c r="U47" s="126">
        <v>0</v>
      </c>
    </row>
    <row r="48" spans="1:21" s="27" customFormat="1" ht="39.75" customHeight="1">
      <c r="A48" s="164" t="s">
        <v>430</v>
      </c>
      <c r="B48" s="123"/>
      <c r="C48" s="123"/>
      <c r="D48" s="78">
        <v>866</v>
      </c>
      <c r="E48" s="125" t="s">
        <v>49</v>
      </c>
      <c r="F48" s="125" t="s">
        <v>49</v>
      </c>
      <c r="G48" s="155" t="s">
        <v>65</v>
      </c>
      <c r="H48" s="125"/>
      <c r="I48" s="246" t="s">
        <v>405</v>
      </c>
      <c r="J48" s="125"/>
      <c r="K48" s="29">
        <f>K49</f>
        <v>15</v>
      </c>
      <c r="L48" s="29">
        <f aca="true" t="shared" si="18" ref="L48:P49">L49</f>
        <v>16</v>
      </c>
      <c r="M48" s="29">
        <f t="shared" si="18"/>
        <v>17</v>
      </c>
      <c r="N48" s="29">
        <f t="shared" si="18"/>
        <v>18</v>
      </c>
      <c r="O48" s="29">
        <f t="shared" si="18"/>
        <v>19</v>
      </c>
      <c r="P48" s="29">
        <f t="shared" si="18"/>
        <v>20</v>
      </c>
      <c r="Q48" s="29"/>
      <c r="R48" s="125"/>
      <c r="S48" s="126">
        <f aca="true" t="shared" si="19" ref="S48:U49">S49</f>
        <v>14960</v>
      </c>
      <c r="T48" s="126">
        <f t="shared" si="19"/>
        <v>14960</v>
      </c>
      <c r="U48" s="126">
        <f t="shared" si="19"/>
        <v>14960</v>
      </c>
    </row>
    <row r="49" spans="1:21" s="32" customFormat="1" ht="14.25" customHeight="1">
      <c r="A49" s="147" t="s">
        <v>32</v>
      </c>
      <c r="B49" s="123"/>
      <c r="C49" s="123"/>
      <c r="D49" s="78">
        <v>866</v>
      </c>
      <c r="E49" s="125" t="s">
        <v>49</v>
      </c>
      <c r="F49" s="125" t="s">
        <v>49</v>
      </c>
      <c r="G49" s="155" t="s">
        <v>65</v>
      </c>
      <c r="H49" s="125"/>
      <c r="I49" s="246" t="s">
        <v>405</v>
      </c>
      <c r="J49" s="125" t="s">
        <v>30</v>
      </c>
      <c r="K49" s="29">
        <f>K50</f>
        <v>15</v>
      </c>
      <c r="L49" s="29">
        <f t="shared" si="18"/>
        <v>16</v>
      </c>
      <c r="M49" s="29">
        <f t="shared" si="18"/>
        <v>17</v>
      </c>
      <c r="N49" s="29">
        <f t="shared" si="18"/>
        <v>18</v>
      </c>
      <c r="O49" s="29">
        <f t="shared" si="18"/>
        <v>19</v>
      </c>
      <c r="P49" s="29">
        <f t="shared" si="18"/>
        <v>20</v>
      </c>
      <c r="Q49" s="29"/>
      <c r="R49" s="125" t="s">
        <v>33</v>
      </c>
      <c r="S49" s="126">
        <f t="shared" si="19"/>
        <v>14960</v>
      </c>
      <c r="T49" s="126">
        <f t="shared" si="19"/>
        <v>14960</v>
      </c>
      <c r="U49" s="126">
        <f t="shared" si="19"/>
        <v>14960</v>
      </c>
    </row>
    <row r="50" spans="1:21" s="31" customFormat="1" ht="16.5" customHeight="1">
      <c r="A50" s="158" t="s">
        <v>394</v>
      </c>
      <c r="B50" s="123"/>
      <c r="C50" s="123"/>
      <c r="D50" s="78">
        <v>866</v>
      </c>
      <c r="E50" s="125" t="s">
        <v>49</v>
      </c>
      <c r="F50" s="125" t="s">
        <v>49</v>
      </c>
      <c r="G50" s="155" t="s">
        <v>65</v>
      </c>
      <c r="H50" s="125"/>
      <c r="I50" s="246" t="s">
        <v>405</v>
      </c>
      <c r="J50" s="125" t="s">
        <v>31</v>
      </c>
      <c r="K50" s="29">
        <v>15</v>
      </c>
      <c r="L50" s="29">
        <v>16</v>
      </c>
      <c r="M50" s="29">
        <v>17</v>
      </c>
      <c r="N50" s="29">
        <v>18</v>
      </c>
      <c r="O50" s="29">
        <v>19</v>
      </c>
      <c r="P50" s="29">
        <v>20</v>
      </c>
      <c r="Q50" s="29"/>
      <c r="R50" s="125" t="s">
        <v>326</v>
      </c>
      <c r="S50" s="126">
        <v>14960</v>
      </c>
      <c r="T50" s="126">
        <v>14960</v>
      </c>
      <c r="U50" s="126">
        <v>14960</v>
      </c>
    </row>
    <row r="51" spans="1:21" ht="66" customHeight="1">
      <c r="A51" s="310" t="s">
        <v>335</v>
      </c>
      <c r="B51" s="310"/>
      <c r="C51" s="106"/>
      <c r="D51" s="106"/>
      <c r="E51" s="5"/>
      <c r="F51" s="249" t="s">
        <v>49</v>
      </c>
      <c r="G51" s="249" t="s">
        <v>65</v>
      </c>
      <c r="H51" s="249"/>
      <c r="I51" s="249" t="s">
        <v>336</v>
      </c>
      <c r="J51" s="155"/>
      <c r="K51" s="29"/>
      <c r="L51" s="29"/>
      <c r="M51" s="29"/>
      <c r="N51" s="29"/>
      <c r="O51" s="29"/>
      <c r="P51" s="156"/>
      <c r="Q51" s="156"/>
      <c r="R51" s="125"/>
      <c r="S51" s="122">
        <f aca="true" t="shared" si="20" ref="S51:U52">S52</f>
        <v>500</v>
      </c>
      <c r="T51" s="122">
        <f t="shared" si="20"/>
        <v>500</v>
      </c>
      <c r="U51" s="122">
        <f t="shared" si="20"/>
        <v>500</v>
      </c>
    </row>
    <row r="52" spans="1:21" ht="15" customHeight="1">
      <c r="A52" s="164" t="s">
        <v>63</v>
      </c>
      <c r="B52" s="164" t="s">
        <v>63</v>
      </c>
      <c r="C52" s="106"/>
      <c r="D52" s="106"/>
      <c r="E52" s="5"/>
      <c r="F52" s="246" t="s">
        <v>49</v>
      </c>
      <c r="G52" s="246" t="s">
        <v>65</v>
      </c>
      <c r="H52" s="246"/>
      <c r="I52" s="246" t="s">
        <v>336</v>
      </c>
      <c r="J52" s="125" t="s">
        <v>51</v>
      </c>
      <c r="K52" s="29"/>
      <c r="L52" s="29"/>
      <c r="M52" s="29"/>
      <c r="N52" s="29"/>
      <c r="O52" s="29"/>
      <c r="P52" s="156"/>
      <c r="Q52" s="156"/>
      <c r="R52" s="125" t="s">
        <v>51</v>
      </c>
      <c r="S52" s="126">
        <f t="shared" si="20"/>
        <v>500</v>
      </c>
      <c r="T52" s="126">
        <f t="shared" si="20"/>
        <v>500</v>
      </c>
      <c r="U52" s="126">
        <f t="shared" si="20"/>
        <v>500</v>
      </c>
    </row>
    <row r="53" spans="1:21" ht="15.75" customHeight="1">
      <c r="A53" s="164" t="s">
        <v>75</v>
      </c>
      <c r="B53" s="164" t="s">
        <v>75</v>
      </c>
      <c r="C53" s="106"/>
      <c r="D53" s="106"/>
      <c r="E53" s="5"/>
      <c r="F53" s="246" t="s">
        <v>49</v>
      </c>
      <c r="G53" s="246" t="s">
        <v>65</v>
      </c>
      <c r="H53" s="246"/>
      <c r="I53" s="246" t="s">
        <v>336</v>
      </c>
      <c r="J53" s="125" t="s">
        <v>36</v>
      </c>
      <c r="K53" s="29"/>
      <c r="L53" s="29"/>
      <c r="M53" s="29"/>
      <c r="N53" s="29"/>
      <c r="O53" s="29"/>
      <c r="P53" s="156"/>
      <c r="Q53" s="156"/>
      <c r="R53" s="125" t="s">
        <v>36</v>
      </c>
      <c r="S53" s="126">
        <v>500</v>
      </c>
      <c r="T53" s="126">
        <v>500</v>
      </c>
      <c r="U53" s="126">
        <v>500</v>
      </c>
    </row>
    <row r="54" spans="1:21" ht="15" customHeight="1">
      <c r="A54" s="250" t="s">
        <v>66</v>
      </c>
      <c r="B54" s="118">
        <v>63</v>
      </c>
      <c r="C54" s="118">
        <v>0</v>
      </c>
      <c r="D54" s="144">
        <v>866</v>
      </c>
      <c r="E54" s="120" t="s">
        <v>50</v>
      </c>
      <c r="F54" s="120" t="s">
        <v>50</v>
      </c>
      <c r="G54" s="120"/>
      <c r="H54" s="120"/>
      <c r="I54" s="120"/>
      <c r="J54" s="120"/>
      <c r="K54" s="55">
        <f aca="true" t="shared" si="21" ref="K54:P55">K55</f>
        <v>59.300000000000004</v>
      </c>
      <c r="L54" s="55">
        <f t="shared" si="21"/>
        <v>61.300000000000004</v>
      </c>
      <c r="M54" s="55">
        <f t="shared" si="21"/>
        <v>63.300000000000004</v>
      </c>
      <c r="N54" s="55">
        <f t="shared" si="21"/>
        <v>65.3</v>
      </c>
      <c r="O54" s="55">
        <f t="shared" si="21"/>
        <v>67.3</v>
      </c>
      <c r="P54" s="55">
        <f t="shared" si="21"/>
        <v>69.30000000000001</v>
      </c>
      <c r="Q54" s="55"/>
      <c r="R54" s="120"/>
      <c r="S54" s="122">
        <f aca="true" t="shared" si="22" ref="S54:U55">S55</f>
        <v>79305</v>
      </c>
      <c r="T54" s="122">
        <f t="shared" si="22"/>
        <v>79305</v>
      </c>
      <c r="U54" s="122">
        <f t="shared" si="22"/>
        <v>79305</v>
      </c>
    </row>
    <row r="55" spans="1:21" ht="27.75" customHeight="1">
      <c r="A55" s="250" t="s">
        <v>67</v>
      </c>
      <c r="B55" s="118">
        <v>63</v>
      </c>
      <c r="C55" s="118">
        <v>0</v>
      </c>
      <c r="D55" s="144">
        <v>866</v>
      </c>
      <c r="E55" s="120" t="s">
        <v>50</v>
      </c>
      <c r="F55" s="120" t="s">
        <v>50</v>
      </c>
      <c r="G55" s="120" t="s">
        <v>52</v>
      </c>
      <c r="H55" s="120"/>
      <c r="I55" s="120"/>
      <c r="J55" s="120"/>
      <c r="K55" s="55">
        <f t="shared" si="21"/>
        <v>59.300000000000004</v>
      </c>
      <c r="L55" s="55">
        <f t="shared" si="21"/>
        <v>61.300000000000004</v>
      </c>
      <c r="M55" s="55">
        <f t="shared" si="21"/>
        <v>63.300000000000004</v>
      </c>
      <c r="N55" s="55">
        <f t="shared" si="21"/>
        <v>65.3</v>
      </c>
      <c r="O55" s="55">
        <f t="shared" si="21"/>
        <v>67.3</v>
      </c>
      <c r="P55" s="55">
        <f t="shared" si="21"/>
        <v>69.30000000000001</v>
      </c>
      <c r="Q55" s="55"/>
      <c r="R55" s="120"/>
      <c r="S55" s="122">
        <f t="shared" si="22"/>
        <v>79305</v>
      </c>
      <c r="T55" s="122">
        <f t="shared" si="22"/>
        <v>79305</v>
      </c>
      <c r="U55" s="122">
        <f t="shared" si="22"/>
        <v>79305</v>
      </c>
    </row>
    <row r="56" spans="1:21" ht="41.25" customHeight="1">
      <c r="A56" s="147" t="s">
        <v>408</v>
      </c>
      <c r="B56" s="123">
        <v>63</v>
      </c>
      <c r="C56" s="123">
        <v>0</v>
      </c>
      <c r="D56" s="79">
        <v>866</v>
      </c>
      <c r="E56" s="125" t="s">
        <v>50</v>
      </c>
      <c r="F56" s="125" t="s">
        <v>50</v>
      </c>
      <c r="G56" s="125" t="s">
        <v>52</v>
      </c>
      <c r="H56" s="125" t="s">
        <v>115</v>
      </c>
      <c r="I56" s="246" t="s">
        <v>214</v>
      </c>
      <c r="J56" s="125"/>
      <c r="K56" s="29">
        <f aca="true" t="shared" si="23" ref="K56:P56">K57+K59</f>
        <v>59.300000000000004</v>
      </c>
      <c r="L56" s="29">
        <f t="shared" si="23"/>
        <v>61.300000000000004</v>
      </c>
      <c r="M56" s="29">
        <f t="shared" si="23"/>
        <v>63.300000000000004</v>
      </c>
      <c r="N56" s="29">
        <f t="shared" si="23"/>
        <v>65.3</v>
      </c>
      <c r="O56" s="29">
        <f t="shared" si="23"/>
        <v>67.3</v>
      </c>
      <c r="P56" s="29">
        <f t="shared" si="23"/>
        <v>69.30000000000001</v>
      </c>
      <c r="Q56" s="29"/>
      <c r="R56" s="125"/>
      <c r="S56" s="126">
        <f>S57+S59</f>
        <v>79305</v>
      </c>
      <c r="T56" s="126">
        <f>T57+T59</f>
        <v>79305</v>
      </c>
      <c r="U56" s="126">
        <f>U57+U59</f>
        <v>79305</v>
      </c>
    </row>
    <row r="57" spans="1:21" ht="66.75" customHeight="1">
      <c r="A57" s="68" t="s">
        <v>104</v>
      </c>
      <c r="B57" s="123">
        <v>63</v>
      </c>
      <c r="C57" s="123">
        <v>0</v>
      </c>
      <c r="D57" s="79">
        <v>866</v>
      </c>
      <c r="E57" s="125" t="s">
        <v>50</v>
      </c>
      <c r="F57" s="125" t="s">
        <v>50</v>
      </c>
      <c r="G57" s="125" t="s">
        <v>52</v>
      </c>
      <c r="H57" s="125" t="s">
        <v>115</v>
      </c>
      <c r="I57" s="246" t="s">
        <v>214</v>
      </c>
      <c r="J57" s="125" t="s">
        <v>28</v>
      </c>
      <c r="K57" s="29">
        <f aca="true" t="shared" si="24" ref="K57:P57">K58</f>
        <v>48.2</v>
      </c>
      <c r="L57" s="29">
        <f t="shared" si="24"/>
        <v>49.2</v>
      </c>
      <c r="M57" s="29">
        <f t="shared" si="24"/>
        <v>50.2</v>
      </c>
      <c r="N57" s="29">
        <f t="shared" si="24"/>
        <v>51.2</v>
      </c>
      <c r="O57" s="29">
        <f t="shared" si="24"/>
        <v>52.2</v>
      </c>
      <c r="P57" s="29">
        <f t="shared" si="24"/>
        <v>53.2</v>
      </c>
      <c r="Q57" s="29"/>
      <c r="R57" s="125" t="s">
        <v>28</v>
      </c>
      <c r="S57" s="126">
        <f>S58</f>
        <v>74600</v>
      </c>
      <c r="T57" s="126">
        <f>T58</f>
        <v>74600</v>
      </c>
      <c r="U57" s="126">
        <f>U58</f>
        <v>74600</v>
      </c>
    </row>
    <row r="58" spans="1:21" ht="30.75" customHeight="1">
      <c r="A58" s="68" t="s">
        <v>107</v>
      </c>
      <c r="B58" s="123">
        <v>63</v>
      </c>
      <c r="C58" s="123">
        <v>0</v>
      </c>
      <c r="D58" s="79">
        <v>866</v>
      </c>
      <c r="E58" s="125" t="s">
        <v>50</v>
      </c>
      <c r="F58" s="125" t="s">
        <v>50</v>
      </c>
      <c r="G58" s="125" t="s">
        <v>52</v>
      </c>
      <c r="H58" s="125" t="s">
        <v>115</v>
      </c>
      <c r="I58" s="246" t="s">
        <v>214</v>
      </c>
      <c r="J58" s="125" t="s">
        <v>29</v>
      </c>
      <c r="K58" s="29">
        <v>48.2</v>
      </c>
      <c r="L58" s="29">
        <v>49.2</v>
      </c>
      <c r="M58" s="29">
        <v>50.2</v>
      </c>
      <c r="N58" s="29">
        <v>51.2</v>
      </c>
      <c r="O58" s="29">
        <v>52.2</v>
      </c>
      <c r="P58" s="29">
        <v>53.2</v>
      </c>
      <c r="Q58" s="29"/>
      <c r="R58" s="125" t="s">
        <v>29</v>
      </c>
      <c r="S58" s="126">
        <v>74600</v>
      </c>
      <c r="T58" s="126">
        <v>74600</v>
      </c>
      <c r="U58" s="126">
        <v>74600</v>
      </c>
    </row>
    <row r="59" spans="1:21" s="28" customFormat="1" ht="30.75" customHeight="1">
      <c r="A59" s="158" t="s">
        <v>324</v>
      </c>
      <c r="B59" s="123">
        <v>63</v>
      </c>
      <c r="C59" s="123">
        <v>0</v>
      </c>
      <c r="D59" s="78">
        <v>866</v>
      </c>
      <c r="E59" s="125" t="s">
        <v>50</v>
      </c>
      <c r="F59" s="125" t="s">
        <v>50</v>
      </c>
      <c r="G59" s="125" t="s">
        <v>52</v>
      </c>
      <c r="H59" s="125" t="s">
        <v>115</v>
      </c>
      <c r="I59" s="246" t="s">
        <v>214</v>
      </c>
      <c r="J59" s="125" t="s">
        <v>30</v>
      </c>
      <c r="K59" s="29">
        <f aca="true" t="shared" si="25" ref="K59:P59">K60</f>
        <v>11.1</v>
      </c>
      <c r="L59" s="29">
        <f t="shared" si="25"/>
        <v>12.1</v>
      </c>
      <c r="M59" s="29">
        <f t="shared" si="25"/>
        <v>13.1</v>
      </c>
      <c r="N59" s="29">
        <f t="shared" si="25"/>
        <v>14.1</v>
      </c>
      <c r="O59" s="29">
        <f t="shared" si="25"/>
        <v>15.1</v>
      </c>
      <c r="P59" s="29">
        <f t="shared" si="25"/>
        <v>16.1</v>
      </c>
      <c r="Q59" s="29"/>
      <c r="R59" s="125" t="s">
        <v>30</v>
      </c>
      <c r="S59" s="126">
        <f>S60</f>
        <v>4705</v>
      </c>
      <c r="T59" s="126">
        <f>T60</f>
        <v>4705</v>
      </c>
      <c r="U59" s="126">
        <f>U60</f>
        <v>4705</v>
      </c>
    </row>
    <row r="60" spans="1:21" ht="30.75" customHeight="1">
      <c r="A60" s="158" t="s">
        <v>325</v>
      </c>
      <c r="B60" s="123">
        <v>63</v>
      </c>
      <c r="C60" s="123">
        <v>0</v>
      </c>
      <c r="D60" s="78">
        <v>866</v>
      </c>
      <c r="E60" s="125" t="s">
        <v>50</v>
      </c>
      <c r="F60" s="125" t="s">
        <v>50</v>
      </c>
      <c r="G60" s="125" t="s">
        <v>52</v>
      </c>
      <c r="H60" s="125" t="s">
        <v>115</v>
      </c>
      <c r="I60" s="246" t="s">
        <v>214</v>
      </c>
      <c r="J60" s="125" t="s">
        <v>31</v>
      </c>
      <c r="K60" s="29">
        <v>11.1</v>
      </c>
      <c r="L60" s="29">
        <v>12.1</v>
      </c>
      <c r="M60" s="29">
        <v>13.1</v>
      </c>
      <c r="N60" s="29">
        <v>14.1</v>
      </c>
      <c r="O60" s="29">
        <v>15.1</v>
      </c>
      <c r="P60" s="29">
        <v>16.1</v>
      </c>
      <c r="Q60" s="29"/>
      <c r="R60" s="125" t="s">
        <v>31</v>
      </c>
      <c r="S60" s="126">
        <v>4705</v>
      </c>
      <c r="T60" s="126">
        <v>4705</v>
      </c>
      <c r="U60" s="126">
        <v>4705</v>
      </c>
    </row>
    <row r="61" spans="1:21" ht="29.25" customHeight="1" hidden="1">
      <c r="A61" s="250" t="s">
        <v>57</v>
      </c>
      <c r="B61" s="118">
        <v>63</v>
      </c>
      <c r="C61" s="118">
        <v>0</v>
      </c>
      <c r="D61" s="144">
        <v>866</v>
      </c>
      <c r="E61" s="120" t="s">
        <v>52</v>
      </c>
      <c r="F61" s="120" t="s">
        <v>52</v>
      </c>
      <c r="G61" s="120"/>
      <c r="H61" s="120"/>
      <c r="I61" s="120"/>
      <c r="J61" s="120"/>
      <c r="K61" s="55" t="e">
        <f aca="true" t="shared" si="26" ref="K61:P62">K62</f>
        <v>#REF!</v>
      </c>
      <c r="L61" s="55" t="e">
        <f t="shared" si="26"/>
        <v>#REF!</v>
      </c>
      <c r="M61" s="55" t="e">
        <f t="shared" si="26"/>
        <v>#REF!</v>
      </c>
      <c r="N61" s="55" t="e">
        <f t="shared" si="26"/>
        <v>#REF!</v>
      </c>
      <c r="O61" s="55" t="e">
        <f t="shared" si="26"/>
        <v>#REF!</v>
      </c>
      <c r="P61" s="55" t="e">
        <f t="shared" si="26"/>
        <v>#REF!</v>
      </c>
      <c r="Q61" s="55"/>
      <c r="R61" s="120"/>
      <c r="S61" s="122">
        <f aca="true" t="shared" si="27" ref="S61:U64">S62</f>
        <v>0</v>
      </c>
      <c r="T61" s="122">
        <f t="shared" si="27"/>
        <v>0</v>
      </c>
      <c r="U61" s="122">
        <f t="shared" si="27"/>
        <v>0</v>
      </c>
    </row>
    <row r="62" spans="1:21" ht="15.75" customHeight="1" hidden="1">
      <c r="A62" s="250" t="s">
        <v>72</v>
      </c>
      <c r="B62" s="118">
        <v>63</v>
      </c>
      <c r="C62" s="118">
        <v>0</v>
      </c>
      <c r="D62" s="159">
        <v>866</v>
      </c>
      <c r="E62" s="120" t="s">
        <v>52</v>
      </c>
      <c r="F62" s="120" t="s">
        <v>52</v>
      </c>
      <c r="G62" s="160" t="s">
        <v>62</v>
      </c>
      <c r="H62" s="160"/>
      <c r="I62" s="155"/>
      <c r="J62" s="125"/>
      <c r="K62" s="55" t="e">
        <f t="shared" si="26"/>
        <v>#REF!</v>
      </c>
      <c r="L62" s="55" t="e">
        <f t="shared" si="26"/>
        <v>#REF!</v>
      </c>
      <c r="M62" s="55" t="e">
        <f t="shared" si="26"/>
        <v>#REF!</v>
      </c>
      <c r="N62" s="55" t="e">
        <f t="shared" si="26"/>
        <v>#REF!</v>
      </c>
      <c r="O62" s="55" t="e">
        <f t="shared" si="26"/>
        <v>#REF!</v>
      </c>
      <c r="P62" s="55" t="e">
        <f t="shared" si="26"/>
        <v>#REF!</v>
      </c>
      <c r="Q62" s="55"/>
      <c r="R62" s="125"/>
      <c r="S62" s="122">
        <f t="shared" si="27"/>
        <v>0</v>
      </c>
      <c r="T62" s="122">
        <f t="shared" si="27"/>
        <v>0</v>
      </c>
      <c r="U62" s="122">
        <f t="shared" si="27"/>
        <v>0</v>
      </c>
    </row>
    <row r="63" spans="1:21" ht="14.25" customHeight="1" hidden="1">
      <c r="A63" s="147" t="s">
        <v>116</v>
      </c>
      <c r="B63" s="123">
        <v>63</v>
      </c>
      <c r="C63" s="123">
        <v>0</v>
      </c>
      <c r="D63" s="78">
        <v>866</v>
      </c>
      <c r="E63" s="125" t="s">
        <v>52</v>
      </c>
      <c r="F63" s="125" t="s">
        <v>52</v>
      </c>
      <c r="G63" s="125" t="s">
        <v>62</v>
      </c>
      <c r="H63" s="155" t="s">
        <v>117</v>
      </c>
      <c r="I63" s="246" t="s">
        <v>339</v>
      </c>
      <c r="J63" s="125"/>
      <c r="K63" s="29" t="e">
        <f>#REF!+K64</f>
        <v>#REF!</v>
      </c>
      <c r="L63" s="29" t="e">
        <f>#REF!+L64</f>
        <v>#REF!</v>
      </c>
      <c r="M63" s="29" t="e">
        <f>#REF!+M64</f>
        <v>#REF!</v>
      </c>
      <c r="N63" s="29" t="e">
        <f>#REF!+N64</f>
        <v>#REF!</v>
      </c>
      <c r="O63" s="29" t="e">
        <f>#REF!+O64</f>
        <v>#REF!</v>
      </c>
      <c r="P63" s="29" t="e">
        <f>#REF!+P64</f>
        <v>#REF!</v>
      </c>
      <c r="Q63" s="29"/>
      <c r="R63" s="125"/>
      <c r="S63" s="126">
        <f t="shared" si="27"/>
        <v>0</v>
      </c>
      <c r="T63" s="126">
        <f t="shared" si="27"/>
        <v>0</v>
      </c>
      <c r="U63" s="126">
        <f t="shared" si="27"/>
        <v>0</v>
      </c>
    </row>
    <row r="64" spans="1:21" s="28" customFormat="1" ht="24.75" customHeight="1" hidden="1">
      <c r="A64" s="158" t="s">
        <v>324</v>
      </c>
      <c r="B64" s="123">
        <v>63</v>
      </c>
      <c r="C64" s="123">
        <v>0</v>
      </c>
      <c r="D64" s="78">
        <v>866</v>
      </c>
      <c r="E64" s="125" t="s">
        <v>52</v>
      </c>
      <c r="F64" s="125" t="s">
        <v>52</v>
      </c>
      <c r="G64" s="155" t="s">
        <v>62</v>
      </c>
      <c r="H64" s="155" t="s">
        <v>117</v>
      </c>
      <c r="I64" s="246" t="s">
        <v>339</v>
      </c>
      <c r="J64" s="125" t="s">
        <v>30</v>
      </c>
      <c r="K64" s="29">
        <f aca="true" t="shared" si="28" ref="K64:P64">K65</f>
        <v>11.3</v>
      </c>
      <c r="L64" s="29">
        <f t="shared" si="28"/>
        <v>12.3</v>
      </c>
      <c r="M64" s="29">
        <f t="shared" si="28"/>
        <v>13.3</v>
      </c>
      <c r="N64" s="29">
        <f t="shared" si="28"/>
        <v>14.3</v>
      </c>
      <c r="O64" s="29">
        <f t="shared" si="28"/>
        <v>15.3</v>
      </c>
      <c r="P64" s="29">
        <f t="shared" si="28"/>
        <v>16.3</v>
      </c>
      <c r="Q64" s="29"/>
      <c r="R64" s="125" t="s">
        <v>30</v>
      </c>
      <c r="S64" s="126">
        <f t="shared" si="27"/>
        <v>0</v>
      </c>
      <c r="T64" s="126">
        <f t="shared" si="27"/>
        <v>0</v>
      </c>
      <c r="U64" s="126">
        <f t="shared" si="27"/>
        <v>0</v>
      </c>
    </row>
    <row r="65" spans="1:21" ht="24.75" customHeight="1" hidden="1">
      <c r="A65" s="158" t="s">
        <v>325</v>
      </c>
      <c r="B65" s="123">
        <v>63</v>
      </c>
      <c r="C65" s="123">
        <v>0</v>
      </c>
      <c r="D65" s="78">
        <v>866</v>
      </c>
      <c r="E65" s="125" t="s">
        <v>52</v>
      </c>
      <c r="F65" s="125" t="s">
        <v>52</v>
      </c>
      <c r="G65" s="155" t="s">
        <v>62</v>
      </c>
      <c r="H65" s="155" t="s">
        <v>117</v>
      </c>
      <c r="I65" s="246" t="s">
        <v>339</v>
      </c>
      <c r="J65" s="125" t="s">
        <v>31</v>
      </c>
      <c r="K65" s="29">
        <v>11.3</v>
      </c>
      <c r="L65" s="29">
        <v>12.3</v>
      </c>
      <c r="M65" s="29">
        <v>13.3</v>
      </c>
      <c r="N65" s="29">
        <v>14.3</v>
      </c>
      <c r="O65" s="29">
        <v>15.3</v>
      </c>
      <c r="P65" s="29">
        <v>16.3</v>
      </c>
      <c r="Q65" s="29"/>
      <c r="R65" s="125" t="s">
        <v>31</v>
      </c>
      <c r="S65" s="126">
        <v>0</v>
      </c>
      <c r="T65" s="126">
        <v>0</v>
      </c>
      <c r="U65" s="126">
        <v>0</v>
      </c>
    </row>
    <row r="66" spans="1:21" ht="15" customHeight="1">
      <c r="A66" s="181" t="s">
        <v>190</v>
      </c>
      <c r="B66" s="118">
        <v>63</v>
      </c>
      <c r="C66" s="118">
        <v>0</v>
      </c>
      <c r="D66" s="127">
        <v>866</v>
      </c>
      <c r="E66" s="120" t="s">
        <v>54</v>
      </c>
      <c r="F66" s="120" t="s">
        <v>54</v>
      </c>
      <c r="G66" s="121"/>
      <c r="H66" s="121"/>
      <c r="I66" s="121"/>
      <c r="J66" s="121"/>
      <c r="K66" s="55">
        <f aca="true" t="shared" si="29" ref="K66:P66">K71+K67</f>
        <v>1664.2</v>
      </c>
      <c r="L66" s="55">
        <f t="shared" si="29"/>
        <v>1625.2</v>
      </c>
      <c r="M66" s="55">
        <f t="shared" si="29"/>
        <v>1626.2</v>
      </c>
      <c r="N66" s="55">
        <f t="shared" si="29"/>
        <v>1627.2</v>
      </c>
      <c r="O66" s="55">
        <f t="shared" si="29"/>
        <v>1628.2</v>
      </c>
      <c r="P66" s="55">
        <f t="shared" si="29"/>
        <v>1629.2</v>
      </c>
      <c r="Q66" s="55"/>
      <c r="R66" s="121"/>
      <c r="S66" s="122">
        <f>S71+S67</f>
        <v>1513194</v>
      </c>
      <c r="T66" s="122">
        <f>T71+T67</f>
        <v>980502</v>
      </c>
      <c r="U66" s="122">
        <f>U71+U67</f>
        <v>1108180</v>
      </c>
    </row>
    <row r="67" spans="1:21" ht="15.75" customHeight="1" hidden="1">
      <c r="A67" s="176" t="s">
        <v>409</v>
      </c>
      <c r="B67" s="118"/>
      <c r="C67" s="118"/>
      <c r="D67" s="127">
        <v>866</v>
      </c>
      <c r="E67" s="120" t="s">
        <v>54</v>
      </c>
      <c r="F67" s="120" t="s">
        <v>54</v>
      </c>
      <c r="G67" s="120" t="s">
        <v>34</v>
      </c>
      <c r="H67" s="121"/>
      <c r="I67" s="121"/>
      <c r="J67" s="121"/>
      <c r="K67" s="55">
        <f aca="true" t="shared" si="30" ref="K67:P67">K69</f>
        <v>40</v>
      </c>
      <c r="L67" s="55">
        <f t="shared" si="30"/>
        <v>0</v>
      </c>
      <c r="M67" s="55">
        <f t="shared" si="30"/>
        <v>0</v>
      </c>
      <c r="N67" s="55">
        <f t="shared" si="30"/>
        <v>0</v>
      </c>
      <c r="O67" s="55">
        <f t="shared" si="30"/>
        <v>0</v>
      </c>
      <c r="P67" s="55">
        <f t="shared" si="30"/>
        <v>0</v>
      </c>
      <c r="Q67" s="55"/>
      <c r="R67" s="121"/>
      <c r="S67" s="122">
        <f aca="true" t="shared" si="31" ref="S67:U69">S68</f>
        <v>0</v>
      </c>
      <c r="T67" s="122">
        <f t="shared" si="31"/>
        <v>0</v>
      </c>
      <c r="U67" s="122">
        <f t="shared" si="31"/>
        <v>0</v>
      </c>
    </row>
    <row r="68" spans="1:21" ht="26.25" customHeight="1" hidden="1">
      <c r="A68" s="178" t="s">
        <v>438</v>
      </c>
      <c r="B68" s="123"/>
      <c r="C68" s="123"/>
      <c r="D68" s="78"/>
      <c r="E68" s="125"/>
      <c r="F68" s="125" t="s">
        <v>54</v>
      </c>
      <c r="G68" s="125" t="s">
        <v>34</v>
      </c>
      <c r="H68" s="125"/>
      <c r="I68" s="125" t="s">
        <v>410</v>
      </c>
      <c r="J68" s="125"/>
      <c r="K68" s="29"/>
      <c r="L68" s="29"/>
      <c r="M68" s="29"/>
      <c r="N68" s="29"/>
      <c r="O68" s="29"/>
      <c r="P68" s="29"/>
      <c r="Q68" s="29"/>
      <c r="R68" s="125"/>
      <c r="S68" s="126">
        <f t="shared" si="31"/>
        <v>0</v>
      </c>
      <c r="T68" s="126">
        <f t="shared" si="31"/>
        <v>0</v>
      </c>
      <c r="U68" s="126">
        <f t="shared" si="31"/>
        <v>0</v>
      </c>
    </row>
    <row r="69" spans="1:21" s="34" customFormat="1" ht="24" customHeight="1" hidden="1">
      <c r="A69" s="158" t="s">
        <v>324</v>
      </c>
      <c r="B69" s="118"/>
      <c r="C69" s="118"/>
      <c r="D69" s="78">
        <v>866</v>
      </c>
      <c r="E69" s="125" t="s">
        <v>54</v>
      </c>
      <c r="F69" s="125" t="s">
        <v>54</v>
      </c>
      <c r="G69" s="125" t="s">
        <v>34</v>
      </c>
      <c r="H69" s="121"/>
      <c r="I69" s="125" t="s">
        <v>410</v>
      </c>
      <c r="J69" s="125" t="s">
        <v>30</v>
      </c>
      <c r="K69" s="29">
        <f aca="true" t="shared" si="32" ref="K69:P69">K70</f>
        <v>40</v>
      </c>
      <c r="L69" s="29">
        <f t="shared" si="32"/>
        <v>0</v>
      </c>
      <c r="M69" s="29">
        <f t="shared" si="32"/>
        <v>0</v>
      </c>
      <c r="N69" s="29">
        <f t="shared" si="32"/>
        <v>0</v>
      </c>
      <c r="O69" s="29">
        <f t="shared" si="32"/>
        <v>0</v>
      </c>
      <c r="P69" s="29">
        <f t="shared" si="32"/>
        <v>0</v>
      </c>
      <c r="Q69" s="29"/>
      <c r="R69" s="125" t="s">
        <v>30</v>
      </c>
      <c r="S69" s="126">
        <f t="shared" si="31"/>
        <v>0</v>
      </c>
      <c r="T69" s="126">
        <f t="shared" si="31"/>
        <v>0</v>
      </c>
      <c r="U69" s="126">
        <f t="shared" si="31"/>
        <v>0</v>
      </c>
    </row>
    <row r="70" spans="1:21" s="34" customFormat="1" ht="24" customHeight="1" hidden="1">
      <c r="A70" s="158" t="s">
        <v>325</v>
      </c>
      <c r="B70" s="118"/>
      <c r="C70" s="118"/>
      <c r="D70" s="78">
        <v>866</v>
      </c>
      <c r="E70" s="125" t="s">
        <v>54</v>
      </c>
      <c r="F70" s="125" t="s">
        <v>54</v>
      </c>
      <c r="G70" s="125" t="s">
        <v>34</v>
      </c>
      <c r="H70" s="121"/>
      <c r="I70" s="125" t="s">
        <v>410</v>
      </c>
      <c r="J70" s="125" t="s">
        <v>31</v>
      </c>
      <c r="K70" s="29">
        <v>40</v>
      </c>
      <c r="L70" s="29"/>
      <c r="M70" s="29"/>
      <c r="N70" s="29"/>
      <c r="O70" s="29"/>
      <c r="P70" s="29"/>
      <c r="Q70" s="29"/>
      <c r="R70" s="125" t="s">
        <v>31</v>
      </c>
      <c r="S70" s="126">
        <v>0</v>
      </c>
      <c r="T70" s="126">
        <v>0</v>
      </c>
      <c r="U70" s="126">
        <v>0</v>
      </c>
    </row>
    <row r="71" spans="1:21" s="35" customFormat="1" ht="16.5" customHeight="1">
      <c r="A71" s="181" t="s">
        <v>191</v>
      </c>
      <c r="B71" s="118">
        <v>63</v>
      </c>
      <c r="C71" s="118">
        <v>0</v>
      </c>
      <c r="D71" s="127">
        <v>866</v>
      </c>
      <c r="E71" s="120" t="s">
        <v>54</v>
      </c>
      <c r="F71" s="120" t="s">
        <v>54</v>
      </c>
      <c r="G71" s="120" t="s">
        <v>192</v>
      </c>
      <c r="H71" s="120"/>
      <c r="I71" s="120"/>
      <c r="J71" s="120"/>
      <c r="K71" s="55">
        <f>K72</f>
        <v>1624.2</v>
      </c>
      <c r="L71" s="55">
        <f aca="true" t="shared" si="33" ref="L71:P73">L72</f>
        <v>1625.2</v>
      </c>
      <c r="M71" s="55">
        <f t="shared" si="33"/>
        <v>1626.2</v>
      </c>
      <c r="N71" s="55">
        <f t="shared" si="33"/>
        <v>1627.2</v>
      </c>
      <c r="O71" s="55">
        <f t="shared" si="33"/>
        <v>1628.2</v>
      </c>
      <c r="P71" s="55">
        <f t="shared" si="33"/>
        <v>1629.2</v>
      </c>
      <c r="Q71" s="55"/>
      <c r="R71" s="120"/>
      <c r="S71" s="122">
        <f>S72</f>
        <v>1513194</v>
      </c>
      <c r="T71" s="122">
        <f aca="true" t="shared" si="34" ref="T71:U73">T72</f>
        <v>980502</v>
      </c>
      <c r="U71" s="122">
        <f t="shared" si="34"/>
        <v>1108180</v>
      </c>
    </row>
    <row r="72" spans="1:21" s="35" customFormat="1" ht="144.75" customHeight="1">
      <c r="A72" s="165" t="s">
        <v>411</v>
      </c>
      <c r="B72" s="123">
        <v>63</v>
      </c>
      <c r="C72" s="123">
        <v>0</v>
      </c>
      <c r="D72" s="78">
        <v>866</v>
      </c>
      <c r="E72" s="125" t="s">
        <v>54</v>
      </c>
      <c r="F72" s="125" t="s">
        <v>54</v>
      </c>
      <c r="G72" s="125" t="s">
        <v>192</v>
      </c>
      <c r="H72" s="125" t="s">
        <v>193</v>
      </c>
      <c r="I72" s="246" t="s">
        <v>341</v>
      </c>
      <c r="J72" s="125"/>
      <c r="K72" s="29">
        <f>K73</f>
        <v>1624.2</v>
      </c>
      <c r="L72" s="29">
        <f t="shared" si="33"/>
        <v>1625.2</v>
      </c>
      <c r="M72" s="29">
        <f t="shared" si="33"/>
        <v>1626.2</v>
      </c>
      <c r="N72" s="29">
        <f t="shared" si="33"/>
        <v>1627.2</v>
      </c>
      <c r="O72" s="29">
        <f t="shared" si="33"/>
        <v>1628.2</v>
      </c>
      <c r="P72" s="29">
        <f t="shared" si="33"/>
        <v>1629.2</v>
      </c>
      <c r="Q72" s="29"/>
      <c r="R72" s="125"/>
      <c r="S72" s="126">
        <f>S73</f>
        <v>1513194</v>
      </c>
      <c r="T72" s="126">
        <f t="shared" si="34"/>
        <v>980502</v>
      </c>
      <c r="U72" s="126">
        <f t="shared" si="34"/>
        <v>1108180</v>
      </c>
    </row>
    <row r="73" spans="1:21" s="35" customFormat="1" ht="30.75" customHeight="1">
      <c r="A73" s="158" t="s">
        <v>324</v>
      </c>
      <c r="B73" s="123">
        <v>63</v>
      </c>
      <c r="C73" s="123">
        <v>0</v>
      </c>
      <c r="D73" s="78">
        <v>866</v>
      </c>
      <c r="E73" s="125" t="s">
        <v>54</v>
      </c>
      <c r="F73" s="125" t="s">
        <v>54</v>
      </c>
      <c r="G73" s="125" t="s">
        <v>192</v>
      </c>
      <c r="H73" s="125" t="s">
        <v>193</v>
      </c>
      <c r="I73" s="246" t="s">
        <v>341</v>
      </c>
      <c r="J73" s="125" t="s">
        <v>30</v>
      </c>
      <c r="K73" s="29">
        <f>K74</f>
        <v>1624.2</v>
      </c>
      <c r="L73" s="29">
        <f t="shared" si="33"/>
        <v>1625.2</v>
      </c>
      <c r="M73" s="29">
        <f t="shared" si="33"/>
        <v>1626.2</v>
      </c>
      <c r="N73" s="29">
        <f t="shared" si="33"/>
        <v>1627.2</v>
      </c>
      <c r="O73" s="29">
        <f t="shared" si="33"/>
        <v>1628.2</v>
      </c>
      <c r="P73" s="29">
        <f t="shared" si="33"/>
        <v>1629.2</v>
      </c>
      <c r="Q73" s="29"/>
      <c r="R73" s="125" t="s">
        <v>30</v>
      </c>
      <c r="S73" s="126">
        <f>S74</f>
        <v>1513194</v>
      </c>
      <c r="T73" s="126">
        <f t="shared" si="34"/>
        <v>980502</v>
      </c>
      <c r="U73" s="126">
        <f t="shared" si="34"/>
        <v>1108180</v>
      </c>
    </row>
    <row r="74" spans="1:21" s="35" customFormat="1" ht="40.5" customHeight="1">
      <c r="A74" s="158" t="s">
        <v>325</v>
      </c>
      <c r="B74" s="123">
        <v>63</v>
      </c>
      <c r="C74" s="123">
        <v>0</v>
      </c>
      <c r="D74" s="78">
        <v>866</v>
      </c>
      <c r="E74" s="125" t="s">
        <v>54</v>
      </c>
      <c r="F74" s="125" t="s">
        <v>54</v>
      </c>
      <c r="G74" s="125" t="s">
        <v>192</v>
      </c>
      <c r="H74" s="125" t="s">
        <v>193</v>
      </c>
      <c r="I74" s="246" t="s">
        <v>341</v>
      </c>
      <c r="J74" s="125" t="s">
        <v>31</v>
      </c>
      <c r="K74" s="29">
        <v>1624.2</v>
      </c>
      <c r="L74" s="29">
        <v>1625.2</v>
      </c>
      <c r="M74" s="29">
        <v>1626.2</v>
      </c>
      <c r="N74" s="29">
        <v>1627.2</v>
      </c>
      <c r="O74" s="29">
        <v>1628.2</v>
      </c>
      <c r="P74" s="29">
        <v>1629.2</v>
      </c>
      <c r="Q74" s="29"/>
      <c r="R74" s="125" t="s">
        <v>31</v>
      </c>
      <c r="S74" s="126">
        <v>1513194</v>
      </c>
      <c r="T74" s="126">
        <v>980502</v>
      </c>
      <c r="U74" s="126">
        <v>1108180</v>
      </c>
    </row>
    <row r="75" spans="1:21" s="35" customFormat="1" ht="29.25" customHeight="1" hidden="1">
      <c r="A75" s="158" t="s">
        <v>173</v>
      </c>
      <c r="B75" s="123">
        <v>63</v>
      </c>
      <c r="C75" s="123">
        <v>0</v>
      </c>
      <c r="D75" s="78">
        <v>866</v>
      </c>
      <c r="E75" s="125" t="s">
        <v>54</v>
      </c>
      <c r="F75" s="125"/>
      <c r="G75" s="125" t="s">
        <v>192</v>
      </c>
      <c r="H75" s="125" t="s">
        <v>193</v>
      </c>
      <c r="I75" s="246" t="s">
        <v>215</v>
      </c>
      <c r="J75" s="125" t="s">
        <v>172</v>
      </c>
      <c r="K75" s="29"/>
      <c r="L75" s="29"/>
      <c r="M75" s="29"/>
      <c r="N75" s="29"/>
      <c r="O75" s="29"/>
      <c r="P75" s="29"/>
      <c r="Q75" s="29"/>
      <c r="R75" s="125" t="s">
        <v>172</v>
      </c>
      <c r="S75" s="126"/>
      <c r="T75" s="126"/>
      <c r="U75" s="126"/>
    </row>
    <row r="76" spans="1:21" s="35" customFormat="1" ht="15" customHeight="1">
      <c r="A76" s="198" t="s">
        <v>58</v>
      </c>
      <c r="B76" s="118">
        <v>63</v>
      </c>
      <c r="C76" s="118">
        <v>0</v>
      </c>
      <c r="D76" s="144">
        <v>866</v>
      </c>
      <c r="E76" s="145" t="s">
        <v>55</v>
      </c>
      <c r="F76" s="145" t="s">
        <v>55</v>
      </c>
      <c r="G76" s="145"/>
      <c r="H76" s="145"/>
      <c r="I76" s="145"/>
      <c r="J76" s="145"/>
      <c r="K76" s="192" t="e">
        <f aca="true" t="shared" si="35" ref="K76:P76">K77+K81</f>
        <v>#REF!</v>
      </c>
      <c r="L76" s="192" t="e">
        <f t="shared" si="35"/>
        <v>#REF!</v>
      </c>
      <c r="M76" s="192" t="e">
        <f t="shared" si="35"/>
        <v>#REF!</v>
      </c>
      <c r="N76" s="192" t="e">
        <f t="shared" si="35"/>
        <v>#REF!</v>
      </c>
      <c r="O76" s="192" t="e">
        <f t="shared" si="35"/>
        <v>#REF!</v>
      </c>
      <c r="P76" s="192" t="e">
        <f t="shared" si="35"/>
        <v>#REF!</v>
      </c>
      <c r="Q76" s="192"/>
      <c r="R76" s="145"/>
      <c r="S76" s="161">
        <f>S77+S81</f>
        <v>44224</v>
      </c>
      <c r="T76" s="161">
        <f>T77+T81</f>
        <v>44224</v>
      </c>
      <c r="U76" s="161">
        <f>U77+U81</f>
        <v>59224</v>
      </c>
    </row>
    <row r="77" spans="1:21" s="35" customFormat="1" ht="15.75" customHeight="1">
      <c r="A77" s="198" t="s">
        <v>73</v>
      </c>
      <c r="B77" s="118">
        <v>63</v>
      </c>
      <c r="C77" s="118">
        <v>0</v>
      </c>
      <c r="D77" s="144">
        <v>866</v>
      </c>
      <c r="E77" s="145" t="s">
        <v>55</v>
      </c>
      <c r="F77" s="145" t="s">
        <v>55</v>
      </c>
      <c r="G77" s="145" t="s">
        <v>49</v>
      </c>
      <c r="H77" s="145"/>
      <c r="I77" s="148"/>
      <c r="J77" s="145"/>
      <c r="K77" s="192" t="e">
        <f>#REF!+K78</f>
        <v>#REF!</v>
      </c>
      <c r="L77" s="192" t="e">
        <f>#REF!+L78</f>
        <v>#REF!</v>
      </c>
      <c r="M77" s="192" t="e">
        <f>#REF!+M78</f>
        <v>#REF!</v>
      </c>
      <c r="N77" s="192" t="e">
        <f>#REF!+N78</f>
        <v>#REF!</v>
      </c>
      <c r="O77" s="192" t="e">
        <f>#REF!+O78</f>
        <v>#REF!</v>
      </c>
      <c r="P77" s="192" t="e">
        <f>#REF!+P78</f>
        <v>#REF!</v>
      </c>
      <c r="Q77" s="192"/>
      <c r="R77" s="145"/>
      <c r="S77" s="161">
        <f>S78</f>
        <v>300</v>
      </c>
      <c r="T77" s="161">
        <f>T78</f>
        <v>300</v>
      </c>
      <c r="U77" s="161">
        <f>U78</f>
        <v>300</v>
      </c>
    </row>
    <row r="78" spans="1:21" s="35" customFormat="1" ht="116.25" customHeight="1">
      <c r="A78" s="251" t="s">
        <v>342</v>
      </c>
      <c r="B78" s="123">
        <v>63</v>
      </c>
      <c r="C78" s="123">
        <v>0</v>
      </c>
      <c r="D78" s="78">
        <v>866</v>
      </c>
      <c r="E78" s="148" t="s">
        <v>55</v>
      </c>
      <c r="F78" s="148" t="s">
        <v>55</v>
      </c>
      <c r="G78" s="148" t="s">
        <v>49</v>
      </c>
      <c r="H78" s="148" t="s">
        <v>171</v>
      </c>
      <c r="I78" s="148" t="s">
        <v>343</v>
      </c>
      <c r="J78" s="148"/>
      <c r="K78" s="193">
        <f aca="true" t="shared" si="36" ref="K78:P79">K79</f>
        <v>0.3</v>
      </c>
      <c r="L78" s="193">
        <f t="shared" si="36"/>
        <v>1.3</v>
      </c>
      <c r="M78" s="193">
        <f t="shared" si="36"/>
        <v>2.3</v>
      </c>
      <c r="N78" s="193">
        <f t="shared" si="36"/>
        <v>3.3</v>
      </c>
      <c r="O78" s="193">
        <f t="shared" si="36"/>
        <v>4.3</v>
      </c>
      <c r="P78" s="193">
        <f t="shared" si="36"/>
        <v>5.3</v>
      </c>
      <c r="Q78" s="193"/>
      <c r="R78" s="148"/>
      <c r="S78" s="162">
        <f aca="true" t="shared" si="37" ref="S78:U79">S79</f>
        <v>300</v>
      </c>
      <c r="T78" s="162">
        <f t="shared" si="37"/>
        <v>300</v>
      </c>
      <c r="U78" s="162">
        <f t="shared" si="37"/>
        <v>300</v>
      </c>
    </row>
    <row r="79" spans="1:21" s="35" customFormat="1" ht="29.25" customHeight="1">
      <c r="A79" s="158" t="s">
        <v>324</v>
      </c>
      <c r="B79" s="123">
        <v>63</v>
      </c>
      <c r="C79" s="123">
        <v>0</v>
      </c>
      <c r="D79" s="78">
        <v>866</v>
      </c>
      <c r="E79" s="148" t="s">
        <v>55</v>
      </c>
      <c r="F79" s="148" t="s">
        <v>55</v>
      </c>
      <c r="G79" s="148" t="s">
        <v>49</v>
      </c>
      <c r="H79" s="148" t="s">
        <v>171</v>
      </c>
      <c r="I79" s="148" t="s">
        <v>343</v>
      </c>
      <c r="J79" s="148" t="s">
        <v>30</v>
      </c>
      <c r="K79" s="194">
        <f t="shared" si="36"/>
        <v>0.3</v>
      </c>
      <c r="L79" s="194">
        <f t="shared" si="36"/>
        <v>1.3</v>
      </c>
      <c r="M79" s="194">
        <f t="shared" si="36"/>
        <v>2.3</v>
      </c>
      <c r="N79" s="194">
        <f t="shared" si="36"/>
        <v>3.3</v>
      </c>
      <c r="O79" s="194">
        <f t="shared" si="36"/>
        <v>4.3</v>
      </c>
      <c r="P79" s="194">
        <f t="shared" si="36"/>
        <v>5.3</v>
      </c>
      <c r="Q79" s="194"/>
      <c r="R79" s="148" t="s">
        <v>30</v>
      </c>
      <c r="S79" s="163">
        <f t="shared" si="37"/>
        <v>300</v>
      </c>
      <c r="T79" s="163">
        <f t="shared" si="37"/>
        <v>300</v>
      </c>
      <c r="U79" s="163">
        <f t="shared" si="37"/>
        <v>300</v>
      </c>
    </row>
    <row r="80" spans="1:21" s="35" customFormat="1" ht="40.5" customHeight="1">
      <c r="A80" s="158" t="s">
        <v>325</v>
      </c>
      <c r="B80" s="123">
        <v>63</v>
      </c>
      <c r="C80" s="123">
        <v>0</v>
      </c>
      <c r="D80" s="78">
        <v>866</v>
      </c>
      <c r="E80" s="148" t="s">
        <v>55</v>
      </c>
      <c r="F80" s="148" t="s">
        <v>55</v>
      </c>
      <c r="G80" s="148" t="s">
        <v>49</v>
      </c>
      <c r="H80" s="148" t="s">
        <v>171</v>
      </c>
      <c r="I80" s="148" t="s">
        <v>343</v>
      </c>
      <c r="J80" s="148" t="s">
        <v>31</v>
      </c>
      <c r="K80" s="194">
        <v>0.3</v>
      </c>
      <c r="L80" s="194">
        <v>1.3</v>
      </c>
      <c r="M80" s="194">
        <v>2.3</v>
      </c>
      <c r="N80" s="194">
        <v>3.3</v>
      </c>
      <c r="O80" s="194">
        <v>4.3</v>
      </c>
      <c r="P80" s="194">
        <v>5.3</v>
      </c>
      <c r="Q80" s="194"/>
      <c r="R80" s="148" t="s">
        <v>31</v>
      </c>
      <c r="S80" s="163">
        <v>300</v>
      </c>
      <c r="T80" s="163">
        <v>300</v>
      </c>
      <c r="U80" s="163">
        <v>300</v>
      </c>
    </row>
    <row r="81" spans="1:21" s="35" customFormat="1" ht="15.75" customHeight="1">
      <c r="A81" s="198" t="s">
        <v>74</v>
      </c>
      <c r="B81" s="118">
        <v>63</v>
      </c>
      <c r="C81" s="118">
        <v>0</v>
      </c>
      <c r="D81" s="127">
        <v>866</v>
      </c>
      <c r="E81" s="145" t="s">
        <v>55</v>
      </c>
      <c r="F81" s="145" t="s">
        <v>55</v>
      </c>
      <c r="G81" s="145" t="s">
        <v>52</v>
      </c>
      <c r="H81" s="145"/>
      <c r="I81" s="145"/>
      <c r="J81" s="145"/>
      <c r="K81" s="192" t="e">
        <f>K82+#REF!+K88+K91</f>
        <v>#REF!</v>
      </c>
      <c r="L81" s="192" t="e">
        <f>L82+#REF!+L88+L91</f>
        <v>#REF!</v>
      </c>
      <c r="M81" s="192" t="e">
        <f>M82+#REF!+M88+M91</f>
        <v>#REF!</v>
      </c>
      <c r="N81" s="192" t="e">
        <f>N82+#REF!+N88+N91</f>
        <v>#REF!</v>
      </c>
      <c r="O81" s="192" t="e">
        <f>O82+#REF!+O88+O91</f>
        <v>#REF!</v>
      </c>
      <c r="P81" s="192" t="e">
        <f>P82+#REF!+P88+P91</f>
        <v>#REF!</v>
      </c>
      <c r="Q81" s="192"/>
      <c r="R81" s="145"/>
      <c r="S81" s="161">
        <f>S82+S85+S89+S92</f>
        <v>43924</v>
      </c>
      <c r="T81" s="161">
        <f>T82+T85+T89+T92</f>
        <v>43924</v>
      </c>
      <c r="U81" s="161">
        <f>U82+U85+U89+U92</f>
        <v>58924</v>
      </c>
    </row>
    <row r="82" spans="1:21" s="35" customFormat="1" ht="15.75" customHeight="1">
      <c r="A82" s="251" t="s">
        <v>383</v>
      </c>
      <c r="B82" s="123">
        <v>63</v>
      </c>
      <c r="C82" s="123">
        <v>0</v>
      </c>
      <c r="D82" s="78">
        <v>866</v>
      </c>
      <c r="E82" s="148" t="s">
        <v>55</v>
      </c>
      <c r="F82" s="148" t="s">
        <v>55</v>
      </c>
      <c r="G82" s="148" t="s">
        <v>52</v>
      </c>
      <c r="H82" s="148" t="s">
        <v>118</v>
      </c>
      <c r="I82" s="148" t="s">
        <v>345</v>
      </c>
      <c r="J82" s="148"/>
      <c r="K82" s="194">
        <f aca="true" t="shared" si="38" ref="K82:P83">K83</f>
        <v>33</v>
      </c>
      <c r="L82" s="194">
        <f t="shared" si="38"/>
        <v>34</v>
      </c>
      <c r="M82" s="194">
        <f t="shared" si="38"/>
        <v>35</v>
      </c>
      <c r="N82" s="194">
        <f t="shared" si="38"/>
        <v>36</v>
      </c>
      <c r="O82" s="194">
        <f t="shared" si="38"/>
        <v>37</v>
      </c>
      <c r="P82" s="194">
        <f t="shared" si="38"/>
        <v>38</v>
      </c>
      <c r="Q82" s="194"/>
      <c r="R82" s="148"/>
      <c r="S82" s="163">
        <f aca="true" t="shared" si="39" ref="S82:U83">S83</f>
        <v>43924</v>
      </c>
      <c r="T82" s="163">
        <f t="shared" si="39"/>
        <v>43924</v>
      </c>
      <c r="U82" s="163">
        <f t="shared" si="39"/>
        <v>43924</v>
      </c>
    </row>
    <row r="83" spans="1:21" s="35" customFormat="1" ht="27.75" customHeight="1">
      <c r="A83" s="158" t="s">
        <v>324</v>
      </c>
      <c r="B83" s="123">
        <v>63</v>
      </c>
      <c r="C83" s="123">
        <v>0</v>
      </c>
      <c r="D83" s="78">
        <v>866</v>
      </c>
      <c r="E83" s="148" t="s">
        <v>55</v>
      </c>
      <c r="F83" s="148" t="s">
        <v>55</v>
      </c>
      <c r="G83" s="148" t="s">
        <v>52</v>
      </c>
      <c r="H83" s="148" t="s">
        <v>118</v>
      </c>
      <c r="I83" s="148" t="s">
        <v>345</v>
      </c>
      <c r="J83" s="148" t="s">
        <v>30</v>
      </c>
      <c r="K83" s="194">
        <f t="shared" si="38"/>
        <v>33</v>
      </c>
      <c r="L83" s="194">
        <f t="shared" si="38"/>
        <v>34</v>
      </c>
      <c r="M83" s="194">
        <f t="shared" si="38"/>
        <v>35</v>
      </c>
      <c r="N83" s="194">
        <f t="shared" si="38"/>
        <v>36</v>
      </c>
      <c r="O83" s="194">
        <f t="shared" si="38"/>
        <v>37</v>
      </c>
      <c r="P83" s="194">
        <f t="shared" si="38"/>
        <v>38</v>
      </c>
      <c r="Q83" s="194"/>
      <c r="R83" s="148" t="s">
        <v>30</v>
      </c>
      <c r="S83" s="163">
        <f t="shared" si="39"/>
        <v>43924</v>
      </c>
      <c r="T83" s="163">
        <f t="shared" si="39"/>
        <v>43924</v>
      </c>
      <c r="U83" s="163">
        <f t="shared" si="39"/>
        <v>43924</v>
      </c>
    </row>
    <row r="84" spans="1:21" ht="40.5" customHeight="1">
      <c r="A84" s="158" t="s">
        <v>110</v>
      </c>
      <c r="B84" s="123">
        <v>63</v>
      </c>
      <c r="C84" s="123">
        <v>0</v>
      </c>
      <c r="D84" s="78">
        <v>866</v>
      </c>
      <c r="E84" s="148" t="s">
        <v>55</v>
      </c>
      <c r="F84" s="148" t="s">
        <v>55</v>
      </c>
      <c r="G84" s="148" t="s">
        <v>52</v>
      </c>
      <c r="H84" s="148" t="s">
        <v>118</v>
      </c>
      <c r="I84" s="148" t="s">
        <v>345</v>
      </c>
      <c r="J84" s="148" t="s">
        <v>31</v>
      </c>
      <c r="K84" s="194">
        <v>33</v>
      </c>
      <c r="L84" s="194">
        <v>34</v>
      </c>
      <c r="M84" s="194">
        <v>35</v>
      </c>
      <c r="N84" s="194">
        <v>36</v>
      </c>
      <c r="O84" s="194">
        <v>37</v>
      </c>
      <c r="P84" s="194">
        <v>38</v>
      </c>
      <c r="Q84" s="194"/>
      <c r="R84" s="148" t="s">
        <v>31</v>
      </c>
      <c r="S84" s="163">
        <f>43900+24</f>
        <v>43924</v>
      </c>
      <c r="T84" s="163">
        <f>43900+24</f>
        <v>43924</v>
      </c>
      <c r="U84" s="163">
        <f>43900+24</f>
        <v>43924</v>
      </c>
    </row>
    <row r="85" spans="1:21" ht="14.25" customHeight="1" hidden="1">
      <c r="A85" s="158" t="s">
        <v>216</v>
      </c>
      <c r="B85" s="123"/>
      <c r="C85" s="123"/>
      <c r="D85" s="78">
        <v>866</v>
      </c>
      <c r="E85" s="148" t="s">
        <v>55</v>
      </c>
      <c r="F85" s="148" t="s">
        <v>55</v>
      </c>
      <c r="G85" s="148" t="s">
        <v>52</v>
      </c>
      <c r="H85" s="148" t="s">
        <v>118</v>
      </c>
      <c r="I85" s="148" t="s">
        <v>346</v>
      </c>
      <c r="J85" s="148" t="s">
        <v>30</v>
      </c>
      <c r="K85" s="194">
        <f aca="true" t="shared" si="40" ref="K85:P85">K86</f>
        <v>10</v>
      </c>
      <c r="L85" s="194">
        <f t="shared" si="40"/>
        <v>11</v>
      </c>
      <c r="M85" s="194">
        <f t="shared" si="40"/>
        <v>12</v>
      </c>
      <c r="N85" s="194">
        <f t="shared" si="40"/>
        <v>13</v>
      </c>
      <c r="O85" s="194">
        <f t="shared" si="40"/>
        <v>14</v>
      </c>
      <c r="P85" s="194">
        <f t="shared" si="40"/>
        <v>15</v>
      </c>
      <c r="Q85" s="194"/>
      <c r="R85" s="148"/>
      <c r="S85" s="163">
        <f>S86</f>
        <v>0</v>
      </c>
      <c r="T85" s="163">
        <f>T86</f>
        <v>0</v>
      </c>
      <c r="U85" s="163">
        <f>U86</f>
        <v>0</v>
      </c>
    </row>
    <row r="86" spans="1:21" ht="14.25" customHeight="1" hidden="1">
      <c r="A86" s="158" t="s">
        <v>324</v>
      </c>
      <c r="B86" s="123"/>
      <c r="C86" s="123"/>
      <c r="D86" s="78">
        <v>866</v>
      </c>
      <c r="E86" s="148" t="s">
        <v>55</v>
      </c>
      <c r="F86" s="148" t="s">
        <v>55</v>
      </c>
      <c r="G86" s="148" t="s">
        <v>52</v>
      </c>
      <c r="H86" s="148" t="s">
        <v>118</v>
      </c>
      <c r="I86" s="148" t="s">
        <v>346</v>
      </c>
      <c r="J86" s="148" t="s">
        <v>31</v>
      </c>
      <c r="K86" s="194">
        <v>10</v>
      </c>
      <c r="L86" s="194">
        <v>11</v>
      </c>
      <c r="M86" s="194">
        <v>12</v>
      </c>
      <c r="N86" s="194">
        <v>13</v>
      </c>
      <c r="O86" s="194">
        <v>14</v>
      </c>
      <c r="P86" s="194">
        <v>15</v>
      </c>
      <c r="Q86" s="194"/>
      <c r="R86" s="148" t="s">
        <v>30</v>
      </c>
      <c r="S86" s="163">
        <f>S88</f>
        <v>0</v>
      </c>
      <c r="T86" s="163">
        <f>T88</f>
        <v>0</v>
      </c>
      <c r="U86" s="163">
        <f>U88</f>
        <v>0</v>
      </c>
    </row>
    <row r="87" spans="1:21" ht="14.25" customHeight="1" hidden="1">
      <c r="A87" s="158" t="s">
        <v>325</v>
      </c>
      <c r="B87" s="123"/>
      <c r="C87" s="123"/>
      <c r="D87" s="78">
        <v>866</v>
      </c>
      <c r="E87" s="148" t="s">
        <v>55</v>
      </c>
      <c r="F87" s="148"/>
      <c r="G87" s="148" t="s">
        <v>52</v>
      </c>
      <c r="H87" s="148" t="s">
        <v>118</v>
      </c>
      <c r="I87" s="148" t="s">
        <v>217</v>
      </c>
      <c r="J87" s="148" t="s">
        <v>172</v>
      </c>
      <c r="K87" s="194"/>
      <c r="L87" s="194"/>
      <c r="M87" s="194"/>
      <c r="N87" s="194"/>
      <c r="O87" s="194"/>
      <c r="P87" s="194"/>
      <c r="Q87" s="194"/>
      <c r="R87" s="148" t="s">
        <v>172</v>
      </c>
      <c r="S87" s="163"/>
      <c r="T87" s="163"/>
      <c r="U87" s="163"/>
    </row>
    <row r="88" spans="1:21" ht="14.25" customHeight="1" hidden="1">
      <c r="A88" s="158" t="s">
        <v>173</v>
      </c>
      <c r="B88" s="123">
        <v>63</v>
      </c>
      <c r="C88" s="123">
        <v>0</v>
      </c>
      <c r="D88" s="78">
        <v>866</v>
      </c>
      <c r="E88" s="148" t="s">
        <v>55</v>
      </c>
      <c r="F88" s="148" t="s">
        <v>55</v>
      </c>
      <c r="G88" s="148" t="s">
        <v>52</v>
      </c>
      <c r="H88" s="148" t="s">
        <v>119</v>
      </c>
      <c r="I88" s="148" t="s">
        <v>346</v>
      </c>
      <c r="J88" s="148"/>
      <c r="K88" s="194">
        <f aca="true" t="shared" si="41" ref="K88:P89">K89</f>
        <v>15</v>
      </c>
      <c r="L88" s="194">
        <f t="shared" si="41"/>
        <v>16</v>
      </c>
      <c r="M88" s="194">
        <f t="shared" si="41"/>
        <v>17</v>
      </c>
      <c r="N88" s="194">
        <f t="shared" si="41"/>
        <v>18</v>
      </c>
      <c r="O88" s="194">
        <f t="shared" si="41"/>
        <v>19</v>
      </c>
      <c r="P88" s="194">
        <f t="shared" si="41"/>
        <v>20</v>
      </c>
      <c r="Q88" s="194"/>
      <c r="R88" s="148" t="s">
        <v>31</v>
      </c>
      <c r="S88" s="163">
        <v>0</v>
      </c>
      <c r="T88" s="163">
        <v>0</v>
      </c>
      <c r="U88" s="163">
        <v>0</v>
      </c>
    </row>
    <row r="89" spans="1:21" ht="15.75" customHeight="1">
      <c r="A89" s="251" t="s">
        <v>120</v>
      </c>
      <c r="B89" s="123">
        <v>63</v>
      </c>
      <c r="C89" s="123">
        <v>0</v>
      </c>
      <c r="D89" s="78">
        <v>866</v>
      </c>
      <c r="E89" s="148" t="s">
        <v>55</v>
      </c>
      <c r="F89" s="148" t="s">
        <v>55</v>
      </c>
      <c r="G89" s="148" t="s">
        <v>52</v>
      </c>
      <c r="H89" s="148" t="s">
        <v>119</v>
      </c>
      <c r="I89" s="148" t="s">
        <v>347</v>
      </c>
      <c r="J89" s="148" t="s">
        <v>30</v>
      </c>
      <c r="K89" s="194">
        <f t="shared" si="41"/>
        <v>15</v>
      </c>
      <c r="L89" s="194">
        <f t="shared" si="41"/>
        <v>16</v>
      </c>
      <c r="M89" s="194">
        <f t="shared" si="41"/>
        <v>17</v>
      </c>
      <c r="N89" s="194">
        <f t="shared" si="41"/>
        <v>18</v>
      </c>
      <c r="O89" s="194">
        <f t="shared" si="41"/>
        <v>19</v>
      </c>
      <c r="P89" s="194">
        <f t="shared" si="41"/>
        <v>20</v>
      </c>
      <c r="Q89" s="194"/>
      <c r="R89" s="148"/>
      <c r="S89" s="163">
        <f aca="true" t="shared" si="42" ref="S89:U90">S90</f>
        <v>0</v>
      </c>
      <c r="T89" s="163">
        <f t="shared" si="42"/>
        <v>0</v>
      </c>
      <c r="U89" s="163">
        <f t="shared" si="42"/>
        <v>15000</v>
      </c>
    </row>
    <row r="90" spans="1:21" ht="31.5" customHeight="1">
      <c r="A90" s="158" t="s">
        <v>324</v>
      </c>
      <c r="B90" s="123">
        <v>63</v>
      </c>
      <c r="C90" s="123">
        <v>0</v>
      </c>
      <c r="D90" s="78">
        <v>866</v>
      </c>
      <c r="E90" s="148" t="s">
        <v>55</v>
      </c>
      <c r="F90" s="148" t="s">
        <v>55</v>
      </c>
      <c r="G90" s="148" t="s">
        <v>52</v>
      </c>
      <c r="H90" s="148" t="s">
        <v>119</v>
      </c>
      <c r="I90" s="148" t="s">
        <v>347</v>
      </c>
      <c r="J90" s="148" t="s">
        <v>31</v>
      </c>
      <c r="K90" s="29">
        <v>15</v>
      </c>
      <c r="L90" s="29">
        <v>16</v>
      </c>
      <c r="M90" s="29">
        <v>17</v>
      </c>
      <c r="N90" s="29">
        <v>18</v>
      </c>
      <c r="O90" s="29">
        <v>19</v>
      </c>
      <c r="P90" s="29">
        <v>20</v>
      </c>
      <c r="Q90" s="29"/>
      <c r="R90" s="148" t="s">
        <v>30</v>
      </c>
      <c r="S90" s="126">
        <f t="shared" si="42"/>
        <v>0</v>
      </c>
      <c r="T90" s="126">
        <f t="shared" si="42"/>
        <v>0</v>
      </c>
      <c r="U90" s="126">
        <f t="shared" si="42"/>
        <v>15000</v>
      </c>
    </row>
    <row r="91" spans="1:21" s="35" customFormat="1" ht="39" customHeight="1">
      <c r="A91" s="158" t="s">
        <v>173</v>
      </c>
      <c r="B91" s="123"/>
      <c r="C91" s="123"/>
      <c r="D91" s="78">
        <v>866</v>
      </c>
      <c r="E91" s="148" t="s">
        <v>55</v>
      </c>
      <c r="F91" s="148" t="s">
        <v>55</v>
      </c>
      <c r="G91" s="148" t="s">
        <v>52</v>
      </c>
      <c r="H91" s="148" t="s">
        <v>119</v>
      </c>
      <c r="I91" s="148" t="s">
        <v>347</v>
      </c>
      <c r="J91" s="148"/>
      <c r="K91" s="29">
        <f>K92</f>
        <v>15</v>
      </c>
      <c r="L91" s="29">
        <f aca="true" t="shared" si="43" ref="L91:P92">L92</f>
        <v>16</v>
      </c>
      <c r="M91" s="29">
        <f t="shared" si="43"/>
        <v>17</v>
      </c>
      <c r="N91" s="29">
        <f t="shared" si="43"/>
        <v>18</v>
      </c>
      <c r="O91" s="29">
        <f t="shared" si="43"/>
        <v>19</v>
      </c>
      <c r="P91" s="29">
        <f t="shared" si="43"/>
        <v>20</v>
      </c>
      <c r="Q91" s="29"/>
      <c r="R91" s="148" t="s">
        <v>31</v>
      </c>
      <c r="S91" s="126">
        <v>0</v>
      </c>
      <c r="T91" s="126">
        <v>0</v>
      </c>
      <c r="U91" s="126">
        <v>15000</v>
      </c>
    </row>
    <row r="92" spans="1:21" ht="14.25" customHeight="1" hidden="1">
      <c r="A92" s="158" t="s">
        <v>344</v>
      </c>
      <c r="B92" s="123"/>
      <c r="C92" s="123"/>
      <c r="D92" s="78">
        <v>866</v>
      </c>
      <c r="E92" s="148" t="s">
        <v>55</v>
      </c>
      <c r="F92" s="148" t="s">
        <v>55</v>
      </c>
      <c r="G92" s="148" t="s">
        <v>52</v>
      </c>
      <c r="H92" s="148" t="s">
        <v>119</v>
      </c>
      <c r="I92" s="148" t="s">
        <v>348</v>
      </c>
      <c r="J92" s="148" t="s">
        <v>30</v>
      </c>
      <c r="K92" s="29">
        <f>K93</f>
        <v>15</v>
      </c>
      <c r="L92" s="29">
        <f t="shared" si="43"/>
        <v>16</v>
      </c>
      <c r="M92" s="29">
        <f t="shared" si="43"/>
        <v>17</v>
      </c>
      <c r="N92" s="29">
        <f t="shared" si="43"/>
        <v>18</v>
      </c>
      <c r="O92" s="29">
        <f t="shared" si="43"/>
        <v>19</v>
      </c>
      <c r="P92" s="29">
        <f t="shared" si="43"/>
        <v>20</v>
      </c>
      <c r="Q92" s="29"/>
      <c r="R92" s="148"/>
      <c r="S92" s="126">
        <f aca="true" t="shared" si="44" ref="S92:U93">S93</f>
        <v>0</v>
      </c>
      <c r="T92" s="126">
        <f t="shared" si="44"/>
        <v>0</v>
      </c>
      <c r="U92" s="126">
        <f t="shared" si="44"/>
        <v>0</v>
      </c>
    </row>
    <row r="93" spans="1:21" ht="14.25" customHeight="1" hidden="1">
      <c r="A93" s="158" t="s">
        <v>324</v>
      </c>
      <c r="B93" s="123"/>
      <c r="C93" s="123"/>
      <c r="D93" s="78">
        <v>866</v>
      </c>
      <c r="E93" s="148" t="s">
        <v>55</v>
      </c>
      <c r="F93" s="148" t="s">
        <v>55</v>
      </c>
      <c r="G93" s="148" t="s">
        <v>52</v>
      </c>
      <c r="H93" s="148" t="s">
        <v>119</v>
      </c>
      <c r="I93" s="148" t="s">
        <v>348</v>
      </c>
      <c r="J93" s="148" t="s">
        <v>31</v>
      </c>
      <c r="K93" s="29">
        <v>15</v>
      </c>
      <c r="L93" s="29">
        <v>16</v>
      </c>
      <c r="M93" s="29">
        <v>17</v>
      </c>
      <c r="N93" s="29">
        <v>18</v>
      </c>
      <c r="O93" s="29">
        <v>19</v>
      </c>
      <c r="P93" s="29">
        <v>20</v>
      </c>
      <c r="Q93" s="29"/>
      <c r="R93" s="148" t="s">
        <v>30</v>
      </c>
      <c r="S93" s="126">
        <f t="shared" si="44"/>
        <v>0</v>
      </c>
      <c r="T93" s="126">
        <f t="shared" si="44"/>
        <v>0</v>
      </c>
      <c r="U93" s="126">
        <f t="shared" si="44"/>
        <v>0</v>
      </c>
    </row>
    <row r="94" spans="1:21" ht="15" customHeight="1" hidden="1">
      <c r="A94" s="158" t="s">
        <v>325</v>
      </c>
      <c r="B94" s="123"/>
      <c r="C94" s="123"/>
      <c r="D94" s="78">
        <v>866</v>
      </c>
      <c r="E94" s="148" t="s">
        <v>55</v>
      </c>
      <c r="F94" s="148" t="s">
        <v>55</v>
      </c>
      <c r="G94" s="148" t="s">
        <v>52</v>
      </c>
      <c r="H94" s="148" t="s">
        <v>119</v>
      </c>
      <c r="I94" s="148" t="s">
        <v>348</v>
      </c>
      <c r="J94" s="148" t="s">
        <v>172</v>
      </c>
      <c r="K94" s="29"/>
      <c r="L94" s="29"/>
      <c r="M94" s="29"/>
      <c r="N94" s="29"/>
      <c r="O94" s="29"/>
      <c r="P94" s="29"/>
      <c r="Q94" s="29"/>
      <c r="R94" s="148" t="s">
        <v>31</v>
      </c>
      <c r="S94" s="126">
        <v>0</v>
      </c>
      <c r="T94" s="126">
        <v>0</v>
      </c>
      <c r="U94" s="126">
        <v>0</v>
      </c>
    </row>
    <row r="95" spans="1:21" ht="17.25" customHeight="1">
      <c r="A95" s="170" t="s">
        <v>201</v>
      </c>
      <c r="B95" s="118"/>
      <c r="C95" s="118"/>
      <c r="D95" s="127">
        <v>866</v>
      </c>
      <c r="E95" s="120" t="s">
        <v>62</v>
      </c>
      <c r="F95" s="120" t="s">
        <v>62</v>
      </c>
      <c r="G95" s="125"/>
      <c r="H95" s="125"/>
      <c r="I95" s="148"/>
      <c r="J95" s="125"/>
      <c r="K95" s="55">
        <f>K96</f>
        <v>105.2</v>
      </c>
      <c r="L95" s="55">
        <f aca="true" t="shared" si="45" ref="L95:P98">L96</f>
        <v>106.206</v>
      </c>
      <c r="M95" s="55">
        <f t="shared" si="45"/>
        <v>107.206</v>
      </c>
      <c r="N95" s="55">
        <f t="shared" si="45"/>
        <v>108.206</v>
      </c>
      <c r="O95" s="55">
        <f t="shared" si="45"/>
        <v>109.206</v>
      </c>
      <c r="P95" s="55">
        <f t="shared" si="45"/>
        <v>110.206</v>
      </c>
      <c r="Q95" s="55"/>
      <c r="R95" s="125"/>
      <c r="S95" s="122">
        <f>S96</f>
        <v>109400</v>
      </c>
      <c r="T95" s="122">
        <f aca="true" t="shared" si="46" ref="T95:U98">T96</f>
        <v>109400</v>
      </c>
      <c r="U95" s="122">
        <f t="shared" si="46"/>
        <v>109400</v>
      </c>
    </row>
    <row r="96" spans="1:21" ht="17.25" customHeight="1">
      <c r="A96" s="170" t="s">
        <v>198</v>
      </c>
      <c r="B96" s="123"/>
      <c r="C96" s="123"/>
      <c r="D96" s="127">
        <v>866</v>
      </c>
      <c r="E96" s="120" t="s">
        <v>62</v>
      </c>
      <c r="F96" s="120" t="s">
        <v>62</v>
      </c>
      <c r="G96" s="120" t="s">
        <v>49</v>
      </c>
      <c r="H96" s="125"/>
      <c r="I96" s="148"/>
      <c r="J96" s="125"/>
      <c r="K96" s="55">
        <f>K97</f>
        <v>105.2</v>
      </c>
      <c r="L96" s="55">
        <f t="shared" si="45"/>
        <v>106.206</v>
      </c>
      <c r="M96" s="55">
        <f t="shared" si="45"/>
        <v>107.206</v>
      </c>
      <c r="N96" s="55">
        <f t="shared" si="45"/>
        <v>108.206</v>
      </c>
      <c r="O96" s="55">
        <f t="shared" si="45"/>
        <v>109.206</v>
      </c>
      <c r="P96" s="55">
        <f t="shared" si="45"/>
        <v>110.206</v>
      </c>
      <c r="Q96" s="55"/>
      <c r="R96" s="125"/>
      <c r="S96" s="122">
        <f>S97</f>
        <v>109400</v>
      </c>
      <c r="T96" s="122">
        <f t="shared" si="46"/>
        <v>109400</v>
      </c>
      <c r="U96" s="122">
        <f t="shared" si="46"/>
        <v>109400</v>
      </c>
    </row>
    <row r="97" spans="1:21" ht="26.25" customHeight="1">
      <c r="A97" s="164" t="s">
        <v>349</v>
      </c>
      <c r="B97" s="123"/>
      <c r="C97" s="123"/>
      <c r="D97" s="78">
        <v>866</v>
      </c>
      <c r="E97" s="125" t="s">
        <v>62</v>
      </c>
      <c r="F97" s="125" t="s">
        <v>62</v>
      </c>
      <c r="G97" s="125" t="s">
        <v>49</v>
      </c>
      <c r="H97" s="125"/>
      <c r="I97" s="148" t="s">
        <v>350</v>
      </c>
      <c r="J97" s="125"/>
      <c r="K97" s="29">
        <f>K98</f>
        <v>105.2</v>
      </c>
      <c r="L97" s="29">
        <f t="shared" si="45"/>
        <v>106.206</v>
      </c>
      <c r="M97" s="29">
        <f t="shared" si="45"/>
        <v>107.206</v>
      </c>
      <c r="N97" s="29">
        <f t="shared" si="45"/>
        <v>108.206</v>
      </c>
      <c r="O97" s="29">
        <f t="shared" si="45"/>
        <v>109.206</v>
      </c>
      <c r="P97" s="29">
        <f t="shared" si="45"/>
        <v>110.206</v>
      </c>
      <c r="Q97" s="29"/>
      <c r="R97" s="125"/>
      <c r="S97" s="126">
        <f>S98</f>
        <v>109400</v>
      </c>
      <c r="T97" s="126">
        <f t="shared" si="46"/>
        <v>109400</v>
      </c>
      <c r="U97" s="126">
        <f t="shared" si="46"/>
        <v>109400</v>
      </c>
    </row>
    <row r="98" spans="1:21" s="33" customFormat="1" ht="24.75" customHeight="1">
      <c r="A98" s="164" t="s">
        <v>200</v>
      </c>
      <c r="B98" s="123"/>
      <c r="C98" s="123"/>
      <c r="D98" s="78">
        <v>866</v>
      </c>
      <c r="E98" s="125" t="s">
        <v>62</v>
      </c>
      <c r="F98" s="125" t="s">
        <v>62</v>
      </c>
      <c r="G98" s="125" t="s">
        <v>49</v>
      </c>
      <c r="H98" s="125"/>
      <c r="I98" s="148" t="s">
        <v>350</v>
      </c>
      <c r="J98" s="125" t="s">
        <v>199</v>
      </c>
      <c r="K98" s="29">
        <f>K99</f>
        <v>105.2</v>
      </c>
      <c r="L98" s="29">
        <f t="shared" si="45"/>
        <v>106.206</v>
      </c>
      <c r="M98" s="29">
        <f t="shared" si="45"/>
        <v>107.206</v>
      </c>
      <c r="N98" s="29">
        <f t="shared" si="45"/>
        <v>108.206</v>
      </c>
      <c r="O98" s="29">
        <f t="shared" si="45"/>
        <v>109.206</v>
      </c>
      <c r="P98" s="29">
        <f t="shared" si="45"/>
        <v>110.206</v>
      </c>
      <c r="Q98" s="29"/>
      <c r="R98" s="125" t="s">
        <v>199</v>
      </c>
      <c r="S98" s="126">
        <f>S99</f>
        <v>109400</v>
      </c>
      <c r="T98" s="126">
        <f t="shared" si="46"/>
        <v>109400</v>
      </c>
      <c r="U98" s="126">
        <f t="shared" si="46"/>
        <v>109400</v>
      </c>
    </row>
    <row r="99" spans="1:21" ht="24.75" customHeight="1">
      <c r="A99" s="164" t="s">
        <v>376</v>
      </c>
      <c r="B99" s="123"/>
      <c r="C99" s="123"/>
      <c r="D99" s="78">
        <v>866</v>
      </c>
      <c r="E99" s="125" t="s">
        <v>62</v>
      </c>
      <c r="F99" s="125" t="s">
        <v>62</v>
      </c>
      <c r="G99" s="125" t="s">
        <v>49</v>
      </c>
      <c r="H99" s="125"/>
      <c r="I99" s="148" t="s">
        <v>350</v>
      </c>
      <c r="J99" s="125" t="s">
        <v>197</v>
      </c>
      <c r="K99" s="29">
        <v>105.2</v>
      </c>
      <c r="L99" s="29">
        <v>106.206</v>
      </c>
      <c r="M99" s="29">
        <v>107.206</v>
      </c>
      <c r="N99" s="29">
        <v>108.206</v>
      </c>
      <c r="O99" s="29">
        <v>109.206</v>
      </c>
      <c r="P99" s="29">
        <v>110.206</v>
      </c>
      <c r="Q99" s="29"/>
      <c r="R99" s="125" t="s">
        <v>377</v>
      </c>
      <c r="S99" s="126">
        <v>109400</v>
      </c>
      <c r="T99" s="126">
        <v>109400</v>
      </c>
      <c r="U99" s="126">
        <v>109400</v>
      </c>
    </row>
    <row r="100" spans="1:21" ht="15" customHeight="1">
      <c r="A100" s="181" t="s">
        <v>61</v>
      </c>
      <c r="B100" s="118">
        <v>63</v>
      </c>
      <c r="C100" s="118">
        <v>0</v>
      </c>
      <c r="D100" s="127">
        <v>866</v>
      </c>
      <c r="E100" s="120" t="s">
        <v>64</v>
      </c>
      <c r="F100" s="120" t="s">
        <v>64</v>
      </c>
      <c r="G100" s="120"/>
      <c r="H100" s="120"/>
      <c r="I100" s="120"/>
      <c r="J100" s="120"/>
      <c r="K100" s="55" t="e">
        <f aca="true" t="shared" si="47" ref="K100:P103">K101</f>
        <v>#REF!</v>
      </c>
      <c r="L100" s="55" t="e">
        <f t="shared" si="47"/>
        <v>#REF!</v>
      </c>
      <c r="M100" s="55" t="e">
        <f t="shared" si="47"/>
        <v>#REF!</v>
      </c>
      <c r="N100" s="55" t="e">
        <f t="shared" si="47"/>
        <v>#REF!</v>
      </c>
      <c r="O100" s="55" t="e">
        <f t="shared" si="47"/>
        <v>#REF!</v>
      </c>
      <c r="P100" s="55" t="e">
        <f t="shared" si="47"/>
        <v>#REF!</v>
      </c>
      <c r="Q100" s="55"/>
      <c r="R100" s="120"/>
      <c r="S100" s="122">
        <f aca="true" t="shared" si="48" ref="S100:U102">S101</f>
        <v>2000</v>
      </c>
      <c r="T100" s="122">
        <f t="shared" si="48"/>
        <v>2000</v>
      </c>
      <c r="U100" s="122">
        <f t="shared" si="48"/>
        <v>2000</v>
      </c>
    </row>
    <row r="101" spans="1:21" ht="15" customHeight="1">
      <c r="A101" s="198" t="s">
        <v>145</v>
      </c>
      <c r="B101" s="118">
        <v>63</v>
      </c>
      <c r="C101" s="118">
        <v>0</v>
      </c>
      <c r="D101" s="127">
        <v>866</v>
      </c>
      <c r="E101" s="120" t="s">
        <v>64</v>
      </c>
      <c r="F101" s="120" t="s">
        <v>64</v>
      </c>
      <c r="G101" s="120" t="s">
        <v>50</v>
      </c>
      <c r="H101" s="120"/>
      <c r="I101" s="120"/>
      <c r="J101" s="120"/>
      <c r="K101" s="55" t="e">
        <f>K102</f>
        <v>#REF!</v>
      </c>
      <c r="L101" s="55" t="e">
        <f t="shared" si="47"/>
        <v>#REF!</v>
      </c>
      <c r="M101" s="55" t="e">
        <f t="shared" si="47"/>
        <v>#REF!</v>
      </c>
      <c r="N101" s="55" t="e">
        <f t="shared" si="47"/>
        <v>#REF!</v>
      </c>
      <c r="O101" s="55" t="e">
        <f t="shared" si="47"/>
        <v>#REF!</v>
      </c>
      <c r="P101" s="55" t="e">
        <f t="shared" si="47"/>
        <v>#REF!</v>
      </c>
      <c r="Q101" s="55"/>
      <c r="R101" s="120"/>
      <c r="S101" s="122">
        <f t="shared" si="48"/>
        <v>2000</v>
      </c>
      <c r="T101" s="122">
        <f t="shared" si="48"/>
        <v>2000</v>
      </c>
      <c r="U101" s="122">
        <f t="shared" si="48"/>
        <v>2000</v>
      </c>
    </row>
    <row r="102" spans="1:21" ht="114.75" customHeight="1">
      <c r="A102" s="251" t="s">
        <v>379</v>
      </c>
      <c r="B102" s="123">
        <v>63</v>
      </c>
      <c r="C102" s="123">
        <v>0</v>
      </c>
      <c r="D102" s="78">
        <v>866</v>
      </c>
      <c r="E102" s="125" t="s">
        <v>64</v>
      </c>
      <c r="F102" s="125" t="s">
        <v>64</v>
      </c>
      <c r="G102" s="125" t="s">
        <v>50</v>
      </c>
      <c r="H102" s="125" t="s">
        <v>170</v>
      </c>
      <c r="I102" s="246" t="s">
        <v>412</v>
      </c>
      <c r="J102" s="125"/>
      <c r="K102" s="29" t="e">
        <f>K103+#REF!</f>
        <v>#REF!</v>
      </c>
      <c r="L102" s="29" t="e">
        <f>L103+#REF!</f>
        <v>#REF!</v>
      </c>
      <c r="M102" s="29" t="e">
        <f>M103+#REF!</f>
        <v>#REF!</v>
      </c>
      <c r="N102" s="29" t="e">
        <f>N103+#REF!</f>
        <v>#REF!</v>
      </c>
      <c r="O102" s="29" t="e">
        <f>O103+#REF!</f>
        <v>#REF!</v>
      </c>
      <c r="P102" s="29" t="e">
        <f>P103+#REF!</f>
        <v>#REF!</v>
      </c>
      <c r="Q102" s="29"/>
      <c r="R102" s="125"/>
      <c r="S102" s="126">
        <f>S103</f>
        <v>2000</v>
      </c>
      <c r="T102" s="126">
        <f t="shared" si="48"/>
        <v>2000</v>
      </c>
      <c r="U102" s="126">
        <f t="shared" si="48"/>
        <v>2000</v>
      </c>
    </row>
    <row r="103" spans="1:21" ht="15.75" customHeight="1">
      <c r="A103" s="164" t="s">
        <v>63</v>
      </c>
      <c r="B103" s="123">
        <v>63</v>
      </c>
      <c r="C103" s="123">
        <v>0</v>
      </c>
      <c r="D103" s="78">
        <v>866</v>
      </c>
      <c r="E103" s="125" t="s">
        <v>64</v>
      </c>
      <c r="F103" s="125" t="s">
        <v>64</v>
      </c>
      <c r="G103" s="125" t="s">
        <v>50</v>
      </c>
      <c r="H103" s="125" t="s">
        <v>170</v>
      </c>
      <c r="I103" s="246" t="s">
        <v>412</v>
      </c>
      <c r="J103" s="125" t="s">
        <v>51</v>
      </c>
      <c r="K103" s="29">
        <f>K104</f>
        <v>3</v>
      </c>
      <c r="L103" s="29">
        <f t="shared" si="47"/>
        <v>4</v>
      </c>
      <c r="M103" s="29">
        <f t="shared" si="47"/>
        <v>5</v>
      </c>
      <c r="N103" s="29">
        <f t="shared" si="47"/>
        <v>6</v>
      </c>
      <c r="O103" s="29">
        <f t="shared" si="47"/>
        <v>7</v>
      </c>
      <c r="P103" s="29">
        <f t="shared" si="47"/>
        <v>8</v>
      </c>
      <c r="Q103" s="29"/>
      <c r="R103" s="125" t="s">
        <v>51</v>
      </c>
      <c r="S103" s="126">
        <f>S104</f>
        <v>2000</v>
      </c>
      <c r="T103" s="126">
        <f>T104</f>
        <v>2000</v>
      </c>
      <c r="U103" s="126">
        <f>U104</f>
        <v>2000</v>
      </c>
    </row>
    <row r="104" spans="1:21" ht="15.75" customHeight="1">
      <c r="A104" s="164" t="s">
        <v>75</v>
      </c>
      <c r="B104" s="123">
        <v>63</v>
      </c>
      <c r="C104" s="123">
        <v>0</v>
      </c>
      <c r="D104" s="78">
        <v>866</v>
      </c>
      <c r="E104" s="125" t="s">
        <v>64</v>
      </c>
      <c r="F104" s="125" t="s">
        <v>64</v>
      </c>
      <c r="G104" s="125" t="s">
        <v>50</v>
      </c>
      <c r="H104" s="125" t="s">
        <v>170</v>
      </c>
      <c r="I104" s="246" t="s">
        <v>412</v>
      </c>
      <c r="J104" s="125" t="s">
        <v>36</v>
      </c>
      <c r="K104" s="29">
        <v>3</v>
      </c>
      <c r="L104" s="29">
        <v>4</v>
      </c>
      <c r="M104" s="29">
        <v>5</v>
      </c>
      <c r="N104" s="29">
        <v>6</v>
      </c>
      <c r="O104" s="29">
        <v>7</v>
      </c>
      <c r="P104" s="29">
        <v>8</v>
      </c>
      <c r="Q104" s="29"/>
      <c r="R104" s="125" t="s">
        <v>36</v>
      </c>
      <c r="S104" s="126">
        <v>2000</v>
      </c>
      <c r="T104" s="126">
        <v>2000</v>
      </c>
      <c r="U104" s="126">
        <v>2000</v>
      </c>
    </row>
    <row r="105" spans="1:21" ht="15.75" customHeight="1">
      <c r="A105" s="182" t="s">
        <v>39</v>
      </c>
      <c r="B105" s="118">
        <v>70</v>
      </c>
      <c r="C105" s="118">
        <v>0</v>
      </c>
      <c r="D105" s="127">
        <v>863</v>
      </c>
      <c r="E105" s="120" t="s">
        <v>40</v>
      </c>
      <c r="F105" s="120" t="s">
        <v>40</v>
      </c>
      <c r="G105" s="120"/>
      <c r="H105" s="120"/>
      <c r="I105" s="166"/>
      <c r="J105" s="166"/>
      <c r="K105" s="195"/>
      <c r="L105" s="195"/>
      <c r="M105" s="195"/>
      <c r="N105" s="195"/>
      <c r="O105" s="195"/>
      <c r="P105" s="195"/>
      <c r="Q105" s="195"/>
      <c r="R105" s="166"/>
      <c r="S105" s="196">
        <f>S106</f>
        <v>0</v>
      </c>
      <c r="T105" s="196">
        <f aca="true" t="shared" si="49" ref="T105:U107">T106</f>
        <v>35100</v>
      </c>
      <c r="U105" s="196">
        <f t="shared" si="49"/>
        <v>72600</v>
      </c>
    </row>
    <row r="106" spans="1:21" ht="15.75" customHeight="1">
      <c r="A106" s="167" t="s">
        <v>39</v>
      </c>
      <c r="B106" s="123">
        <v>70</v>
      </c>
      <c r="C106" s="123">
        <v>0</v>
      </c>
      <c r="D106" s="78">
        <v>863</v>
      </c>
      <c r="E106" s="125" t="s">
        <v>40</v>
      </c>
      <c r="F106" s="125" t="s">
        <v>40</v>
      </c>
      <c r="G106" s="125" t="s">
        <v>40</v>
      </c>
      <c r="H106" s="125"/>
      <c r="I106" s="125"/>
      <c r="J106" s="125"/>
      <c r="K106" s="29"/>
      <c r="L106" s="29"/>
      <c r="M106" s="29"/>
      <c r="N106" s="29"/>
      <c r="O106" s="29"/>
      <c r="P106" s="29"/>
      <c r="Q106" s="29"/>
      <c r="R106" s="125"/>
      <c r="S106" s="126">
        <f>S107</f>
        <v>0</v>
      </c>
      <c r="T106" s="126">
        <f t="shared" si="49"/>
        <v>35100</v>
      </c>
      <c r="U106" s="126">
        <f t="shared" si="49"/>
        <v>72600</v>
      </c>
    </row>
    <row r="107" spans="1:21" ht="15.75" customHeight="1">
      <c r="A107" s="156" t="s">
        <v>39</v>
      </c>
      <c r="B107" s="123">
        <v>70</v>
      </c>
      <c r="C107" s="123">
        <v>0</v>
      </c>
      <c r="D107" s="78">
        <v>863</v>
      </c>
      <c r="E107" s="168">
        <v>99</v>
      </c>
      <c r="F107" s="168">
        <v>99</v>
      </c>
      <c r="G107" s="125" t="s">
        <v>40</v>
      </c>
      <c r="H107" s="125" t="s">
        <v>121</v>
      </c>
      <c r="I107" s="79" t="s">
        <v>413</v>
      </c>
      <c r="J107" s="125"/>
      <c r="K107" s="29"/>
      <c r="L107" s="29"/>
      <c r="M107" s="29"/>
      <c r="N107" s="29"/>
      <c r="O107" s="29"/>
      <c r="P107" s="29"/>
      <c r="Q107" s="29"/>
      <c r="R107" s="125"/>
      <c r="S107" s="126">
        <f>S108</f>
        <v>0</v>
      </c>
      <c r="T107" s="126">
        <f t="shared" si="49"/>
        <v>35100</v>
      </c>
      <c r="U107" s="126">
        <f t="shared" si="49"/>
        <v>72600</v>
      </c>
    </row>
    <row r="108" spans="1:21" ht="15.75" customHeight="1">
      <c r="A108" s="156" t="s">
        <v>39</v>
      </c>
      <c r="B108" s="123">
        <v>70</v>
      </c>
      <c r="C108" s="123">
        <v>0</v>
      </c>
      <c r="D108" s="78">
        <v>863</v>
      </c>
      <c r="E108" s="168">
        <v>99</v>
      </c>
      <c r="F108" s="168">
        <v>99</v>
      </c>
      <c r="G108" s="125" t="s">
        <v>40</v>
      </c>
      <c r="H108" s="125" t="s">
        <v>121</v>
      </c>
      <c r="I108" s="79" t="s">
        <v>413</v>
      </c>
      <c r="J108" s="125" t="s">
        <v>41</v>
      </c>
      <c r="K108" s="29"/>
      <c r="L108" s="29"/>
      <c r="M108" s="29"/>
      <c r="N108" s="29"/>
      <c r="O108" s="29"/>
      <c r="P108" s="29"/>
      <c r="Q108" s="29"/>
      <c r="R108" s="125" t="s">
        <v>414</v>
      </c>
      <c r="S108" s="126">
        <v>0</v>
      </c>
      <c r="T108" s="126">
        <v>35100</v>
      </c>
      <c r="U108" s="126">
        <v>72600</v>
      </c>
    </row>
    <row r="109" spans="1:21" ht="14.25" customHeight="1">
      <c r="A109" s="170" t="s">
        <v>38</v>
      </c>
      <c r="B109" s="170"/>
      <c r="C109" s="170"/>
      <c r="D109" s="78">
        <v>866</v>
      </c>
      <c r="E109" s="120"/>
      <c r="F109" s="120"/>
      <c r="G109" s="120"/>
      <c r="H109" s="120"/>
      <c r="I109" s="246"/>
      <c r="J109" s="120"/>
      <c r="K109" s="55" t="e">
        <f>K9+K54+K61+#REF!+K100+K105+K76+K66+K95</f>
        <v>#REF!</v>
      </c>
      <c r="L109" s="55" t="e">
        <f>L9+L54+L61+#REF!+L100+L105+L76+L66+L95</f>
        <v>#REF!</v>
      </c>
      <c r="M109" s="55" t="e">
        <f>M9+M54+M61+#REF!+M100+M105+M76+M66+M95</f>
        <v>#REF!</v>
      </c>
      <c r="N109" s="55" t="e">
        <f>N9+N54+N61+#REF!+N100+N105+N76+N66+N95</f>
        <v>#REF!</v>
      </c>
      <c r="O109" s="55" t="e">
        <f>O9+O54+O61+#REF!+O100+O105+O76+O66+O95</f>
        <v>#REF!</v>
      </c>
      <c r="P109" s="55" t="e">
        <f>P9+P54+P61+#REF!+P100+P105+P76+P66+P95</f>
        <v>#REF!</v>
      </c>
      <c r="Q109" s="55"/>
      <c r="R109" s="120"/>
      <c r="S109" s="122">
        <f>S9+S54+S61+S100+S105+S76+S66+S95</f>
        <v>2967099</v>
      </c>
      <c r="T109" s="122">
        <f>T9+T54+T61+T100+T105+T76+T66+T95</f>
        <v>2464707</v>
      </c>
      <c r="U109" s="122">
        <f>U9+U54+U61+U100+U105+U76+U66+U95</f>
        <v>2640685</v>
      </c>
    </row>
    <row r="110" spans="1:21" ht="12.75">
      <c r="A110" s="114"/>
      <c r="B110" s="114"/>
      <c r="C110" s="197"/>
      <c r="D110" s="197"/>
      <c r="E110" s="197"/>
      <c r="F110" s="197"/>
      <c r="G110" s="197"/>
      <c r="H110" s="197"/>
      <c r="I110" s="197"/>
      <c r="T110" s="136"/>
      <c r="U110" s="136"/>
    </row>
    <row r="111" spans="1:21" ht="12.75">
      <c r="A111" s="114"/>
      <c r="B111" s="114"/>
      <c r="C111" s="197"/>
      <c r="D111" s="197"/>
      <c r="E111" s="197"/>
      <c r="F111" s="197"/>
      <c r="G111" s="197"/>
      <c r="H111" s="197"/>
      <c r="I111" s="197"/>
      <c r="T111" s="136"/>
      <c r="U111" s="136"/>
    </row>
    <row r="112" spans="1:21" ht="12.75">
      <c r="A112" s="114"/>
      <c r="B112" s="114"/>
      <c r="C112" s="197"/>
      <c r="D112" s="197"/>
      <c r="E112" s="197"/>
      <c r="F112" s="197"/>
      <c r="G112" s="197"/>
      <c r="H112" s="197"/>
      <c r="I112" s="197"/>
      <c r="T112" s="136"/>
      <c r="U112" s="136"/>
    </row>
    <row r="113" spans="1:21" ht="12.75">
      <c r="A113" s="114"/>
      <c r="B113" s="114"/>
      <c r="C113" s="197"/>
      <c r="D113" s="197"/>
      <c r="E113" s="197"/>
      <c r="F113" s="197"/>
      <c r="G113" s="197"/>
      <c r="H113" s="197"/>
      <c r="I113" s="197"/>
      <c r="T113" s="136"/>
      <c r="U113" s="136"/>
    </row>
    <row r="114" spans="1:25" ht="12.75">
      <c r="A114" s="114"/>
      <c r="B114" s="114"/>
      <c r="C114" s="197"/>
      <c r="D114" s="197"/>
      <c r="E114" s="197"/>
      <c r="F114" s="197"/>
      <c r="G114" s="197"/>
      <c r="H114" s="197"/>
      <c r="I114" s="197"/>
      <c r="T114" s="136"/>
      <c r="U114" s="136"/>
      <c r="W114" s="131"/>
      <c r="X114" s="131"/>
      <c r="Y114" s="131"/>
    </row>
    <row r="115" spans="1:21" ht="12.75">
      <c r="A115" s="114"/>
      <c r="B115" s="114"/>
      <c r="C115" s="197"/>
      <c r="D115" s="197"/>
      <c r="E115" s="197"/>
      <c r="F115" s="197"/>
      <c r="G115" s="197"/>
      <c r="H115" s="197"/>
      <c r="I115" s="197"/>
      <c r="T115" s="136"/>
      <c r="U115" s="136"/>
    </row>
    <row r="116" spans="1:21" ht="12.75">
      <c r="A116" s="114"/>
      <c r="B116" s="114"/>
      <c r="C116" s="197"/>
      <c r="D116" s="197"/>
      <c r="E116" s="197"/>
      <c r="F116" s="197"/>
      <c r="G116" s="197"/>
      <c r="H116" s="197"/>
      <c r="I116" s="197"/>
      <c r="T116" s="136"/>
      <c r="U116" s="136"/>
    </row>
    <row r="117" spans="1:21" ht="12.75">
      <c r="A117" s="114"/>
      <c r="B117" s="114"/>
      <c r="C117" s="197"/>
      <c r="D117" s="197"/>
      <c r="E117" s="197"/>
      <c r="F117" s="197"/>
      <c r="G117" s="197"/>
      <c r="H117" s="197"/>
      <c r="I117" s="197"/>
      <c r="T117" s="136"/>
      <c r="U117" s="136"/>
    </row>
    <row r="118" spans="1:21" ht="12.75">
      <c r="A118" s="114"/>
      <c r="B118" s="114"/>
      <c r="C118" s="197"/>
      <c r="D118" s="197"/>
      <c r="E118" s="197"/>
      <c r="F118" s="197"/>
      <c r="G118" s="197"/>
      <c r="H118" s="197"/>
      <c r="I118" s="197"/>
      <c r="T118" s="136"/>
      <c r="U118" s="136"/>
    </row>
    <row r="119" spans="1:21" ht="12.75">
      <c r="A119" s="114"/>
      <c r="B119" s="114"/>
      <c r="C119" s="197"/>
      <c r="D119" s="197"/>
      <c r="E119" s="197"/>
      <c r="F119" s="197"/>
      <c r="G119" s="197"/>
      <c r="H119" s="197"/>
      <c r="I119" s="197"/>
      <c r="T119" s="136"/>
      <c r="U119" s="136"/>
    </row>
    <row r="120" spans="1:21" ht="12.75">
      <c r="A120" s="114"/>
      <c r="B120" s="114"/>
      <c r="C120" s="197"/>
      <c r="D120" s="197"/>
      <c r="E120" s="197"/>
      <c r="F120" s="197"/>
      <c r="G120" s="197"/>
      <c r="H120" s="197"/>
      <c r="I120" s="197"/>
      <c r="T120" s="136"/>
      <c r="U120" s="136"/>
    </row>
    <row r="121" spans="1:21" ht="12.75">
      <c r="A121" s="114"/>
      <c r="B121" s="114"/>
      <c r="C121" s="197"/>
      <c r="D121" s="197"/>
      <c r="E121" s="197"/>
      <c r="F121" s="197"/>
      <c r="G121" s="197"/>
      <c r="H121" s="197"/>
      <c r="I121" s="197"/>
      <c r="T121" s="136"/>
      <c r="U121" s="136"/>
    </row>
    <row r="122" spans="1:21" ht="12.75">
      <c r="A122" s="114"/>
      <c r="B122" s="114"/>
      <c r="C122" s="197"/>
      <c r="D122" s="197"/>
      <c r="E122" s="197"/>
      <c r="F122" s="197"/>
      <c r="G122" s="197"/>
      <c r="H122" s="197"/>
      <c r="I122" s="197"/>
      <c r="T122" s="136"/>
      <c r="U122" s="136"/>
    </row>
    <row r="123" spans="1:21" ht="12.75">
      <c r="A123" s="114"/>
      <c r="B123" s="114"/>
      <c r="C123" s="197"/>
      <c r="D123" s="197"/>
      <c r="E123" s="197"/>
      <c r="F123" s="197"/>
      <c r="G123" s="197"/>
      <c r="H123" s="197"/>
      <c r="I123" s="197"/>
      <c r="T123" s="136"/>
      <c r="U123" s="136"/>
    </row>
    <row r="124" spans="1:21" ht="12.75">
      <c r="A124" s="114"/>
      <c r="B124" s="114"/>
      <c r="C124" s="197"/>
      <c r="D124" s="197"/>
      <c r="E124" s="197"/>
      <c r="F124" s="197"/>
      <c r="G124" s="197"/>
      <c r="H124" s="197"/>
      <c r="I124" s="197"/>
      <c r="T124" s="136"/>
      <c r="U124" s="136"/>
    </row>
    <row r="125" spans="1:21" ht="12.75">
      <c r="A125" s="114"/>
      <c r="B125" s="114"/>
      <c r="C125" s="197"/>
      <c r="D125" s="197"/>
      <c r="E125" s="197"/>
      <c r="F125" s="197"/>
      <c r="G125" s="197"/>
      <c r="H125" s="197"/>
      <c r="I125" s="197"/>
      <c r="T125" s="136"/>
      <c r="U125" s="136"/>
    </row>
    <row r="126" spans="1:21" ht="12.75">
      <c r="A126" s="114"/>
      <c r="B126" s="114"/>
      <c r="C126" s="197"/>
      <c r="D126" s="197"/>
      <c r="E126" s="197"/>
      <c r="F126" s="197"/>
      <c r="G126" s="197"/>
      <c r="H126" s="197"/>
      <c r="I126" s="197"/>
      <c r="T126" s="136"/>
      <c r="U126" s="136"/>
    </row>
    <row r="127" spans="1:21" ht="12.75">
      <c r="A127" s="114"/>
      <c r="B127" s="114"/>
      <c r="C127" s="197"/>
      <c r="D127" s="197"/>
      <c r="E127" s="197"/>
      <c r="F127" s="197"/>
      <c r="G127" s="197"/>
      <c r="H127" s="197"/>
      <c r="I127" s="197"/>
      <c r="T127" s="136"/>
      <c r="U127" s="136"/>
    </row>
    <row r="128" spans="1:21" ht="12.75">
      <c r="A128" s="114"/>
      <c r="B128" s="114"/>
      <c r="C128" s="197"/>
      <c r="D128" s="197"/>
      <c r="E128" s="197"/>
      <c r="F128" s="197"/>
      <c r="G128" s="197"/>
      <c r="H128" s="197"/>
      <c r="I128" s="197"/>
      <c r="T128" s="136"/>
      <c r="U128" s="136"/>
    </row>
    <row r="129" spans="1:21" ht="12.75">
      <c r="A129" s="114"/>
      <c r="B129" s="114"/>
      <c r="C129" s="197"/>
      <c r="D129" s="197"/>
      <c r="E129" s="197"/>
      <c r="F129" s="197"/>
      <c r="G129" s="197"/>
      <c r="H129" s="197"/>
      <c r="I129" s="197"/>
      <c r="T129" s="136"/>
      <c r="U129" s="136"/>
    </row>
    <row r="130" spans="1:21" ht="12.75">
      <c r="A130" s="114"/>
      <c r="B130" s="114"/>
      <c r="C130" s="197"/>
      <c r="D130" s="197"/>
      <c r="E130" s="197"/>
      <c r="F130" s="197"/>
      <c r="G130" s="197"/>
      <c r="H130" s="197"/>
      <c r="I130" s="197"/>
      <c r="T130" s="136"/>
      <c r="U130" s="136"/>
    </row>
    <row r="131" spans="1:21" ht="12.75">
      <c r="A131" s="114"/>
      <c r="B131" s="114"/>
      <c r="C131" s="197"/>
      <c r="D131" s="197"/>
      <c r="E131" s="197"/>
      <c r="F131" s="197"/>
      <c r="G131" s="197"/>
      <c r="H131" s="197"/>
      <c r="I131" s="197"/>
      <c r="T131" s="136"/>
      <c r="U131" s="136"/>
    </row>
    <row r="132" spans="1:21" ht="12.75">
      <c r="A132" s="114"/>
      <c r="B132" s="114"/>
      <c r="C132" s="197"/>
      <c r="D132" s="197"/>
      <c r="E132" s="197"/>
      <c r="F132" s="197"/>
      <c r="G132" s="197"/>
      <c r="H132" s="197"/>
      <c r="I132" s="197"/>
      <c r="T132" s="136"/>
      <c r="U132" s="136"/>
    </row>
    <row r="133" spans="1:21" ht="12.75">
      <c r="A133" s="114"/>
      <c r="B133" s="114"/>
      <c r="C133" s="197"/>
      <c r="D133" s="197"/>
      <c r="E133" s="197"/>
      <c r="F133" s="197"/>
      <c r="G133" s="197"/>
      <c r="H133" s="197"/>
      <c r="I133" s="197"/>
      <c r="T133" s="136"/>
      <c r="U133" s="136"/>
    </row>
    <row r="134" spans="1:21" ht="12.75">
      <c r="A134" s="114"/>
      <c r="B134" s="114"/>
      <c r="C134" s="197"/>
      <c r="D134" s="197"/>
      <c r="E134" s="197"/>
      <c r="F134" s="197"/>
      <c r="G134" s="197"/>
      <c r="H134" s="197"/>
      <c r="I134" s="197"/>
      <c r="T134" s="136"/>
      <c r="U134" s="136"/>
    </row>
    <row r="135" spans="1:21" ht="12.75">
      <c r="A135" s="114"/>
      <c r="B135" s="114"/>
      <c r="C135" s="197"/>
      <c r="D135" s="197"/>
      <c r="E135" s="197"/>
      <c r="F135" s="197"/>
      <c r="G135" s="197"/>
      <c r="H135" s="197"/>
      <c r="I135" s="197"/>
      <c r="T135" s="136"/>
      <c r="U135" s="136"/>
    </row>
    <row r="136" spans="1:21" ht="12.75">
      <c r="A136" s="114"/>
      <c r="B136" s="114"/>
      <c r="C136" s="197"/>
      <c r="D136" s="197"/>
      <c r="E136" s="197"/>
      <c r="F136" s="197"/>
      <c r="G136" s="197"/>
      <c r="H136" s="197"/>
      <c r="I136" s="197"/>
      <c r="T136" s="136"/>
      <c r="U136" s="136"/>
    </row>
    <row r="137" spans="1:21" ht="12.75">
      <c r="A137" s="114"/>
      <c r="B137" s="114"/>
      <c r="C137" s="197"/>
      <c r="D137" s="197"/>
      <c r="E137" s="197"/>
      <c r="F137" s="197"/>
      <c r="G137" s="197"/>
      <c r="H137" s="197"/>
      <c r="I137" s="197"/>
      <c r="T137" s="136"/>
      <c r="U137" s="136"/>
    </row>
    <row r="138" spans="1:21" ht="12.75">
      <c r="A138" s="114"/>
      <c r="B138" s="114"/>
      <c r="C138" s="197"/>
      <c r="D138" s="197"/>
      <c r="E138" s="197"/>
      <c r="F138" s="197"/>
      <c r="G138" s="197"/>
      <c r="H138" s="197"/>
      <c r="I138" s="197"/>
      <c r="T138" s="136"/>
      <c r="U138" s="136"/>
    </row>
    <row r="139" spans="1:21" ht="12.75">
      <c r="A139" s="114"/>
      <c r="B139" s="114"/>
      <c r="C139" s="197"/>
      <c r="D139" s="197"/>
      <c r="E139" s="197"/>
      <c r="F139" s="197"/>
      <c r="G139" s="197"/>
      <c r="H139" s="197"/>
      <c r="I139" s="197"/>
      <c r="T139" s="136"/>
      <c r="U139" s="136"/>
    </row>
    <row r="140" spans="1:21" ht="12.75">
      <c r="A140" s="114"/>
      <c r="B140" s="114"/>
      <c r="C140" s="197"/>
      <c r="D140" s="197"/>
      <c r="E140" s="197"/>
      <c r="F140" s="197"/>
      <c r="G140" s="197"/>
      <c r="H140" s="197"/>
      <c r="I140" s="197"/>
      <c r="T140" s="136"/>
      <c r="U140" s="136"/>
    </row>
    <row r="141" spans="1:21" ht="12.75">
      <c r="A141" s="114"/>
      <c r="B141" s="114"/>
      <c r="C141" s="197"/>
      <c r="D141" s="197"/>
      <c r="E141" s="197"/>
      <c r="F141" s="197"/>
      <c r="G141" s="197"/>
      <c r="H141" s="197"/>
      <c r="I141" s="197"/>
      <c r="T141" s="136"/>
      <c r="U141" s="136"/>
    </row>
    <row r="142" spans="1:21" ht="12.75">
      <c r="A142" s="114"/>
      <c r="B142" s="114"/>
      <c r="C142" s="197"/>
      <c r="D142" s="197"/>
      <c r="E142" s="197"/>
      <c r="F142" s="197"/>
      <c r="G142" s="197"/>
      <c r="H142" s="197"/>
      <c r="I142" s="197"/>
      <c r="T142" s="136"/>
      <c r="U142" s="136"/>
    </row>
    <row r="143" spans="1:21" ht="12.75">
      <c r="A143" s="114"/>
      <c r="B143" s="114"/>
      <c r="C143" s="197"/>
      <c r="D143" s="197"/>
      <c r="E143" s="197"/>
      <c r="F143" s="197"/>
      <c r="G143" s="197"/>
      <c r="H143" s="197"/>
      <c r="I143" s="197"/>
      <c r="T143" s="136"/>
      <c r="U143" s="136"/>
    </row>
    <row r="144" spans="1:21" ht="12.75">
      <c r="A144" s="114"/>
      <c r="B144" s="114"/>
      <c r="C144" s="197"/>
      <c r="D144" s="197"/>
      <c r="E144" s="197"/>
      <c r="F144" s="197"/>
      <c r="G144" s="197"/>
      <c r="H144" s="197"/>
      <c r="I144" s="197"/>
      <c r="T144" s="136"/>
      <c r="U144" s="136"/>
    </row>
    <row r="145" spans="1:21" ht="12.75">
      <c r="A145" s="114"/>
      <c r="B145" s="114"/>
      <c r="C145" s="197"/>
      <c r="D145" s="197"/>
      <c r="E145" s="197"/>
      <c r="F145" s="197"/>
      <c r="G145" s="197"/>
      <c r="H145" s="197"/>
      <c r="I145" s="197"/>
      <c r="T145" s="136"/>
      <c r="U145" s="136"/>
    </row>
    <row r="146" spans="1:21" ht="12.75">
      <c r="A146" s="114"/>
      <c r="B146" s="114"/>
      <c r="C146" s="197"/>
      <c r="D146" s="197"/>
      <c r="E146" s="197"/>
      <c r="F146" s="197"/>
      <c r="G146" s="197"/>
      <c r="H146" s="197"/>
      <c r="I146" s="197"/>
      <c r="T146" s="136"/>
      <c r="U146" s="136"/>
    </row>
    <row r="147" spans="1:21" ht="12.75">
      <c r="A147" s="114"/>
      <c r="B147" s="114"/>
      <c r="C147" s="197"/>
      <c r="D147" s="197"/>
      <c r="E147" s="197"/>
      <c r="F147" s="197"/>
      <c r="G147" s="197"/>
      <c r="H147" s="197"/>
      <c r="I147" s="197"/>
      <c r="T147" s="136"/>
      <c r="U147" s="136"/>
    </row>
    <row r="148" spans="1:21" ht="12.75">
      <c r="A148" s="114"/>
      <c r="B148" s="114"/>
      <c r="C148" s="197"/>
      <c r="D148" s="197"/>
      <c r="E148" s="197"/>
      <c r="F148" s="197"/>
      <c r="G148" s="197"/>
      <c r="H148" s="197"/>
      <c r="I148" s="197"/>
      <c r="T148" s="136"/>
      <c r="U148" s="136"/>
    </row>
    <row r="149" spans="1:21" ht="12.75">
      <c r="A149" s="114"/>
      <c r="B149" s="114"/>
      <c r="C149" s="197"/>
      <c r="D149" s="197"/>
      <c r="E149" s="197"/>
      <c r="F149" s="197"/>
      <c r="G149" s="197"/>
      <c r="H149" s="197"/>
      <c r="I149" s="197"/>
      <c r="T149" s="136"/>
      <c r="U149" s="136"/>
    </row>
    <row r="150" spans="1:21" ht="12.75">
      <c r="A150" s="114"/>
      <c r="B150" s="114"/>
      <c r="C150" s="197"/>
      <c r="D150" s="197"/>
      <c r="E150" s="197"/>
      <c r="F150" s="197"/>
      <c r="G150" s="197"/>
      <c r="H150" s="197"/>
      <c r="I150" s="197"/>
      <c r="T150" s="136"/>
      <c r="U150" s="136"/>
    </row>
    <row r="151" spans="1:21" ht="12.75">
      <c r="A151" s="114"/>
      <c r="B151" s="114"/>
      <c r="C151" s="197"/>
      <c r="D151" s="197"/>
      <c r="E151" s="197"/>
      <c r="F151" s="197"/>
      <c r="G151" s="197"/>
      <c r="H151" s="197"/>
      <c r="I151" s="197"/>
      <c r="T151" s="136"/>
      <c r="U151" s="136"/>
    </row>
    <row r="152" spans="1:21" ht="12.75">
      <c r="A152" s="114"/>
      <c r="B152" s="114"/>
      <c r="C152" s="197"/>
      <c r="D152" s="197"/>
      <c r="E152" s="197"/>
      <c r="F152" s="197"/>
      <c r="G152" s="197"/>
      <c r="H152" s="197"/>
      <c r="I152" s="197"/>
      <c r="T152" s="136"/>
      <c r="U152" s="136"/>
    </row>
    <row r="153" spans="1:21" ht="12.75">
      <c r="A153" s="114"/>
      <c r="B153" s="114"/>
      <c r="C153" s="197"/>
      <c r="D153" s="197"/>
      <c r="E153" s="197"/>
      <c r="F153" s="197"/>
      <c r="G153" s="197"/>
      <c r="H153" s="197"/>
      <c r="I153" s="197"/>
      <c r="T153" s="136"/>
      <c r="U153" s="136"/>
    </row>
    <row r="154" spans="1:21" ht="12.75">
      <c r="A154" s="114"/>
      <c r="B154" s="114"/>
      <c r="C154" s="197"/>
      <c r="D154" s="197"/>
      <c r="E154" s="197"/>
      <c r="F154" s="197"/>
      <c r="G154" s="197"/>
      <c r="H154" s="197"/>
      <c r="I154" s="197"/>
      <c r="T154" s="136"/>
      <c r="U154" s="136"/>
    </row>
    <row r="155" spans="1:21" ht="12.75">
      <c r="A155" s="114"/>
      <c r="B155" s="114"/>
      <c r="C155" s="197"/>
      <c r="D155" s="197"/>
      <c r="E155" s="197"/>
      <c r="F155" s="197"/>
      <c r="G155" s="197"/>
      <c r="H155" s="197"/>
      <c r="I155" s="197"/>
      <c r="T155" s="136"/>
      <c r="U155" s="136"/>
    </row>
    <row r="156" spans="1:21" ht="12.75">
      <c r="A156" s="114"/>
      <c r="B156" s="114"/>
      <c r="C156" s="197"/>
      <c r="D156" s="197"/>
      <c r="E156" s="197"/>
      <c r="F156" s="197"/>
      <c r="G156" s="197"/>
      <c r="H156" s="197"/>
      <c r="I156" s="197"/>
      <c r="T156" s="136"/>
      <c r="U156" s="136"/>
    </row>
    <row r="157" spans="1:21" ht="12.75">
      <c r="A157" s="114"/>
      <c r="B157" s="114"/>
      <c r="C157" s="197"/>
      <c r="D157" s="197"/>
      <c r="E157" s="197"/>
      <c r="F157" s="197"/>
      <c r="G157" s="197"/>
      <c r="H157" s="197"/>
      <c r="I157" s="197"/>
      <c r="T157" s="136"/>
      <c r="U157" s="136"/>
    </row>
    <row r="158" spans="1:21" ht="12.75">
      <c r="A158" s="114"/>
      <c r="B158" s="114"/>
      <c r="C158" s="197"/>
      <c r="D158" s="197"/>
      <c r="E158" s="197"/>
      <c r="F158" s="197"/>
      <c r="G158" s="197"/>
      <c r="H158" s="197"/>
      <c r="I158" s="197"/>
      <c r="T158" s="136"/>
      <c r="U158" s="136"/>
    </row>
    <row r="159" spans="1:21" ht="12.75">
      <c r="A159" s="114"/>
      <c r="B159" s="114"/>
      <c r="C159" s="197"/>
      <c r="D159" s="197"/>
      <c r="E159" s="197"/>
      <c r="F159" s="197"/>
      <c r="G159" s="197"/>
      <c r="H159" s="197"/>
      <c r="I159" s="197"/>
      <c r="T159" s="136"/>
      <c r="U159" s="136"/>
    </row>
    <row r="160" spans="1:9" ht="12.75">
      <c r="A160" s="114"/>
      <c r="B160" s="114"/>
      <c r="C160" s="197"/>
      <c r="D160" s="197"/>
      <c r="E160" s="197"/>
      <c r="F160" s="197"/>
      <c r="G160" s="197"/>
      <c r="H160" s="197"/>
      <c r="I160" s="197"/>
    </row>
    <row r="161" spans="1:9" ht="12.75">
      <c r="A161" s="114"/>
      <c r="B161" s="114"/>
      <c r="C161" s="197"/>
      <c r="D161" s="197"/>
      <c r="E161" s="197"/>
      <c r="F161" s="197"/>
      <c r="G161" s="197"/>
      <c r="H161" s="197"/>
      <c r="I161" s="197"/>
    </row>
    <row r="162" spans="1:9" ht="12.75">
      <c r="A162" s="114"/>
      <c r="B162" s="114"/>
      <c r="C162" s="197"/>
      <c r="D162" s="197"/>
      <c r="E162" s="197"/>
      <c r="F162" s="197"/>
      <c r="G162" s="197"/>
      <c r="H162" s="197"/>
      <c r="I162" s="197"/>
    </row>
    <row r="163" spans="1:9" ht="12.75">
      <c r="A163" s="114"/>
      <c r="B163" s="114"/>
      <c r="C163" s="197"/>
      <c r="D163" s="197"/>
      <c r="E163" s="197"/>
      <c r="F163" s="197"/>
      <c r="G163" s="197"/>
      <c r="H163" s="197"/>
      <c r="I163" s="197"/>
    </row>
    <row r="164" spans="1:9" ht="12.75">
      <c r="A164" s="114"/>
      <c r="B164" s="114"/>
      <c r="C164" s="197"/>
      <c r="D164" s="197"/>
      <c r="E164" s="197"/>
      <c r="F164" s="197"/>
      <c r="G164" s="197"/>
      <c r="H164" s="197"/>
      <c r="I164" s="197"/>
    </row>
    <row r="165" spans="1:9" ht="12.75">
      <c r="A165" s="114"/>
      <c r="B165" s="114"/>
      <c r="C165" s="197"/>
      <c r="D165" s="197"/>
      <c r="E165" s="197"/>
      <c r="F165" s="197"/>
      <c r="G165" s="197"/>
      <c r="H165" s="197"/>
      <c r="I165" s="197"/>
    </row>
    <row r="166" spans="1:9" ht="12.75">
      <c r="A166" s="114"/>
      <c r="B166" s="114"/>
      <c r="C166" s="197"/>
      <c r="D166" s="197"/>
      <c r="E166" s="197"/>
      <c r="F166" s="197"/>
      <c r="G166" s="197"/>
      <c r="H166" s="197"/>
      <c r="I166" s="197"/>
    </row>
    <row r="167" spans="1:9" ht="12.75">
      <c r="A167" s="114"/>
      <c r="B167" s="114"/>
      <c r="C167" s="197"/>
      <c r="D167" s="197"/>
      <c r="E167" s="197"/>
      <c r="F167" s="197"/>
      <c r="G167" s="197"/>
      <c r="H167" s="197"/>
      <c r="I167" s="197"/>
    </row>
    <row r="168" spans="1:9" ht="12.75">
      <c r="A168" s="114"/>
      <c r="B168" s="114"/>
      <c r="C168" s="197"/>
      <c r="D168" s="197"/>
      <c r="E168" s="197"/>
      <c r="F168" s="197"/>
      <c r="G168" s="197"/>
      <c r="H168" s="197"/>
      <c r="I168" s="197"/>
    </row>
    <row r="169" spans="1:9" ht="12.75">
      <c r="A169" s="114"/>
      <c r="B169" s="114"/>
      <c r="C169" s="197"/>
      <c r="D169" s="197"/>
      <c r="E169" s="197"/>
      <c r="F169" s="197"/>
      <c r="G169" s="197"/>
      <c r="H169" s="197"/>
      <c r="I169" s="197"/>
    </row>
    <row r="170" spans="1:9" ht="12.75">
      <c r="A170" s="114"/>
      <c r="B170" s="114"/>
      <c r="C170" s="197"/>
      <c r="D170" s="197"/>
      <c r="E170" s="197"/>
      <c r="F170" s="197"/>
      <c r="G170" s="197"/>
      <c r="H170" s="197"/>
      <c r="I170" s="197"/>
    </row>
    <row r="171" spans="1:9" ht="12.75">
      <c r="A171" s="114"/>
      <c r="B171" s="114"/>
      <c r="C171" s="197"/>
      <c r="D171" s="197"/>
      <c r="E171" s="197"/>
      <c r="F171" s="197"/>
      <c r="G171" s="197"/>
      <c r="H171" s="197"/>
      <c r="I171" s="197"/>
    </row>
    <row r="172" spans="1:9" ht="12.75">
      <c r="A172" s="114"/>
      <c r="B172" s="114"/>
      <c r="C172" s="197"/>
      <c r="D172" s="197"/>
      <c r="E172" s="197"/>
      <c r="F172" s="197"/>
      <c r="G172" s="197"/>
      <c r="H172" s="197"/>
      <c r="I172" s="197"/>
    </row>
    <row r="173" spans="1:9" ht="12.75">
      <c r="A173" s="114"/>
      <c r="B173" s="114"/>
      <c r="C173" s="197"/>
      <c r="D173" s="197"/>
      <c r="E173" s="197"/>
      <c r="F173" s="197"/>
      <c r="G173" s="197"/>
      <c r="H173" s="197"/>
      <c r="I173" s="197"/>
    </row>
    <row r="174" spans="1:9" ht="12.75">
      <c r="A174" s="114"/>
      <c r="B174" s="114"/>
      <c r="C174" s="197"/>
      <c r="D174" s="197"/>
      <c r="E174" s="197"/>
      <c r="F174" s="197"/>
      <c r="G174" s="197"/>
      <c r="H174" s="197"/>
      <c r="I174" s="197"/>
    </row>
    <row r="175" spans="1:9" ht="12.75">
      <c r="A175" s="114"/>
      <c r="B175" s="114"/>
      <c r="C175" s="197"/>
      <c r="D175" s="197"/>
      <c r="E175" s="197"/>
      <c r="F175" s="197"/>
      <c r="G175" s="197"/>
      <c r="H175" s="197"/>
      <c r="I175" s="197"/>
    </row>
    <row r="176" spans="1:9" ht="12.75">
      <c r="A176" s="114"/>
      <c r="B176" s="114"/>
      <c r="C176" s="197"/>
      <c r="D176" s="197"/>
      <c r="E176" s="197"/>
      <c r="F176" s="197"/>
      <c r="G176" s="197"/>
      <c r="H176" s="197"/>
      <c r="I176" s="197"/>
    </row>
    <row r="177" spans="1:9" ht="12.75">
      <c r="A177" s="114"/>
      <c r="B177" s="114"/>
      <c r="C177" s="197"/>
      <c r="D177" s="197"/>
      <c r="E177" s="197"/>
      <c r="F177" s="197"/>
      <c r="G177" s="197"/>
      <c r="H177" s="197"/>
      <c r="I177" s="197"/>
    </row>
    <row r="178" spans="1:9" ht="12.75">
      <c r="A178" s="114"/>
      <c r="B178" s="114"/>
      <c r="C178" s="197"/>
      <c r="D178" s="197"/>
      <c r="E178" s="197"/>
      <c r="F178" s="197"/>
      <c r="G178" s="197"/>
      <c r="H178" s="197"/>
      <c r="I178" s="197"/>
    </row>
    <row r="179" spans="1:9" ht="12.75">
      <c r="A179" s="114"/>
      <c r="B179" s="114"/>
      <c r="C179" s="197"/>
      <c r="D179" s="197"/>
      <c r="E179" s="197"/>
      <c r="F179" s="197"/>
      <c r="G179" s="197"/>
      <c r="H179" s="197"/>
      <c r="I179" s="197"/>
    </row>
    <row r="180" spans="1:9" ht="12.75">
      <c r="A180" s="114"/>
      <c r="B180" s="114"/>
      <c r="C180" s="197"/>
      <c r="D180" s="197"/>
      <c r="E180" s="197"/>
      <c r="F180" s="197"/>
      <c r="G180" s="197"/>
      <c r="H180" s="197"/>
      <c r="I180" s="197"/>
    </row>
    <row r="181" spans="1:9" ht="12.75">
      <c r="A181" s="114"/>
      <c r="B181" s="114"/>
      <c r="C181" s="197"/>
      <c r="D181" s="197"/>
      <c r="E181" s="197"/>
      <c r="F181" s="197"/>
      <c r="G181" s="197"/>
      <c r="H181" s="197"/>
      <c r="I181" s="197"/>
    </row>
    <row r="182" spans="1:9" ht="12.75">
      <c r="A182" s="114"/>
      <c r="B182" s="114"/>
      <c r="C182" s="197"/>
      <c r="D182" s="197"/>
      <c r="E182" s="197"/>
      <c r="F182" s="197"/>
      <c r="G182" s="197"/>
      <c r="H182" s="197"/>
      <c r="I182" s="197"/>
    </row>
    <row r="183" spans="1:9" ht="12.75">
      <c r="A183" s="114"/>
      <c r="B183" s="114"/>
      <c r="C183" s="197"/>
      <c r="D183" s="197"/>
      <c r="E183" s="197"/>
      <c r="F183" s="197"/>
      <c r="G183" s="197"/>
      <c r="H183" s="197"/>
      <c r="I183" s="197"/>
    </row>
    <row r="184" spans="1:9" ht="12.75">
      <c r="A184" s="114"/>
      <c r="B184" s="114"/>
      <c r="C184" s="197"/>
      <c r="D184" s="197"/>
      <c r="E184" s="197"/>
      <c r="F184" s="197"/>
      <c r="G184" s="197"/>
      <c r="H184" s="197"/>
      <c r="I184" s="197"/>
    </row>
    <row r="185" spans="1:9" ht="12.75">
      <c r="A185" s="114"/>
      <c r="B185" s="114"/>
      <c r="C185" s="197"/>
      <c r="D185" s="197"/>
      <c r="E185" s="197"/>
      <c r="F185" s="197"/>
      <c r="G185" s="197"/>
      <c r="H185" s="197"/>
      <c r="I185" s="197"/>
    </row>
    <row r="186" spans="1:9" ht="12.75">
      <c r="A186" s="114"/>
      <c r="B186" s="114"/>
      <c r="C186" s="197"/>
      <c r="D186" s="197"/>
      <c r="E186" s="197"/>
      <c r="F186" s="197"/>
      <c r="G186" s="197"/>
      <c r="H186" s="197"/>
      <c r="I186" s="197"/>
    </row>
    <row r="187" spans="1:9" ht="12.75">
      <c r="A187" s="114"/>
      <c r="B187" s="114"/>
      <c r="C187" s="197"/>
      <c r="D187" s="197"/>
      <c r="E187" s="197"/>
      <c r="F187" s="197"/>
      <c r="G187" s="197"/>
      <c r="H187" s="197"/>
      <c r="I187" s="197"/>
    </row>
    <row r="188" spans="1:9" ht="12.75">
      <c r="A188" s="114"/>
      <c r="B188" s="114"/>
      <c r="C188" s="197"/>
      <c r="D188" s="197"/>
      <c r="E188" s="197"/>
      <c r="F188" s="197"/>
      <c r="G188" s="197"/>
      <c r="H188" s="197"/>
      <c r="I188" s="197"/>
    </row>
    <row r="189" spans="1:9" ht="12.75">
      <c r="A189" s="114"/>
      <c r="B189" s="114"/>
      <c r="C189" s="197"/>
      <c r="D189" s="197"/>
      <c r="E189" s="197"/>
      <c r="F189" s="197"/>
      <c r="G189" s="197"/>
      <c r="H189" s="197"/>
      <c r="I189" s="197"/>
    </row>
    <row r="190" spans="1:9" ht="12.75">
      <c r="A190" s="114"/>
      <c r="B190" s="114"/>
      <c r="C190" s="197"/>
      <c r="D190" s="197"/>
      <c r="E190" s="197"/>
      <c r="F190" s="197"/>
      <c r="G190" s="197"/>
      <c r="H190" s="197"/>
      <c r="I190" s="197"/>
    </row>
    <row r="191" spans="1:9" ht="12.75">
      <c r="A191" s="114"/>
      <c r="B191" s="114"/>
      <c r="C191" s="197"/>
      <c r="D191" s="197"/>
      <c r="E191" s="197"/>
      <c r="F191" s="197"/>
      <c r="G191" s="197"/>
      <c r="H191" s="197"/>
      <c r="I191" s="197"/>
    </row>
    <row r="192" spans="1:9" ht="12.75">
      <c r="A192" s="114"/>
      <c r="B192" s="114"/>
      <c r="C192" s="197"/>
      <c r="D192" s="197"/>
      <c r="E192" s="197"/>
      <c r="F192" s="197"/>
      <c r="G192" s="197"/>
      <c r="H192" s="197"/>
      <c r="I192" s="197"/>
    </row>
    <row r="193" spans="1:9" ht="12.75">
      <c r="A193" s="114"/>
      <c r="B193" s="114"/>
      <c r="C193" s="197"/>
      <c r="D193" s="197"/>
      <c r="E193" s="197"/>
      <c r="F193" s="197"/>
      <c r="G193" s="197"/>
      <c r="H193" s="197"/>
      <c r="I193" s="197"/>
    </row>
    <row r="194" spans="1:9" ht="12.75">
      <c r="A194" s="114"/>
      <c r="B194" s="114"/>
      <c r="C194" s="197"/>
      <c r="D194" s="197"/>
      <c r="E194" s="197"/>
      <c r="F194" s="197"/>
      <c r="G194" s="197"/>
      <c r="H194" s="197"/>
      <c r="I194" s="197"/>
    </row>
    <row r="195" spans="1:9" ht="12.75">
      <c r="A195" s="114"/>
      <c r="B195" s="114"/>
      <c r="C195" s="197"/>
      <c r="D195" s="197"/>
      <c r="E195" s="197"/>
      <c r="F195" s="197"/>
      <c r="G195" s="197"/>
      <c r="H195" s="197"/>
      <c r="I195" s="197"/>
    </row>
    <row r="196" spans="1:9" ht="12.75">
      <c r="A196" s="114"/>
      <c r="B196" s="114"/>
      <c r="C196" s="197"/>
      <c r="D196" s="197"/>
      <c r="E196" s="197"/>
      <c r="F196" s="197"/>
      <c r="G196" s="197"/>
      <c r="H196" s="197"/>
      <c r="I196" s="197"/>
    </row>
    <row r="197" spans="1:9" ht="12.75">
      <c r="A197" s="114"/>
      <c r="B197" s="114"/>
      <c r="C197" s="197"/>
      <c r="D197" s="197"/>
      <c r="E197" s="197"/>
      <c r="F197" s="197"/>
      <c r="G197" s="197"/>
      <c r="H197" s="197"/>
      <c r="I197" s="197"/>
    </row>
    <row r="198" spans="1:9" ht="12.75">
      <c r="A198" s="114"/>
      <c r="B198" s="114"/>
      <c r="C198" s="197"/>
      <c r="D198" s="197"/>
      <c r="E198" s="197"/>
      <c r="F198" s="197"/>
      <c r="G198" s="197"/>
      <c r="H198" s="197"/>
      <c r="I198" s="197"/>
    </row>
    <row r="199" spans="1:9" ht="12.75">
      <c r="A199" s="114"/>
      <c r="B199" s="114"/>
      <c r="C199" s="197"/>
      <c r="D199" s="197"/>
      <c r="E199" s="197"/>
      <c r="F199" s="197"/>
      <c r="G199" s="197"/>
      <c r="H199" s="197"/>
      <c r="I199" s="197"/>
    </row>
    <row r="200" spans="1:9" ht="12.75">
      <c r="A200" s="114"/>
      <c r="B200" s="114"/>
      <c r="C200" s="197"/>
      <c r="D200" s="197"/>
      <c r="E200" s="197"/>
      <c r="F200" s="197"/>
      <c r="G200" s="197"/>
      <c r="H200" s="197"/>
      <c r="I200" s="197"/>
    </row>
    <row r="201" spans="1:9" ht="12.75">
      <c r="A201" s="114"/>
      <c r="B201" s="114"/>
      <c r="C201" s="197"/>
      <c r="D201" s="197"/>
      <c r="E201" s="197"/>
      <c r="F201" s="197"/>
      <c r="G201" s="197"/>
      <c r="H201" s="197"/>
      <c r="I201" s="197"/>
    </row>
    <row r="202" spans="1:9" ht="12.75">
      <c r="A202" s="114"/>
      <c r="B202" s="114"/>
      <c r="C202" s="197"/>
      <c r="D202" s="197"/>
      <c r="E202" s="197"/>
      <c r="F202" s="197"/>
      <c r="G202" s="197"/>
      <c r="H202" s="197"/>
      <c r="I202" s="197"/>
    </row>
    <row r="203" spans="1:9" ht="12.75">
      <c r="A203" s="114"/>
      <c r="B203" s="114"/>
      <c r="C203" s="197"/>
      <c r="D203" s="197"/>
      <c r="E203" s="197"/>
      <c r="F203" s="197"/>
      <c r="G203" s="197"/>
      <c r="H203" s="197"/>
      <c r="I203" s="197"/>
    </row>
    <row r="204" spans="1:9" ht="12.75">
      <c r="A204" s="114"/>
      <c r="B204" s="114"/>
      <c r="C204" s="197"/>
      <c r="D204" s="197"/>
      <c r="E204" s="197"/>
      <c r="F204" s="197"/>
      <c r="G204" s="197"/>
      <c r="H204" s="197"/>
      <c r="I204" s="197"/>
    </row>
    <row r="205" spans="1:9" ht="12.75">
      <c r="A205" s="114"/>
      <c r="B205" s="114"/>
      <c r="C205" s="197"/>
      <c r="D205" s="197"/>
      <c r="E205" s="197"/>
      <c r="F205" s="197"/>
      <c r="G205" s="197"/>
      <c r="H205" s="197"/>
      <c r="I205" s="197"/>
    </row>
    <row r="206" spans="1:9" ht="12.75">
      <c r="A206" s="114"/>
      <c r="B206" s="114"/>
      <c r="C206" s="197"/>
      <c r="D206" s="197"/>
      <c r="E206" s="197"/>
      <c r="F206" s="197"/>
      <c r="G206" s="197"/>
      <c r="H206" s="197"/>
      <c r="I206" s="197"/>
    </row>
    <row r="207" spans="1:9" ht="12.75">
      <c r="A207" s="114"/>
      <c r="B207" s="114"/>
      <c r="C207" s="197"/>
      <c r="D207" s="197"/>
      <c r="E207" s="197"/>
      <c r="F207" s="197"/>
      <c r="G207" s="197"/>
      <c r="H207" s="197"/>
      <c r="I207" s="197"/>
    </row>
    <row r="208" spans="1:9" ht="12.75">
      <c r="A208" s="114"/>
      <c r="B208" s="114"/>
      <c r="C208" s="197"/>
      <c r="D208" s="197"/>
      <c r="E208" s="197"/>
      <c r="F208" s="197"/>
      <c r="G208" s="197"/>
      <c r="H208" s="197"/>
      <c r="I208" s="197"/>
    </row>
    <row r="209" spans="1:9" ht="12.75">
      <c r="A209" s="114"/>
      <c r="B209" s="114"/>
      <c r="C209" s="197"/>
      <c r="D209" s="197"/>
      <c r="E209" s="197"/>
      <c r="F209" s="197"/>
      <c r="G209" s="197"/>
      <c r="H209" s="197"/>
      <c r="I209" s="197"/>
    </row>
    <row r="210" spans="1:9" ht="12.75">
      <c r="A210" s="114"/>
      <c r="B210" s="114"/>
      <c r="C210" s="197"/>
      <c r="D210" s="197"/>
      <c r="E210" s="197"/>
      <c r="F210" s="197"/>
      <c r="G210" s="197"/>
      <c r="H210" s="197"/>
      <c r="I210" s="197"/>
    </row>
    <row r="211" spans="1:9" ht="12.75">
      <c r="A211" s="114"/>
      <c r="B211" s="114"/>
      <c r="C211" s="197"/>
      <c r="D211" s="197"/>
      <c r="E211" s="197"/>
      <c r="F211" s="197"/>
      <c r="G211" s="197"/>
      <c r="H211" s="197"/>
      <c r="I211" s="197"/>
    </row>
    <row r="212" spans="1:9" ht="12.75">
      <c r="A212" s="114"/>
      <c r="B212" s="114"/>
      <c r="C212" s="197"/>
      <c r="D212" s="197"/>
      <c r="E212" s="197"/>
      <c r="F212" s="197"/>
      <c r="G212" s="197"/>
      <c r="H212" s="197"/>
      <c r="I212" s="197"/>
    </row>
    <row r="213" spans="1:9" ht="12.75">
      <c r="A213" s="114"/>
      <c r="B213" s="114"/>
      <c r="C213" s="197"/>
      <c r="D213" s="197"/>
      <c r="E213" s="197"/>
      <c r="F213" s="197"/>
      <c r="G213" s="197"/>
      <c r="H213" s="197"/>
      <c r="I213" s="197"/>
    </row>
    <row r="214" spans="1:9" ht="12.75">
      <c r="A214" s="114"/>
      <c r="B214" s="114"/>
      <c r="C214" s="197"/>
      <c r="D214" s="197"/>
      <c r="E214" s="197"/>
      <c r="F214" s="197"/>
      <c r="G214" s="197"/>
      <c r="H214" s="197"/>
      <c r="I214" s="197"/>
    </row>
    <row r="215" spans="1:9" ht="12.75">
      <c r="A215" s="114"/>
      <c r="B215" s="114"/>
      <c r="C215" s="197"/>
      <c r="D215" s="197"/>
      <c r="E215" s="197"/>
      <c r="F215" s="197"/>
      <c r="G215" s="197"/>
      <c r="H215" s="197"/>
      <c r="I215" s="197"/>
    </row>
    <row r="216" spans="1:9" ht="12.75">
      <c r="A216" s="114"/>
      <c r="B216" s="114"/>
      <c r="C216" s="197"/>
      <c r="D216" s="197"/>
      <c r="E216" s="197"/>
      <c r="F216" s="197"/>
      <c r="G216" s="197"/>
      <c r="H216" s="197"/>
      <c r="I216" s="197"/>
    </row>
    <row r="217" spans="1:9" ht="12.75">
      <c r="A217" s="114"/>
      <c r="B217" s="114"/>
      <c r="C217" s="197"/>
      <c r="D217" s="197"/>
      <c r="E217" s="197"/>
      <c r="F217" s="197"/>
      <c r="G217" s="197"/>
      <c r="H217" s="197"/>
      <c r="I217" s="197"/>
    </row>
    <row r="218" spans="1:9" ht="12.75">
      <c r="A218" s="114"/>
      <c r="B218" s="114"/>
      <c r="C218" s="197"/>
      <c r="D218" s="197"/>
      <c r="E218" s="197"/>
      <c r="F218" s="197"/>
      <c r="G218" s="197"/>
      <c r="H218" s="197"/>
      <c r="I218" s="197"/>
    </row>
    <row r="219" spans="1:9" ht="12.75">
      <c r="A219" s="114"/>
      <c r="B219" s="114"/>
      <c r="C219" s="197"/>
      <c r="D219" s="197"/>
      <c r="E219" s="197"/>
      <c r="F219" s="197"/>
      <c r="G219" s="197"/>
      <c r="H219" s="197"/>
      <c r="I219" s="197"/>
    </row>
    <row r="220" spans="1:9" ht="12.75">
      <c r="A220" s="114"/>
      <c r="B220" s="114"/>
      <c r="C220" s="197"/>
      <c r="D220" s="197"/>
      <c r="E220" s="197"/>
      <c r="F220" s="197"/>
      <c r="G220" s="197"/>
      <c r="H220" s="197"/>
      <c r="I220" s="197"/>
    </row>
    <row r="221" spans="1:9" ht="12.75">
      <c r="A221" s="114"/>
      <c r="B221" s="114"/>
      <c r="C221" s="197"/>
      <c r="D221" s="197"/>
      <c r="E221" s="197"/>
      <c r="F221" s="197"/>
      <c r="G221" s="197"/>
      <c r="H221" s="197"/>
      <c r="I221" s="197"/>
    </row>
    <row r="222" spans="1:9" ht="12.75">
      <c r="A222" s="114"/>
      <c r="B222" s="114"/>
      <c r="C222" s="197"/>
      <c r="D222" s="197"/>
      <c r="E222" s="197"/>
      <c r="F222" s="197"/>
      <c r="G222" s="197"/>
      <c r="H222" s="197"/>
      <c r="I222" s="197"/>
    </row>
    <row r="223" spans="1:9" ht="12.75">
      <c r="A223" s="114"/>
      <c r="B223" s="114"/>
      <c r="C223" s="197"/>
      <c r="D223" s="197"/>
      <c r="E223" s="197"/>
      <c r="F223" s="197"/>
      <c r="G223" s="197"/>
      <c r="H223" s="197"/>
      <c r="I223" s="197"/>
    </row>
    <row r="224" spans="1:9" ht="12.75">
      <c r="A224" s="114"/>
      <c r="B224" s="114"/>
      <c r="C224" s="197"/>
      <c r="D224" s="197"/>
      <c r="E224" s="197"/>
      <c r="F224" s="197"/>
      <c r="G224" s="197"/>
      <c r="H224" s="197"/>
      <c r="I224" s="197"/>
    </row>
    <row r="225" spans="1:9" ht="12.75">
      <c r="A225" s="114"/>
      <c r="B225" s="114"/>
      <c r="C225" s="197"/>
      <c r="D225" s="197"/>
      <c r="E225" s="197"/>
      <c r="F225" s="197"/>
      <c r="G225" s="197"/>
      <c r="H225" s="197"/>
      <c r="I225" s="197"/>
    </row>
    <row r="226" spans="1:9" ht="12.75">
      <c r="A226" s="114"/>
      <c r="B226" s="114"/>
      <c r="C226" s="197"/>
      <c r="D226" s="197"/>
      <c r="E226" s="197"/>
      <c r="F226" s="197"/>
      <c r="G226" s="197"/>
      <c r="H226" s="197"/>
      <c r="I226" s="197"/>
    </row>
    <row r="227" spans="1:9" ht="12.75">
      <c r="A227" s="114"/>
      <c r="B227" s="114"/>
      <c r="C227" s="197"/>
      <c r="D227" s="197"/>
      <c r="E227" s="197"/>
      <c r="F227" s="197"/>
      <c r="G227" s="197"/>
      <c r="H227" s="197"/>
      <c r="I227" s="197"/>
    </row>
    <row r="228" spans="1:9" ht="12.75">
      <c r="A228" s="114"/>
      <c r="B228" s="114"/>
      <c r="C228" s="197"/>
      <c r="D228" s="197"/>
      <c r="E228" s="197"/>
      <c r="F228" s="197"/>
      <c r="G228" s="197"/>
      <c r="H228" s="197"/>
      <c r="I228" s="197"/>
    </row>
    <row r="229" spans="1:9" ht="12.75">
      <c r="A229" s="114"/>
      <c r="B229" s="114"/>
      <c r="C229" s="197"/>
      <c r="D229" s="197"/>
      <c r="E229" s="197"/>
      <c r="F229" s="197"/>
      <c r="G229" s="197"/>
      <c r="H229" s="197"/>
      <c r="I229" s="197"/>
    </row>
    <row r="230" spans="1:9" ht="12.75">
      <c r="A230" s="114"/>
      <c r="B230" s="114"/>
      <c r="C230" s="197"/>
      <c r="D230" s="197"/>
      <c r="E230" s="197"/>
      <c r="F230" s="197"/>
      <c r="G230" s="197"/>
      <c r="H230" s="197"/>
      <c r="I230" s="197"/>
    </row>
    <row r="231" spans="1:9" ht="12.75">
      <c r="A231" s="114"/>
      <c r="B231" s="114"/>
      <c r="C231" s="197"/>
      <c r="D231" s="197"/>
      <c r="E231" s="197"/>
      <c r="F231" s="197"/>
      <c r="G231" s="197"/>
      <c r="H231" s="197"/>
      <c r="I231" s="197"/>
    </row>
    <row r="232" spans="1:9" ht="12.75">
      <c r="A232" s="114"/>
      <c r="B232" s="114"/>
      <c r="C232" s="197"/>
      <c r="D232" s="197"/>
      <c r="E232" s="197"/>
      <c r="F232" s="197"/>
      <c r="G232" s="197"/>
      <c r="H232" s="197"/>
      <c r="I232" s="197"/>
    </row>
    <row r="233" spans="1:9" ht="12.75">
      <c r="A233" s="114"/>
      <c r="B233" s="114"/>
      <c r="C233" s="197"/>
      <c r="D233" s="197"/>
      <c r="E233" s="197"/>
      <c r="F233" s="197"/>
      <c r="G233" s="197"/>
      <c r="H233" s="197"/>
      <c r="I233" s="197"/>
    </row>
    <row r="234" spans="1:9" ht="12.75">
      <c r="A234" s="114"/>
      <c r="B234" s="114"/>
      <c r="C234" s="197"/>
      <c r="D234" s="197"/>
      <c r="E234" s="197"/>
      <c r="F234" s="197"/>
      <c r="G234" s="197"/>
      <c r="H234" s="197"/>
      <c r="I234" s="197"/>
    </row>
    <row r="235" spans="1:9" ht="12.75">
      <c r="A235" s="114"/>
      <c r="B235" s="114"/>
      <c r="C235" s="197"/>
      <c r="D235" s="197"/>
      <c r="E235" s="197"/>
      <c r="F235" s="197"/>
      <c r="G235" s="197"/>
      <c r="H235" s="197"/>
      <c r="I235" s="197"/>
    </row>
    <row r="236" spans="1:9" ht="12.75">
      <c r="A236" s="114"/>
      <c r="B236" s="114"/>
      <c r="C236" s="197"/>
      <c r="D236" s="197"/>
      <c r="E236" s="197"/>
      <c r="F236" s="197"/>
      <c r="G236" s="197"/>
      <c r="H236" s="197"/>
      <c r="I236" s="197"/>
    </row>
    <row r="237" spans="1:9" ht="12.75">
      <c r="A237" s="114"/>
      <c r="B237" s="114"/>
      <c r="C237" s="197"/>
      <c r="D237" s="197"/>
      <c r="E237" s="197"/>
      <c r="F237" s="197"/>
      <c r="G237" s="197"/>
      <c r="H237" s="197"/>
      <c r="I237" s="197"/>
    </row>
    <row r="238" spans="1:9" ht="12.75">
      <c r="A238" s="114"/>
      <c r="B238" s="114"/>
      <c r="C238" s="197"/>
      <c r="D238" s="197"/>
      <c r="E238" s="197"/>
      <c r="F238" s="197"/>
      <c r="G238" s="197"/>
      <c r="H238" s="197"/>
      <c r="I238" s="197"/>
    </row>
    <row r="239" spans="1:9" ht="12.75">
      <c r="A239" s="114"/>
      <c r="B239" s="114"/>
      <c r="C239" s="197"/>
      <c r="D239" s="197"/>
      <c r="E239" s="197"/>
      <c r="F239" s="197"/>
      <c r="G239" s="197"/>
      <c r="H239" s="197"/>
      <c r="I239" s="197"/>
    </row>
    <row r="240" spans="1:9" ht="12.75">
      <c r="A240" s="114"/>
      <c r="B240" s="114"/>
      <c r="C240" s="197"/>
      <c r="D240" s="197"/>
      <c r="E240" s="197"/>
      <c r="F240" s="197"/>
      <c r="G240" s="197"/>
      <c r="H240" s="197"/>
      <c r="I240" s="197"/>
    </row>
    <row r="241" spans="1:9" ht="12.75">
      <c r="A241" s="114"/>
      <c r="B241" s="114"/>
      <c r="C241" s="197"/>
      <c r="D241" s="197"/>
      <c r="E241" s="197"/>
      <c r="F241" s="197"/>
      <c r="G241" s="197"/>
      <c r="H241" s="197"/>
      <c r="I241" s="197"/>
    </row>
    <row r="242" spans="1:9" ht="12.75">
      <c r="A242" s="114"/>
      <c r="B242" s="114"/>
      <c r="C242" s="197"/>
      <c r="D242" s="197"/>
      <c r="E242" s="197"/>
      <c r="F242" s="197"/>
      <c r="G242" s="197"/>
      <c r="H242" s="197"/>
      <c r="I242" s="197"/>
    </row>
    <row r="243" spans="1:9" ht="12.75">
      <c r="A243" s="114"/>
      <c r="B243" s="114"/>
      <c r="C243" s="197"/>
      <c r="D243" s="197"/>
      <c r="E243" s="197"/>
      <c r="F243" s="197"/>
      <c r="G243" s="197"/>
      <c r="H243" s="197"/>
      <c r="I243" s="197"/>
    </row>
    <row r="244" spans="1:9" ht="12.75">
      <c r="A244" s="114"/>
      <c r="B244" s="114"/>
      <c r="C244" s="197"/>
      <c r="D244" s="197"/>
      <c r="E244" s="197"/>
      <c r="F244" s="197"/>
      <c r="G244" s="197"/>
      <c r="H244" s="197"/>
      <c r="I244" s="197"/>
    </row>
    <row r="245" spans="1:9" ht="12.75">
      <c r="A245" s="114"/>
      <c r="B245" s="114"/>
      <c r="C245" s="197"/>
      <c r="D245" s="197"/>
      <c r="E245" s="197"/>
      <c r="F245" s="197"/>
      <c r="G245" s="197"/>
      <c r="H245" s="197"/>
      <c r="I245" s="197"/>
    </row>
    <row r="246" spans="1:9" ht="12.75">
      <c r="A246" s="114"/>
      <c r="B246" s="114"/>
      <c r="C246" s="197"/>
      <c r="D246" s="197"/>
      <c r="E246" s="197"/>
      <c r="F246" s="197"/>
      <c r="G246" s="197"/>
      <c r="H246" s="197"/>
      <c r="I246" s="197"/>
    </row>
    <row r="247" spans="1:9" ht="12.75">
      <c r="A247" s="114"/>
      <c r="B247" s="114"/>
      <c r="C247" s="197"/>
      <c r="D247" s="197"/>
      <c r="E247" s="197"/>
      <c r="F247" s="197"/>
      <c r="G247" s="197"/>
      <c r="H247" s="197"/>
      <c r="I247" s="197"/>
    </row>
    <row r="248" spans="1:9" ht="12.75">
      <c r="A248" s="114"/>
      <c r="B248" s="114"/>
      <c r="C248" s="197"/>
      <c r="D248" s="197"/>
      <c r="E248" s="197"/>
      <c r="F248" s="197"/>
      <c r="G248" s="197"/>
      <c r="H248" s="197"/>
      <c r="I248" s="197"/>
    </row>
    <row r="249" spans="1:9" ht="12.75">
      <c r="A249" s="114"/>
      <c r="B249" s="114"/>
      <c r="C249" s="197"/>
      <c r="D249" s="197"/>
      <c r="E249" s="197"/>
      <c r="F249" s="197"/>
      <c r="G249" s="197"/>
      <c r="H249" s="197"/>
      <c r="I249" s="197"/>
    </row>
    <row r="250" spans="1:9" ht="12.75">
      <c r="A250" s="114"/>
      <c r="B250" s="114"/>
      <c r="C250" s="197"/>
      <c r="D250" s="197"/>
      <c r="E250" s="197"/>
      <c r="F250" s="197"/>
      <c r="G250" s="197"/>
      <c r="H250" s="197"/>
      <c r="I250" s="197"/>
    </row>
    <row r="251" spans="1:9" ht="12.75">
      <c r="A251" s="114"/>
      <c r="B251" s="114"/>
      <c r="C251" s="197"/>
      <c r="D251" s="197"/>
      <c r="E251" s="197"/>
      <c r="F251" s="197"/>
      <c r="G251" s="197"/>
      <c r="H251" s="197"/>
      <c r="I251" s="197"/>
    </row>
    <row r="252" spans="1:9" ht="12.75">
      <c r="A252" s="114"/>
      <c r="B252" s="114"/>
      <c r="C252" s="197"/>
      <c r="D252" s="197"/>
      <c r="E252" s="197"/>
      <c r="F252" s="197"/>
      <c r="G252" s="197"/>
      <c r="H252" s="197"/>
      <c r="I252" s="197"/>
    </row>
    <row r="253" spans="1:9" ht="12.75">
      <c r="A253" s="114"/>
      <c r="B253" s="114"/>
      <c r="C253" s="197"/>
      <c r="D253" s="197"/>
      <c r="E253" s="197"/>
      <c r="F253" s="197"/>
      <c r="G253" s="197"/>
      <c r="H253" s="197"/>
      <c r="I253" s="197"/>
    </row>
    <row r="254" spans="1:9" ht="12.75">
      <c r="A254" s="114"/>
      <c r="B254" s="114"/>
      <c r="C254" s="197"/>
      <c r="D254" s="197"/>
      <c r="E254" s="197"/>
      <c r="F254" s="197"/>
      <c r="G254" s="197"/>
      <c r="H254" s="197"/>
      <c r="I254" s="197"/>
    </row>
    <row r="255" spans="1:9" ht="12.75">
      <c r="A255" s="114"/>
      <c r="B255" s="114"/>
      <c r="C255" s="197"/>
      <c r="D255" s="197"/>
      <c r="E255" s="197"/>
      <c r="F255" s="197"/>
      <c r="G255" s="197"/>
      <c r="H255" s="197"/>
      <c r="I255" s="197"/>
    </row>
    <row r="256" spans="1:9" ht="12.75">
      <c r="A256" s="114"/>
      <c r="B256" s="114"/>
      <c r="C256" s="197"/>
      <c r="D256" s="197"/>
      <c r="E256" s="197"/>
      <c r="F256" s="197"/>
      <c r="G256" s="197"/>
      <c r="H256" s="197"/>
      <c r="I256" s="197"/>
    </row>
    <row r="257" spans="1:9" ht="12.75">
      <c r="A257" s="114"/>
      <c r="B257" s="114"/>
      <c r="C257" s="197"/>
      <c r="D257" s="197"/>
      <c r="E257" s="197"/>
      <c r="F257" s="197"/>
      <c r="G257" s="197"/>
      <c r="H257" s="197"/>
      <c r="I257" s="197"/>
    </row>
    <row r="258" spans="1:9" ht="12.75">
      <c r="A258" s="114"/>
      <c r="B258" s="114"/>
      <c r="C258" s="197"/>
      <c r="D258" s="197"/>
      <c r="E258" s="197"/>
      <c r="F258" s="197"/>
      <c r="G258" s="197"/>
      <c r="H258" s="197"/>
      <c r="I258" s="197"/>
    </row>
    <row r="259" spans="1:9" ht="12.75">
      <c r="A259" s="114"/>
      <c r="B259" s="114"/>
      <c r="C259" s="197"/>
      <c r="D259" s="197"/>
      <c r="E259" s="197"/>
      <c r="F259" s="197"/>
      <c r="G259" s="197"/>
      <c r="H259" s="197"/>
      <c r="I259" s="197"/>
    </row>
    <row r="260" spans="1:9" ht="12.75">
      <c r="A260" s="114"/>
      <c r="B260" s="114"/>
      <c r="C260" s="197"/>
      <c r="D260" s="197"/>
      <c r="E260" s="197"/>
      <c r="F260" s="197"/>
      <c r="G260" s="197"/>
      <c r="H260" s="197"/>
      <c r="I260" s="197"/>
    </row>
    <row r="261" spans="1:9" ht="12.75">
      <c r="A261" s="114"/>
      <c r="B261" s="114"/>
      <c r="C261" s="197"/>
      <c r="D261" s="197"/>
      <c r="E261" s="197"/>
      <c r="F261" s="197"/>
      <c r="G261" s="197"/>
      <c r="H261" s="197"/>
      <c r="I261" s="197"/>
    </row>
    <row r="262" spans="1:9" ht="12.75">
      <c r="A262" s="114"/>
      <c r="B262" s="114"/>
      <c r="C262" s="197"/>
      <c r="D262" s="197"/>
      <c r="E262" s="197"/>
      <c r="F262" s="197"/>
      <c r="G262" s="197"/>
      <c r="H262" s="197"/>
      <c r="I262" s="197"/>
    </row>
    <row r="263" spans="1:9" ht="12.75">
      <c r="A263" s="114"/>
      <c r="B263" s="114"/>
      <c r="C263" s="197"/>
      <c r="D263" s="197"/>
      <c r="E263" s="197"/>
      <c r="F263" s="197"/>
      <c r="G263" s="197"/>
      <c r="H263" s="197"/>
      <c r="I263" s="197"/>
    </row>
    <row r="264" spans="1:9" ht="12.75">
      <c r="A264" s="114"/>
      <c r="B264" s="114"/>
      <c r="C264" s="197"/>
      <c r="D264" s="197"/>
      <c r="E264" s="197"/>
      <c r="F264" s="197"/>
      <c r="G264" s="197"/>
      <c r="H264" s="197"/>
      <c r="I264" s="197"/>
    </row>
    <row r="265" spans="1:9" ht="12.75">
      <c r="A265" s="114"/>
      <c r="B265" s="114"/>
      <c r="C265" s="197"/>
      <c r="D265" s="197"/>
      <c r="E265" s="197"/>
      <c r="F265" s="197"/>
      <c r="G265" s="197"/>
      <c r="H265" s="197"/>
      <c r="I265" s="197"/>
    </row>
    <row r="266" spans="1:9" ht="12.75">
      <c r="A266" s="114"/>
      <c r="B266" s="114"/>
      <c r="C266" s="197"/>
      <c r="D266" s="197"/>
      <c r="E266" s="197"/>
      <c r="F266" s="197"/>
      <c r="G266" s="197"/>
      <c r="H266" s="197"/>
      <c r="I266" s="197"/>
    </row>
    <row r="267" spans="1:9" ht="12.75">
      <c r="A267" s="114"/>
      <c r="B267" s="114"/>
      <c r="C267" s="197"/>
      <c r="D267" s="197"/>
      <c r="E267" s="197"/>
      <c r="F267" s="197"/>
      <c r="G267" s="197"/>
      <c r="H267" s="197"/>
      <c r="I267" s="197"/>
    </row>
    <row r="268" spans="1:9" ht="12.75">
      <c r="A268" s="114"/>
      <c r="B268" s="114"/>
      <c r="C268" s="197"/>
      <c r="D268" s="197"/>
      <c r="E268" s="197"/>
      <c r="F268" s="197"/>
      <c r="G268" s="197"/>
      <c r="H268" s="197"/>
      <c r="I268" s="197"/>
    </row>
    <row r="269" spans="1:9" ht="12.75">
      <c r="A269" s="114"/>
      <c r="B269" s="114"/>
      <c r="C269" s="197"/>
      <c r="D269" s="197"/>
      <c r="E269" s="197"/>
      <c r="F269" s="197"/>
      <c r="G269" s="197"/>
      <c r="H269" s="197"/>
      <c r="I269" s="197"/>
    </row>
    <row r="270" spans="1:9" ht="12.75">
      <c r="A270" s="114"/>
      <c r="B270" s="114"/>
      <c r="C270" s="197"/>
      <c r="D270" s="197"/>
      <c r="E270" s="197"/>
      <c r="F270" s="197"/>
      <c r="G270" s="197"/>
      <c r="H270" s="197"/>
      <c r="I270" s="197"/>
    </row>
    <row r="271" spans="1:9" ht="12.75">
      <c r="A271" s="114"/>
      <c r="B271" s="114"/>
      <c r="C271" s="197"/>
      <c r="D271" s="197"/>
      <c r="E271" s="197"/>
      <c r="F271" s="197"/>
      <c r="G271" s="197"/>
      <c r="H271" s="197"/>
      <c r="I271" s="197"/>
    </row>
    <row r="272" spans="1:9" ht="12.75">
      <c r="A272" s="114"/>
      <c r="B272" s="114"/>
      <c r="C272" s="197"/>
      <c r="D272" s="197"/>
      <c r="E272" s="197"/>
      <c r="F272" s="197"/>
      <c r="G272" s="197"/>
      <c r="H272" s="197"/>
      <c r="I272" s="197"/>
    </row>
    <row r="273" spans="1:9" ht="12.75">
      <c r="A273" s="114"/>
      <c r="B273" s="114"/>
      <c r="C273" s="197"/>
      <c r="D273" s="197"/>
      <c r="E273" s="197"/>
      <c r="F273" s="197"/>
      <c r="G273" s="197"/>
      <c r="H273" s="197"/>
      <c r="I273" s="197"/>
    </row>
    <row r="274" spans="1:9" ht="12.75">
      <c r="A274" s="114"/>
      <c r="B274" s="114"/>
      <c r="C274" s="197"/>
      <c r="D274" s="197"/>
      <c r="E274" s="197"/>
      <c r="F274" s="197"/>
      <c r="G274" s="197"/>
      <c r="H274" s="197"/>
      <c r="I274" s="197"/>
    </row>
    <row r="275" spans="1:9" ht="12.75">
      <c r="A275" s="114"/>
      <c r="B275" s="114"/>
      <c r="C275" s="197"/>
      <c r="D275" s="197"/>
      <c r="E275" s="197"/>
      <c r="F275" s="197"/>
      <c r="G275" s="197"/>
      <c r="H275" s="197"/>
      <c r="I275" s="197"/>
    </row>
    <row r="276" spans="1:9" ht="12.75">
      <c r="A276" s="114"/>
      <c r="B276" s="114"/>
      <c r="C276" s="197"/>
      <c r="D276" s="197"/>
      <c r="E276" s="197"/>
      <c r="F276" s="197"/>
      <c r="G276" s="197"/>
      <c r="H276" s="197"/>
      <c r="I276" s="197"/>
    </row>
    <row r="277" spans="1:9" ht="12.75">
      <c r="A277" s="114"/>
      <c r="B277" s="114"/>
      <c r="C277" s="197"/>
      <c r="D277" s="197"/>
      <c r="E277" s="197"/>
      <c r="F277" s="197"/>
      <c r="G277" s="197"/>
      <c r="H277" s="197"/>
      <c r="I277" s="197"/>
    </row>
    <row r="278" spans="1:9" ht="12.75">
      <c r="A278" s="114"/>
      <c r="B278" s="114"/>
      <c r="C278" s="197"/>
      <c r="D278" s="197"/>
      <c r="E278" s="197"/>
      <c r="F278" s="197"/>
      <c r="G278" s="197"/>
      <c r="H278" s="197"/>
      <c r="I278" s="197"/>
    </row>
    <row r="279" spans="1:9" ht="12.75">
      <c r="A279" s="114"/>
      <c r="B279" s="114"/>
      <c r="C279" s="197"/>
      <c r="D279" s="197"/>
      <c r="E279" s="197"/>
      <c r="F279" s="197"/>
      <c r="G279" s="197"/>
      <c r="H279" s="197"/>
      <c r="I279" s="197"/>
    </row>
    <row r="280" spans="1:9" ht="12.75">
      <c r="A280" s="114"/>
      <c r="B280" s="114"/>
      <c r="C280" s="197"/>
      <c r="D280" s="197"/>
      <c r="E280" s="197"/>
      <c r="F280" s="197"/>
      <c r="G280" s="197"/>
      <c r="H280" s="197"/>
      <c r="I280" s="197"/>
    </row>
    <row r="281" spans="1:9" ht="12.75">
      <c r="A281" s="114"/>
      <c r="B281" s="114"/>
      <c r="C281" s="197"/>
      <c r="D281" s="197"/>
      <c r="E281" s="197"/>
      <c r="F281" s="197"/>
      <c r="G281" s="197"/>
      <c r="H281" s="197"/>
      <c r="I281" s="197"/>
    </row>
    <row r="282" spans="1:9" ht="12.75">
      <c r="A282" s="114"/>
      <c r="B282" s="114"/>
      <c r="C282" s="197"/>
      <c r="D282" s="197"/>
      <c r="E282" s="197"/>
      <c r="F282" s="197"/>
      <c r="G282" s="197"/>
      <c r="H282" s="197"/>
      <c r="I282" s="197"/>
    </row>
    <row r="283" spans="1:9" ht="12.75">
      <c r="A283" s="114"/>
      <c r="B283" s="114"/>
      <c r="C283" s="197"/>
      <c r="D283" s="197"/>
      <c r="E283" s="197"/>
      <c r="F283" s="197"/>
      <c r="G283" s="197"/>
      <c r="H283" s="197"/>
      <c r="I283" s="197"/>
    </row>
    <row r="284" spans="1:9" ht="12.75">
      <c r="A284" s="114"/>
      <c r="B284" s="114"/>
      <c r="C284" s="197"/>
      <c r="D284" s="197"/>
      <c r="E284" s="197"/>
      <c r="F284" s="197"/>
      <c r="G284" s="197"/>
      <c r="H284" s="197"/>
      <c r="I284" s="197"/>
    </row>
    <row r="285" spans="1:9" ht="12.75">
      <c r="A285" s="114"/>
      <c r="B285" s="114"/>
      <c r="C285" s="197"/>
      <c r="D285" s="197"/>
      <c r="E285" s="197"/>
      <c r="F285" s="197"/>
      <c r="G285" s="197"/>
      <c r="H285" s="197"/>
      <c r="I285" s="197"/>
    </row>
    <row r="286" spans="1:9" ht="12.75">
      <c r="A286" s="114"/>
      <c r="B286" s="114"/>
      <c r="C286" s="197"/>
      <c r="D286" s="197"/>
      <c r="E286" s="197"/>
      <c r="F286" s="197"/>
      <c r="G286" s="197"/>
      <c r="H286" s="197"/>
      <c r="I286" s="197"/>
    </row>
    <row r="287" spans="1:9" ht="12.75">
      <c r="A287" s="114"/>
      <c r="B287" s="114"/>
      <c r="C287" s="197"/>
      <c r="D287" s="197"/>
      <c r="E287" s="197"/>
      <c r="F287" s="197"/>
      <c r="G287" s="197"/>
      <c r="H287" s="197"/>
      <c r="I287" s="197"/>
    </row>
    <row r="288" spans="1:9" ht="12.75">
      <c r="A288" s="114"/>
      <c r="B288" s="114"/>
      <c r="C288" s="197"/>
      <c r="D288" s="197"/>
      <c r="E288" s="197"/>
      <c r="F288" s="197"/>
      <c r="G288" s="197"/>
      <c r="H288" s="197"/>
      <c r="I288" s="197"/>
    </row>
    <row r="289" spans="1:9" ht="12.75">
      <c r="A289" s="114"/>
      <c r="B289" s="114"/>
      <c r="C289" s="197"/>
      <c r="D289" s="197"/>
      <c r="E289" s="197"/>
      <c r="F289" s="197"/>
      <c r="G289" s="197"/>
      <c r="H289" s="197"/>
      <c r="I289" s="197"/>
    </row>
  </sheetData>
  <sheetProtection/>
  <mergeCells count="6">
    <mergeCell ref="A6:U6"/>
    <mergeCell ref="A51:B51"/>
    <mergeCell ref="C1:N1"/>
    <mergeCell ref="B2:P2"/>
    <mergeCell ref="B4:U4"/>
    <mergeCell ref="B3:U3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R117"/>
  <sheetViews>
    <sheetView zoomScalePageLayoutView="0" workbookViewId="0" topLeftCell="B91">
      <selection activeCell="O119" sqref="O119"/>
    </sheetView>
  </sheetViews>
  <sheetFormatPr defaultColWidth="9.140625" defaultRowHeight="12.75"/>
  <cols>
    <col min="1" max="1" width="2.421875" style="24" hidden="1" customWidth="1"/>
    <col min="2" max="2" width="51.7109375" style="25" customWidth="1"/>
    <col min="3" max="3" width="4.8515625" style="25" hidden="1" customWidth="1"/>
    <col min="4" max="4" width="0.13671875" style="25" hidden="1" customWidth="1"/>
    <col min="5" max="5" width="4.8515625" style="25" customWidth="1"/>
    <col min="6" max="6" width="5.140625" style="25" customWidth="1"/>
    <col min="7" max="7" width="4.57421875" style="25" customWidth="1"/>
    <col min="8" max="8" width="4.421875" style="235" hidden="1" customWidth="1"/>
    <col min="9" max="9" width="3.57421875" style="172" hidden="1" customWidth="1"/>
    <col min="10" max="10" width="3.7109375" style="172" hidden="1" customWidth="1"/>
    <col min="11" max="11" width="5.7109375" style="172" hidden="1" customWidth="1"/>
    <col min="12" max="12" width="5.7109375" style="172" customWidth="1"/>
    <col min="13" max="13" width="8.57421875" style="172" customWidth="1"/>
    <col min="14" max="14" width="4.421875" style="172" customWidth="1"/>
    <col min="15" max="15" width="13.57421875" style="172" customWidth="1"/>
    <col min="16" max="16" width="12.57421875" style="172" customWidth="1"/>
    <col min="17" max="17" width="12.8515625" style="172" customWidth="1"/>
    <col min="18" max="16384" width="9.140625" style="24" customWidth="1"/>
  </cols>
  <sheetData>
    <row r="1" spans="5:17" ht="12.75" hidden="1">
      <c r="E1" s="3" t="s">
        <v>351</v>
      </c>
      <c r="H1" s="3" t="s">
        <v>88</v>
      </c>
      <c r="I1" s="3"/>
      <c r="J1" s="3"/>
      <c r="K1" s="3"/>
      <c r="L1" s="3"/>
      <c r="M1" s="3"/>
      <c r="N1" s="3"/>
      <c r="O1" s="3"/>
      <c r="P1" s="3"/>
      <c r="Q1" s="3"/>
    </row>
    <row r="2" spans="8:17" ht="55.5" customHeight="1" hidden="1">
      <c r="H2" s="314" t="s">
        <v>196</v>
      </c>
      <c r="I2" s="314"/>
      <c r="J2" s="314"/>
      <c r="K2" s="314"/>
      <c r="L2" s="314"/>
      <c r="M2" s="314"/>
      <c r="N2" s="314"/>
      <c r="O2" s="314"/>
      <c r="P2" s="24"/>
      <c r="Q2" s="24"/>
    </row>
    <row r="3" spans="8:17" ht="16.5" customHeight="1">
      <c r="H3" s="309" t="s">
        <v>370</v>
      </c>
      <c r="I3" s="309"/>
      <c r="J3" s="309"/>
      <c r="K3" s="309"/>
      <c r="L3" s="309"/>
      <c r="M3" s="309"/>
      <c r="N3" s="309"/>
      <c r="O3" s="309"/>
      <c r="P3" s="309"/>
      <c r="Q3" s="309"/>
    </row>
    <row r="4" spans="8:17" ht="58.5" customHeight="1">
      <c r="H4" s="322" t="s">
        <v>472</v>
      </c>
      <c r="I4" s="322"/>
      <c r="J4" s="322"/>
      <c r="K4" s="322"/>
      <c r="L4" s="322"/>
      <c r="M4" s="322"/>
      <c r="N4" s="322"/>
      <c r="O4" s="322"/>
      <c r="P4" s="322"/>
      <c r="Q4" s="322"/>
    </row>
    <row r="5" spans="8:17" ht="9" customHeight="1">
      <c r="H5" s="140"/>
      <c r="I5" s="141"/>
      <c r="J5" s="141"/>
      <c r="K5" s="141"/>
      <c r="L5" s="141"/>
      <c r="M5" s="141"/>
      <c r="N5" s="141"/>
      <c r="O5" s="141"/>
      <c r="P5" s="141"/>
      <c r="Q5" s="141"/>
    </row>
    <row r="6" spans="1:17" ht="44.25" customHeight="1">
      <c r="A6" s="28" t="s">
        <v>328</v>
      </c>
      <c r="B6" s="318" t="s">
        <v>452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</row>
    <row r="7" spans="1:17" ht="15" customHeight="1">
      <c r="A7" s="26"/>
      <c r="B7" s="26"/>
      <c r="C7" s="31"/>
      <c r="D7" s="31"/>
      <c r="E7" s="31"/>
      <c r="F7" s="31"/>
      <c r="G7" s="31"/>
      <c r="I7" s="26"/>
      <c r="J7" s="26"/>
      <c r="K7" s="26"/>
      <c r="L7" s="26"/>
      <c r="M7" s="26"/>
      <c r="N7" s="26"/>
      <c r="O7" s="21"/>
      <c r="P7" s="21"/>
      <c r="Q7" s="21" t="s">
        <v>387</v>
      </c>
    </row>
    <row r="8" spans="1:17" ht="24" customHeight="1">
      <c r="A8" s="317" t="s">
        <v>43</v>
      </c>
      <c r="B8" s="317"/>
      <c r="C8" s="123" t="s">
        <v>99</v>
      </c>
      <c r="D8" s="123" t="s">
        <v>100</v>
      </c>
      <c r="E8" s="123" t="s">
        <v>449</v>
      </c>
      <c r="F8" s="123" t="s">
        <v>352</v>
      </c>
      <c r="G8" s="123" t="s">
        <v>373</v>
      </c>
      <c r="H8" s="79" t="s">
        <v>101</v>
      </c>
      <c r="I8" s="125" t="s">
        <v>44</v>
      </c>
      <c r="J8" s="125" t="s">
        <v>45</v>
      </c>
      <c r="K8" s="125" t="s">
        <v>102</v>
      </c>
      <c r="L8" s="125" t="s">
        <v>417</v>
      </c>
      <c r="M8" s="125" t="s">
        <v>450</v>
      </c>
      <c r="N8" s="125" t="s">
        <v>47</v>
      </c>
      <c r="O8" s="123" t="s">
        <v>0</v>
      </c>
      <c r="P8" s="123" t="s">
        <v>329</v>
      </c>
      <c r="Q8" s="123" t="s">
        <v>390</v>
      </c>
    </row>
    <row r="9" spans="1:17" ht="40.5" customHeight="1">
      <c r="A9" s="123"/>
      <c r="B9" s="143" t="s">
        <v>435</v>
      </c>
      <c r="C9" s="118">
        <v>63</v>
      </c>
      <c r="D9" s="123"/>
      <c r="E9" s="118">
        <v>66</v>
      </c>
      <c r="F9" s="123"/>
      <c r="G9" s="123"/>
      <c r="H9" s="79"/>
      <c r="I9" s="125"/>
      <c r="J9" s="125"/>
      <c r="K9" s="125"/>
      <c r="L9" s="125"/>
      <c r="M9" s="125"/>
      <c r="N9" s="125"/>
      <c r="O9" s="137">
        <f>O10+O46+O53+O80+O58+O63+O85+O90</f>
        <v>2960499</v>
      </c>
      <c r="P9" s="137">
        <f>P10+P46+P53+P80+P58+P63+P85+P90</f>
        <v>2429607</v>
      </c>
      <c r="Q9" s="137">
        <f>Q10+Q46+Q53+Q80+Q58+Q63+Q85+Q90</f>
        <v>2568085</v>
      </c>
    </row>
    <row r="10" spans="1:17" ht="42.75" customHeight="1">
      <c r="A10" s="123"/>
      <c r="B10" s="13" t="s">
        <v>372</v>
      </c>
      <c r="C10" s="118">
        <v>63</v>
      </c>
      <c r="D10" s="118">
        <v>0</v>
      </c>
      <c r="E10" s="11">
        <v>66</v>
      </c>
      <c r="F10" s="160">
        <v>0</v>
      </c>
      <c r="G10" s="160">
        <v>11</v>
      </c>
      <c r="H10" s="144"/>
      <c r="I10" s="125"/>
      <c r="J10" s="125"/>
      <c r="K10" s="125"/>
      <c r="L10" s="125"/>
      <c r="M10" s="125"/>
      <c r="N10" s="125"/>
      <c r="O10" s="137">
        <f>O11</f>
        <v>1212376</v>
      </c>
      <c r="P10" s="137">
        <f>P11</f>
        <v>1214176</v>
      </c>
      <c r="Q10" s="137">
        <f>Q11</f>
        <v>1209976</v>
      </c>
    </row>
    <row r="11" spans="1:17" s="27" customFormat="1" ht="15.75" customHeight="1">
      <c r="A11" s="315" t="s">
        <v>213</v>
      </c>
      <c r="B11" s="315"/>
      <c r="C11" s="118">
        <v>63</v>
      </c>
      <c r="D11" s="118">
        <v>0</v>
      </c>
      <c r="E11" s="11">
        <v>66</v>
      </c>
      <c r="F11" s="160">
        <v>0</v>
      </c>
      <c r="G11" s="160">
        <v>11</v>
      </c>
      <c r="H11" s="127"/>
      <c r="I11" s="120"/>
      <c r="J11" s="121"/>
      <c r="K11" s="121"/>
      <c r="L11" s="120" t="s">
        <v>418</v>
      </c>
      <c r="M11" s="121"/>
      <c r="N11" s="121"/>
      <c r="O11" s="122">
        <f>O12+O15+O22+O25+O28+O31+O34+O37+O40+O43</f>
        <v>1212376</v>
      </c>
      <c r="P11" s="122">
        <f>P12+P15+P22+P25+P28+P31+P34+P37+P40+P43</f>
        <v>1214176</v>
      </c>
      <c r="Q11" s="122">
        <f>Q12+Q15+Q22+Q25+Q28+Q31+Q34+Q37+Q40+Q43</f>
        <v>1209976</v>
      </c>
    </row>
    <row r="12" spans="1:17" ht="28.5" customHeight="1">
      <c r="A12" s="147" t="s">
        <v>105</v>
      </c>
      <c r="B12" s="106" t="s">
        <v>330</v>
      </c>
      <c r="C12" s="123">
        <v>63</v>
      </c>
      <c r="D12" s="123">
        <v>0</v>
      </c>
      <c r="E12" s="5">
        <v>66</v>
      </c>
      <c r="F12" s="155">
        <v>0</v>
      </c>
      <c r="G12" s="155">
        <v>11</v>
      </c>
      <c r="H12" s="78">
        <v>866</v>
      </c>
      <c r="I12" s="148" t="s">
        <v>49</v>
      </c>
      <c r="J12" s="148" t="s">
        <v>50</v>
      </c>
      <c r="K12" s="148" t="s">
        <v>144</v>
      </c>
      <c r="L12" s="125" t="s">
        <v>418</v>
      </c>
      <c r="M12" s="146" t="s">
        <v>354</v>
      </c>
      <c r="N12" s="149" t="s">
        <v>106</v>
      </c>
      <c r="O12" s="126">
        <f aca="true" t="shared" si="0" ref="O12:Q13">O13</f>
        <v>381700</v>
      </c>
      <c r="P12" s="126">
        <f t="shared" si="0"/>
        <v>381700</v>
      </c>
      <c r="Q12" s="126">
        <f t="shared" si="0"/>
        <v>381700</v>
      </c>
    </row>
    <row r="13" spans="1:17" ht="64.5" customHeight="1">
      <c r="A13" s="68" t="s">
        <v>104</v>
      </c>
      <c r="B13" s="68" t="s">
        <v>104</v>
      </c>
      <c r="C13" s="123">
        <v>63</v>
      </c>
      <c r="D13" s="123">
        <v>0</v>
      </c>
      <c r="E13" s="5">
        <v>66</v>
      </c>
      <c r="F13" s="155">
        <v>0</v>
      </c>
      <c r="G13" s="155">
        <v>11</v>
      </c>
      <c r="H13" s="78">
        <v>866</v>
      </c>
      <c r="I13" s="148" t="s">
        <v>49</v>
      </c>
      <c r="J13" s="148" t="s">
        <v>50</v>
      </c>
      <c r="K13" s="148" t="s">
        <v>144</v>
      </c>
      <c r="L13" s="125" t="s">
        <v>418</v>
      </c>
      <c r="M13" s="146" t="s">
        <v>354</v>
      </c>
      <c r="N13" s="146" t="s">
        <v>28</v>
      </c>
      <c r="O13" s="126">
        <f t="shared" si="0"/>
        <v>381700</v>
      </c>
      <c r="P13" s="126">
        <f t="shared" si="0"/>
        <v>381700</v>
      </c>
      <c r="Q13" s="126">
        <f t="shared" si="0"/>
        <v>381700</v>
      </c>
    </row>
    <row r="14" spans="1:17" ht="27" customHeight="1">
      <c r="A14" s="68" t="s">
        <v>107</v>
      </c>
      <c r="B14" s="68" t="s">
        <v>107</v>
      </c>
      <c r="C14" s="123">
        <v>63</v>
      </c>
      <c r="D14" s="123">
        <v>0</v>
      </c>
      <c r="E14" s="5">
        <v>66</v>
      </c>
      <c r="F14" s="155">
        <v>0</v>
      </c>
      <c r="G14" s="155">
        <v>11</v>
      </c>
      <c r="H14" s="78">
        <v>866</v>
      </c>
      <c r="I14" s="125" t="s">
        <v>49</v>
      </c>
      <c r="J14" s="125" t="s">
        <v>50</v>
      </c>
      <c r="K14" s="125" t="s">
        <v>144</v>
      </c>
      <c r="L14" s="125" t="s">
        <v>418</v>
      </c>
      <c r="M14" s="146" t="s">
        <v>354</v>
      </c>
      <c r="N14" s="146" t="s">
        <v>29</v>
      </c>
      <c r="O14" s="126">
        <f>'7.ФС'!S13</f>
        <v>381700</v>
      </c>
      <c r="P14" s="126">
        <f>'7.ФС'!T13</f>
        <v>381700</v>
      </c>
      <c r="Q14" s="126">
        <f>'7.ФС'!U13</f>
        <v>381700</v>
      </c>
    </row>
    <row r="15" spans="1:17" ht="26.25" customHeight="1">
      <c r="A15" s="316" t="s">
        <v>108</v>
      </c>
      <c r="B15" s="316"/>
      <c r="C15" s="123">
        <v>63</v>
      </c>
      <c r="D15" s="123">
        <v>0</v>
      </c>
      <c r="E15" s="5">
        <v>66</v>
      </c>
      <c r="F15" s="155">
        <v>0</v>
      </c>
      <c r="G15" s="155">
        <v>11</v>
      </c>
      <c r="H15" s="78">
        <v>866</v>
      </c>
      <c r="I15" s="125" t="s">
        <v>49</v>
      </c>
      <c r="J15" s="125" t="s">
        <v>54</v>
      </c>
      <c r="K15" s="146" t="s">
        <v>109</v>
      </c>
      <c r="L15" s="125" t="s">
        <v>418</v>
      </c>
      <c r="M15" s="146" t="s">
        <v>355</v>
      </c>
      <c r="N15" s="125"/>
      <c r="O15" s="126">
        <f>O16+O18+O20</f>
        <v>803916</v>
      </c>
      <c r="P15" s="126">
        <f>P16+P18+P20</f>
        <v>805716</v>
      </c>
      <c r="Q15" s="126">
        <f>Q16+Q18+Q20</f>
        <v>801516</v>
      </c>
    </row>
    <row r="16" spans="1:17" ht="63.75" customHeight="1">
      <c r="A16" s="158"/>
      <c r="B16" s="68" t="s">
        <v>104</v>
      </c>
      <c r="C16" s="123">
        <v>63</v>
      </c>
      <c r="D16" s="123">
        <v>0</v>
      </c>
      <c r="E16" s="5">
        <v>66</v>
      </c>
      <c r="F16" s="155">
        <v>0</v>
      </c>
      <c r="G16" s="155">
        <v>11</v>
      </c>
      <c r="H16" s="78">
        <v>866</v>
      </c>
      <c r="I16" s="148" t="s">
        <v>49</v>
      </c>
      <c r="J16" s="148" t="s">
        <v>54</v>
      </c>
      <c r="K16" s="146" t="s">
        <v>109</v>
      </c>
      <c r="L16" s="125" t="s">
        <v>418</v>
      </c>
      <c r="M16" s="146" t="s">
        <v>355</v>
      </c>
      <c r="N16" s="125" t="s">
        <v>28</v>
      </c>
      <c r="O16" s="126">
        <f>O17</f>
        <v>600100</v>
      </c>
      <c r="P16" s="126">
        <f>P17</f>
        <v>600100</v>
      </c>
      <c r="Q16" s="126">
        <f>Q17</f>
        <v>600100</v>
      </c>
    </row>
    <row r="17" spans="1:17" ht="30" customHeight="1">
      <c r="A17" s="156"/>
      <c r="B17" s="68" t="s">
        <v>107</v>
      </c>
      <c r="C17" s="123">
        <v>63</v>
      </c>
      <c r="D17" s="123">
        <v>0</v>
      </c>
      <c r="E17" s="5">
        <v>66</v>
      </c>
      <c r="F17" s="155">
        <v>0</v>
      </c>
      <c r="G17" s="155">
        <v>11</v>
      </c>
      <c r="H17" s="78">
        <v>866</v>
      </c>
      <c r="I17" s="125" t="s">
        <v>49</v>
      </c>
      <c r="J17" s="125" t="s">
        <v>54</v>
      </c>
      <c r="K17" s="146" t="s">
        <v>109</v>
      </c>
      <c r="L17" s="125" t="s">
        <v>418</v>
      </c>
      <c r="M17" s="146" t="s">
        <v>355</v>
      </c>
      <c r="N17" s="125" t="s">
        <v>29</v>
      </c>
      <c r="O17" s="126">
        <f>'7.ФС'!S17</f>
        <v>600100</v>
      </c>
      <c r="P17" s="126">
        <f>'7.ФС'!T17</f>
        <v>600100</v>
      </c>
      <c r="Q17" s="126">
        <f>'7.ФС'!U17</f>
        <v>600100</v>
      </c>
    </row>
    <row r="18" spans="1:17" ht="30" customHeight="1">
      <c r="A18" s="156"/>
      <c r="B18" s="158" t="s">
        <v>324</v>
      </c>
      <c r="C18" s="123">
        <v>63</v>
      </c>
      <c r="D18" s="123">
        <v>0</v>
      </c>
      <c r="E18" s="5">
        <v>66</v>
      </c>
      <c r="F18" s="155">
        <v>0</v>
      </c>
      <c r="G18" s="155">
        <v>11</v>
      </c>
      <c r="H18" s="78">
        <v>866</v>
      </c>
      <c r="I18" s="125" t="s">
        <v>49</v>
      </c>
      <c r="J18" s="125" t="s">
        <v>54</v>
      </c>
      <c r="K18" s="146" t="s">
        <v>109</v>
      </c>
      <c r="L18" s="125" t="s">
        <v>418</v>
      </c>
      <c r="M18" s="146" t="s">
        <v>355</v>
      </c>
      <c r="N18" s="125" t="s">
        <v>30</v>
      </c>
      <c r="O18" s="126">
        <f>O19</f>
        <v>181295</v>
      </c>
      <c r="P18" s="126">
        <f>P19</f>
        <v>183095</v>
      </c>
      <c r="Q18" s="126">
        <f>Q19</f>
        <v>178895</v>
      </c>
    </row>
    <row r="19" spans="1:17" ht="30" customHeight="1">
      <c r="A19" s="156"/>
      <c r="B19" s="158" t="s">
        <v>325</v>
      </c>
      <c r="C19" s="123">
        <v>63</v>
      </c>
      <c r="D19" s="123">
        <v>0</v>
      </c>
      <c r="E19" s="5">
        <v>66</v>
      </c>
      <c r="F19" s="155">
        <v>0</v>
      </c>
      <c r="G19" s="155">
        <v>11</v>
      </c>
      <c r="H19" s="78">
        <v>866</v>
      </c>
      <c r="I19" s="125" t="s">
        <v>49</v>
      </c>
      <c r="J19" s="125" t="s">
        <v>54</v>
      </c>
      <c r="K19" s="146" t="s">
        <v>109</v>
      </c>
      <c r="L19" s="125" t="s">
        <v>418</v>
      </c>
      <c r="M19" s="146" t="s">
        <v>355</v>
      </c>
      <c r="N19" s="125" t="s">
        <v>31</v>
      </c>
      <c r="O19" s="126">
        <f>'7.ФС'!S19</f>
        <v>181295</v>
      </c>
      <c r="P19" s="126">
        <f>'7.ФС'!T19</f>
        <v>183095</v>
      </c>
      <c r="Q19" s="126">
        <f>'7.ФС'!U19</f>
        <v>178895</v>
      </c>
    </row>
    <row r="20" spans="1:17" ht="15.75" customHeight="1">
      <c r="A20" s="156"/>
      <c r="B20" s="238" t="s">
        <v>32</v>
      </c>
      <c r="C20" s="123">
        <v>63</v>
      </c>
      <c r="D20" s="123">
        <v>0</v>
      </c>
      <c r="E20" s="5">
        <v>66</v>
      </c>
      <c r="F20" s="155">
        <v>0</v>
      </c>
      <c r="G20" s="155">
        <v>11</v>
      </c>
      <c r="H20" s="78">
        <v>866</v>
      </c>
      <c r="I20" s="125" t="s">
        <v>49</v>
      </c>
      <c r="J20" s="125" t="s">
        <v>54</v>
      </c>
      <c r="K20" s="146" t="s">
        <v>109</v>
      </c>
      <c r="L20" s="125" t="s">
        <v>418</v>
      </c>
      <c r="M20" s="146" t="s">
        <v>355</v>
      </c>
      <c r="N20" s="125" t="s">
        <v>33</v>
      </c>
      <c r="O20" s="126">
        <f>O21</f>
        <v>22521</v>
      </c>
      <c r="P20" s="126">
        <f>P21</f>
        <v>22521</v>
      </c>
      <c r="Q20" s="126">
        <f>Q21</f>
        <v>22521</v>
      </c>
    </row>
    <row r="21" spans="1:17" ht="15.75" customHeight="1">
      <c r="A21" s="156"/>
      <c r="B21" s="158" t="s">
        <v>394</v>
      </c>
      <c r="C21" s="123">
        <v>63</v>
      </c>
      <c r="D21" s="123">
        <v>0</v>
      </c>
      <c r="E21" s="5">
        <v>66</v>
      </c>
      <c r="F21" s="155">
        <v>0</v>
      </c>
      <c r="G21" s="155">
        <v>11</v>
      </c>
      <c r="H21" s="78">
        <v>866</v>
      </c>
      <c r="I21" s="125" t="s">
        <v>49</v>
      </c>
      <c r="J21" s="125" t="s">
        <v>54</v>
      </c>
      <c r="K21" s="146" t="s">
        <v>109</v>
      </c>
      <c r="L21" s="125" t="s">
        <v>418</v>
      </c>
      <c r="M21" s="146" t="s">
        <v>355</v>
      </c>
      <c r="N21" s="125" t="s">
        <v>326</v>
      </c>
      <c r="O21" s="126">
        <f>'7.ФС'!S21</f>
        <v>22521</v>
      </c>
      <c r="P21" s="126">
        <f>'7.ФС'!T21</f>
        <v>22521</v>
      </c>
      <c r="Q21" s="126">
        <f>'7.ФС'!U21</f>
        <v>22521</v>
      </c>
    </row>
    <row r="22" spans="1:17" ht="30.75" customHeight="1">
      <c r="A22" s="156"/>
      <c r="B22" s="12" t="s">
        <v>424</v>
      </c>
      <c r="C22" s="123"/>
      <c r="D22" s="123"/>
      <c r="E22" s="5">
        <v>66</v>
      </c>
      <c r="F22" s="155">
        <v>0</v>
      </c>
      <c r="G22" s="155">
        <v>11</v>
      </c>
      <c r="H22" s="78">
        <v>866</v>
      </c>
      <c r="I22" s="125" t="s">
        <v>49</v>
      </c>
      <c r="J22" s="125" t="s">
        <v>54</v>
      </c>
      <c r="K22" s="146" t="s">
        <v>109</v>
      </c>
      <c r="L22" s="125" t="s">
        <v>418</v>
      </c>
      <c r="M22" s="146" t="s">
        <v>426</v>
      </c>
      <c r="N22" s="125"/>
      <c r="O22" s="122">
        <f aca="true" t="shared" si="1" ref="O22:Q23">O23</f>
        <v>5000</v>
      </c>
      <c r="P22" s="122">
        <f t="shared" si="1"/>
        <v>5000</v>
      </c>
      <c r="Q22" s="122">
        <f t="shared" si="1"/>
        <v>5000</v>
      </c>
    </row>
    <row r="23" spans="1:17" ht="29.25" customHeight="1">
      <c r="A23" s="156"/>
      <c r="B23" s="158" t="s">
        <v>324</v>
      </c>
      <c r="C23" s="123"/>
      <c r="D23" s="123"/>
      <c r="E23" s="5">
        <v>66</v>
      </c>
      <c r="F23" s="155">
        <v>0</v>
      </c>
      <c r="G23" s="155">
        <v>11</v>
      </c>
      <c r="H23" s="78">
        <v>866</v>
      </c>
      <c r="I23" s="125" t="s">
        <v>49</v>
      </c>
      <c r="J23" s="125" t="s">
        <v>54</v>
      </c>
      <c r="K23" s="146" t="s">
        <v>109</v>
      </c>
      <c r="L23" s="125" t="s">
        <v>418</v>
      </c>
      <c r="M23" s="146" t="s">
        <v>426</v>
      </c>
      <c r="N23" s="125" t="s">
        <v>30</v>
      </c>
      <c r="O23" s="126">
        <f t="shared" si="1"/>
        <v>5000</v>
      </c>
      <c r="P23" s="126">
        <f t="shared" si="1"/>
        <v>5000</v>
      </c>
      <c r="Q23" s="126">
        <f t="shared" si="1"/>
        <v>5000</v>
      </c>
    </row>
    <row r="24" spans="1:17" ht="29.25" customHeight="1">
      <c r="A24" s="156"/>
      <c r="B24" s="158" t="s">
        <v>325</v>
      </c>
      <c r="C24" s="123"/>
      <c r="D24" s="123"/>
      <c r="E24" s="5">
        <v>66</v>
      </c>
      <c r="F24" s="155">
        <v>0</v>
      </c>
      <c r="G24" s="155">
        <v>11</v>
      </c>
      <c r="H24" s="78">
        <v>866</v>
      </c>
      <c r="I24" s="125" t="s">
        <v>49</v>
      </c>
      <c r="J24" s="125" t="s">
        <v>54</v>
      </c>
      <c r="K24" s="146" t="s">
        <v>109</v>
      </c>
      <c r="L24" s="125" t="s">
        <v>418</v>
      </c>
      <c r="M24" s="146" t="s">
        <v>426</v>
      </c>
      <c r="N24" s="125" t="s">
        <v>31</v>
      </c>
      <c r="O24" s="126">
        <v>5000</v>
      </c>
      <c r="P24" s="126">
        <v>5000</v>
      </c>
      <c r="Q24" s="126">
        <v>5000</v>
      </c>
    </row>
    <row r="25" spans="1:17" ht="15.75" customHeight="1">
      <c r="A25" s="156"/>
      <c r="B25" s="106" t="s">
        <v>406</v>
      </c>
      <c r="C25" s="123"/>
      <c r="D25" s="123"/>
      <c r="E25" s="5">
        <v>66</v>
      </c>
      <c r="F25" s="155">
        <v>0</v>
      </c>
      <c r="G25" s="155">
        <v>11</v>
      </c>
      <c r="H25" s="78">
        <v>866</v>
      </c>
      <c r="I25" s="125" t="s">
        <v>49</v>
      </c>
      <c r="J25" s="125" t="s">
        <v>54</v>
      </c>
      <c r="K25" s="146" t="s">
        <v>109</v>
      </c>
      <c r="L25" s="125" t="s">
        <v>418</v>
      </c>
      <c r="M25" s="146" t="s">
        <v>422</v>
      </c>
      <c r="N25" s="125"/>
      <c r="O25" s="122">
        <f aca="true" t="shared" si="2" ref="O25:Q26">O26</f>
        <v>4000</v>
      </c>
      <c r="P25" s="122">
        <f t="shared" si="2"/>
        <v>4000</v>
      </c>
      <c r="Q25" s="122">
        <f t="shared" si="2"/>
        <v>4000</v>
      </c>
    </row>
    <row r="26" spans="1:17" ht="15.75" customHeight="1">
      <c r="A26" s="156"/>
      <c r="B26" s="106" t="s">
        <v>32</v>
      </c>
      <c r="C26" s="123"/>
      <c r="D26" s="123"/>
      <c r="E26" s="5">
        <v>66</v>
      </c>
      <c r="F26" s="155">
        <v>0</v>
      </c>
      <c r="G26" s="155">
        <v>11</v>
      </c>
      <c r="H26" s="78">
        <v>866</v>
      </c>
      <c r="I26" s="125" t="s">
        <v>49</v>
      </c>
      <c r="J26" s="125" t="s">
        <v>54</v>
      </c>
      <c r="K26" s="146" t="s">
        <v>109</v>
      </c>
      <c r="L26" s="125" t="s">
        <v>418</v>
      </c>
      <c r="M26" s="146" t="s">
        <v>422</v>
      </c>
      <c r="N26" s="125" t="s">
        <v>33</v>
      </c>
      <c r="O26" s="126">
        <f t="shared" si="2"/>
        <v>4000</v>
      </c>
      <c r="P26" s="126">
        <f t="shared" si="2"/>
        <v>4000</v>
      </c>
      <c r="Q26" s="126">
        <f t="shared" si="2"/>
        <v>4000</v>
      </c>
    </row>
    <row r="27" spans="1:17" ht="15.75" customHeight="1">
      <c r="A27" s="156"/>
      <c r="B27" s="179" t="s">
        <v>394</v>
      </c>
      <c r="C27" s="123"/>
      <c r="D27" s="123"/>
      <c r="E27" s="5">
        <v>66</v>
      </c>
      <c r="F27" s="155">
        <v>0</v>
      </c>
      <c r="G27" s="155">
        <v>11</v>
      </c>
      <c r="H27" s="78">
        <v>866</v>
      </c>
      <c r="I27" s="125" t="s">
        <v>49</v>
      </c>
      <c r="J27" s="125" t="s">
        <v>54</v>
      </c>
      <c r="K27" s="146" t="s">
        <v>109</v>
      </c>
      <c r="L27" s="125" t="s">
        <v>418</v>
      </c>
      <c r="M27" s="146" t="s">
        <v>422</v>
      </c>
      <c r="N27" s="125" t="s">
        <v>326</v>
      </c>
      <c r="O27" s="126">
        <v>4000</v>
      </c>
      <c r="P27" s="126">
        <v>4000</v>
      </c>
      <c r="Q27" s="126">
        <v>4000</v>
      </c>
    </row>
    <row r="28" spans="1:17" s="28" customFormat="1" ht="69.75" customHeight="1">
      <c r="A28" s="147" t="s">
        <v>112</v>
      </c>
      <c r="B28" s="106" t="s">
        <v>333</v>
      </c>
      <c r="C28" s="123">
        <v>63</v>
      </c>
      <c r="D28" s="123">
        <v>0</v>
      </c>
      <c r="E28" s="5">
        <v>66</v>
      </c>
      <c r="F28" s="155">
        <v>0</v>
      </c>
      <c r="G28" s="155">
        <v>11</v>
      </c>
      <c r="H28" s="78">
        <v>866</v>
      </c>
      <c r="I28" s="125" t="s">
        <v>49</v>
      </c>
      <c r="J28" s="125" t="s">
        <v>34</v>
      </c>
      <c r="K28" s="125" t="s">
        <v>168</v>
      </c>
      <c r="L28" s="125" t="s">
        <v>418</v>
      </c>
      <c r="M28" s="146" t="s">
        <v>356</v>
      </c>
      <c r="N28" s="125"/>
      <c r="O28" s="126">
        <f aca="true" t="shared" si="3" ref="O28:Q29">O29</f>
        <v>2000</v>
      </c>
      <c r="P28" s="126">
        <f t="shared" si="3"/>
        <v>2000</v>
      </c>
      <c r="Q28" s="126">
        <f t="shared" si="3"/>
        <v>2000</v>
      </c>
    </row>
    <row r="29" spans="1:17" ht="14.25" customHeight="1">
      <c r="A29" s="156"/>
      <c r="B29" s="164" t="s">
        <v>63</v>
      </c>
      <c r="C29" s="123">
        <v>63</v>
      </c>
      <c r="D29" s="123">
        <v>0</v>
      </c>
      <c r="E29" s="5">
        <v>66</v>
      </c>
      <c r="F29" s="155">
        <v>0</v>
      </c>
      <c r="G29" s="155">
        <v>11</v>
      </c>
      <c r="H29" s="78">
        <v>866</v>
      </c>
      <c r="I29" s="125" t="s">
        <v>49</v>
      </c>
      <c r="J29" s="155" t="s">
        <v>34</v>
      </c>
      <c r="K29" s="125" t="s">
        <v>168</v>
      </c>
      <c r="L29" s="125" t="s">
        <v>418</v>
      </c>
      <c r="M29" s="146" t="s">
        <v>356</v>
      </c>
      <c r="N29" s="125" t="s">
        <v>51</v>
      </c>
      <c r="O29" s="126">
        <f t="shared" si="3"/>
        <v>2000</v>
      </c>
      <c r="P29" s="126">
        <f t="shared" si="3"/>
        <v>2000</v>
      </c>
      <c r="Q29" s="126">
        <f t="shared" si="3"/>
        <v>2000</v>
      </c>
    </row>
    <row r="30" spans="1:17" ht="16.5" customHeight="1">
      <c r="A30" s="156"/>
      <c r="B30" s="164" t="s">
        <v>75</v>
      </c>
      <c r="C30" s="123">
        <v>63</v>
      </c>
      <c r="D30" s="123">
        <v>0</v>
      </c>
      <c r="E30" s="5">
        <v>66</v>
      </c>
      <c r="F30" s="155">
        <v>0</v>
      </c>
      <c r="G30" s="155">
        <v>11</v>
      </c>
      <c r="H30" s="78">
        <v>866</v>
      </c>
      <c r="I30" s="125" t="s">
        <v>49</v>
      </c>
      <c r="J30" s="155" t="s">
        <v>34</v>
      </c>
      <c r="K30" s="125" t="s">
        <v>168</v>
      </c>
      <c r="L30" s="125" t="s">
        <v>418</v>
      </c>
      <c r="M30" s="146" t="s">
        <v>356</v>
      </c>
      <c r="N30" s="125" t="s">
        <v>36</v>
      </c>
      <c r="O30" s="126">
        <v>2000</v>
      </c>
      <c r="P30" s="126">
        <v>2000</v>
      </c>
      <c r="Q30" s="126">
        <v>2000</v>
      </c>
    </row>
    <row r="31" spans="1:17" s="28" customFormat="1" ht="62.25" customHeight="1">
      <c r="A31" s="156"/>
      <c r="B31" s="316" t="s">
        <v>395</v>
      </c>
      <c r="C31" s="316"/>
      <c r="D31" s="123"/>
      <c r="E31" s="5">
        <v>66</v>
      </c>
      <c r="F31" s="155">
        <v>0</v>
      </c>
      <c r="G31" s="155">
        <v>11</v>
      </c>
      <c r="H31" s="78">
        <v>866</v>
      </c>
      <c r="I31" s="125" t="s">
        <v>49</v>
      </c>
      <c r="J31" s="125" t="s">
        <v>34</v>
      </c>
      <c r="K31" s="125"/>
      <c r="L31" s="125" t="s">
        <v>418</v>
      </c>
      <c r="M31" s="146" t="s">
        <v>415</v>
      </c>
      <c r="N31" s="125"/>
      <c r="O31" s="157">
        <f aca="true" t="shared" si="4" ref="O31:Q32">O32</f>
        <v>300</v>
      </c>
      <c r="P31" s="157">
        <f t="shared" si="4"/>
        <v>300</v>
      </c>
      <c r="Q31" s="157">
        <f t="shared" si="4"/>
        <v>300</v>
      </c>
    </row>
    <row r="32" spans="1:17" s="28" customFormat="1" ht="16.5" customHeight="1">
      <c r="A32" s="156"/>
      <c r="B32" s="164" t="s">
        <v>63</v>
      </c>
      <c r="C32" s="158" t="s">
        <v>324</v>
      </c>
      <c r="D32" s="123"/>
      <c r="E32" s="5">
        <v>66</v>
      </c>
      <c r="F32" s="155">
        <v>0</v>
      </c>
      <c r="G32" s="155">
        <v>11</v>
      </c>
      <c r="H32" s="78"/>
      <c r="I32" s="125"/>
      <c r="J32" s="125"/>
      <c r="K32" s="125"/>
      <c r="L32" s="125" t="s">
        <v>418</v>
      </c>
      <c r="M32" s="146" t="s">
        <v>415</v>
      </c>
      <c r="N32" s="125" t="s">
        <v>51</v>
      </c>
      <c r="O32" s="126">
        <f t="shared" si="4"/>
        <v>300</v>
      </c>
      <c r="P32" s="126">
        <f t="shared" si="4"/>
        <v>300</v>
      </c>
      <c r="Q32" s="126">
        <f t="shared" si="4"/>
        <v>300</v>
      </c>
    </row>
    <row r="33" spans="1:17" ht="16.5" customHeight="1">
      <c r="A33" s="156"/>
      <c r="B33" s="164" t="s">
        <v>75</v>
      </c>
      <c r="C33" s="158" t="s">
        <v>325</v>
      </c>
      <c r="D33" s="123"/>
      <c r="E33" s="5">
        <v>66</v>
      </c>
      <c r="F33" s="155">
        <v>0</v>
      </c>
      <c r="G33" s="155">
        <v>11</v>
      </c>
      <c r="H33" s="78">
        <v>866</v>
      </c>
      <c r="I33" s="125" t="s">
        <v>49</v>
      </c>
      <c r="J33" s="125" t="s">
        <v>34</v>
      </c>
      <c r="K33" s="125"/>
      <c r="L33" s="125" t="s">
        <v>418</v>
      </c>
      <c r="M33" s="146" t="s">
        <v>415</v>
      </c>
      <c r="N33" s="125" t="s">
        <v>36</v>
      </c>
      <c r="O33" s="126">
        <f>'7.ФС'!S34</f>
        <v>300</v>
      </c>
      <c r="P33" s="126">
        <f>'7.ФС'!T34</f>
        <v>300</v>
      </c>
      <c r="Q33" s="126">
        <f>'7.ФС'!U34</f>
        <v>300</v>
      </c>
    </row>
    <row r="34" spans="1:17" ht="27" customHeight="1" hidden="1">
      <c r="A34" s="164" t="s">
        <v>218</v>
      </c>
      <c r="B34" s="164" t="s">
        <v>218</v>
      </c>
      <c r="C34" s="123">
        <v>63</v>
      </c>
      <c r="D34" s="123">
        <v>0</v>
      </c>
      <c r="E34" s="5">
        <v>66</v>
      </c>
      <c r="F34" s="160">
        <v>0</v>
      </c>
      <c r="G34" s="155">
        <v>11</v>
      </c>
      <c r="H34" s="78">
        <v>866</v>
      </c>
      <c r="I34" s="155" t="s">
        <v>49</v>
      </c>
      <c r="J34" s="155" t="s">
        <v>65</v>
      </c>
      <c r="K34" s="125" t="s">
        <v>169</v>
      </c>
      <c r="L34" s="125" t="s">
        <v>418</v>
      </c>
      <c r="M34" s="146" t="s">
        <v>357</v>
      </c>
      <c r="N34" s="155"/>
      <c r="O34" s="126">
        <f aca="true" t="shared" si="5" ref="O34:Q35">O35</f>
        <v>0</v>
      </c>
      <c r="P34" s="126">
        <f t="shared" si="5"/>
        <v>0</v>
      </c>
      <c r="Q34" s="126">
        <f t="shared" si="5"/>
        <v>0</v>
      </c>
    </row>
    <row r="35" spans="1:17" ht="16.5" customHeight="1" hidden="1">
      <c r="A35" s="158" t="s">
        <v>324</v>
      </c>
      <c r="B35" s="158" t="s">
        <v>324</v>
      </c>
      <c r="C35" s="123">
        <v>63</v>
      </c>
      <c r="D35" s="123">
        <v>0</v>
      </c>
      <c r="E35" s="5">
        <v>66</v>
      </c>
      <c r="F35" s="155">
        <v>0</v>
      </c>
      <c r="G35" s="155">
        <v>11</v>
      </c>
      <c r="H35" s="78">
        <v>866</v>
      </c>
      <c r="I35" s="125" t="s">
        <v>49</v>
      </c>
      <c r="J35" s="155" t="s">
        <v>65</v>
      </c>
      <c r="K35" s="125" t="s">
        <v>169</v>
      </c>
      <c r="L35" s="125" t="s">
        <v>418</v>
      </c>
      <c r="M35" s="146" t="s">
        <v>357</v>
      </c>
      <c r="N35" s="125" t="s">
        <v>30</v>
      </c>
      <c r="O35" s="126">
        <f t="shared" si="5"/>
        <v>0</v>
      </c>
      <c r="P35" s="126">
        <f t="shared" si="5"/>
        <v>0</v>
      </c>
      <c r="Q35" s="126">
        <f t="shared" si="5"/>
        <v>0</v>
      </c>
    </row>
    <row r="36" spans="1:17" ht="15.75" customHeight="1" hidden="1">
      <c r="A36" s="158" t="s">
        <v>325</v>
      </c>
      <c r="B36" s="158" t="s">
        <v>325</v>
      </c>
      <c r="C36" s="123">
        <v>63</v>
      </c>
      <c r="D36" s="123">
        <v>0</v>
      </c>
      <c r="E36" s="5">
        <v>66</v>
      </c>
      <c r="F36" s="155">
        <v>0</v>
      </c>
      <c r="G36" s="155">
        <v>11</v>
      </c>
      <c r="H36" s="78">
        <v>866</v>
      </c>
      <c r="I36" s="125" t="s">
        <v>49</v>
      </c>
      <c r="J36" s="155" t="s">
        <v>65</v>
      </c>
      <c r="K36" s="125" t="s">
        <v>169</v>
      </c>
      <c r="L36" s="125" t="s">
        <v>418</v>
      </c>
      <c r="M36" s="146" t="s">
        <v>357</v>
      </c>
      <c r="N36" s="125" t="s">
        <v>31</v>
      </c>
      <c r="O36" s="126">
        <f>'7.ФС'!S44</f>
        <v>0</v>
      </c>
      <c r="P36" s="126">
        <f>'7.ФС'!T44</f>
        <v>0</v>
      </c>
      <c r="Q36" s="126">
        <f>'7.ФС'!U44</f>
        <v>0</v>
      </c>
    </row>
    <row r="37" spans="1:17" ht="15.75" customHeight="1" hidden="1">
      <c r="A37" s="106" t="s">
        <v>338</v>
      </c>
      <c r="B37" s="106" t="s">
        <v>338</v>
      </c>
      <c r="C37" s="123"/>
      <c r="D37" s="123"/>
      <c r="E37" s="5">
        <v>66</v>
      </c>
      <c r="F37" s="155">
        <v>0</v>
      </c>
      <c r="G37" s="155">
        <v>11</v>
      </c>
      <c r="H37" s="78"/>
      <c r="I37" s="125"/>
      <c r="J37" s="155"/>
      <c r="K37" s="125"/>
      <c r="L37" s="125" t="s">
        <v>418</v>
      </c>
      <c r="M37" s="146" t="s">
        <v>420</v>
      </c>
      <c r="N37" s="125"/>
      <c r="O37" s="126">
        <f aca="true" t="shared" si="6" ref="O37:Q38">O38</f>
        <v>0</v>
      </c>
      <c r="P37" s="126">
        <f t="shared" si="6"/>
        <v>0</v>
      </c>
      <c r="Q37" s="126">
        <f t="shared" si="6"/>
        <v>0</v>
      </c>
    </row>
    <row r="38" spans="1:17" ht="15.75" customHeight="1" hidden="1">
      <c r="A38" s="158" t="s">
        <v>324</v>
      </c>
      <c r="B38" s="158" t="s">
        <v>324</v>
      </c>
      <c r="C38" s="123"/>
      <c r="D38" s="123"/>
      <c r="E38" s="5">
        <v>66</v>
      </c>
      <c r="F38" s="155">
        <v>0</v>
      </c>
      <c r="G38" s="155">
        <v>11</v>
      </c>
      <c r="H38" s="78"/>
      <c r="I38" s="125"/>
      <c r="J38" s="155"/>
      <c r="K38" s="125"/>
      <c r="L38" s="125" t="s">
        <v>418</v>
      </c>
      <c r="M38" s="146" t="s">
        <v>420</v>
      </c>
      <c r="N38" s="125" t="s">
        <v>30</v>
      </c>
      <c r="O38" s="126">
        <f t="shared" si="6"/>
        <v>0</v>
      </c>
      <c r="P38" s="126">
        <f t="shared" si="6"/>
        <v>0</v>
      </c>
      <c r="Q38" s="126">
        <f t="shared" si="6"/>
        <v>0</v>
      </c>
    </row>
    <row r="39" spans="1:17" ht="15.75" customHeight="1" hidden="1">
      <c r="A39" s="158" t="s">
        <v>325</v>
      </c>
      <c r="B39" s="158" t="s">
        <v>325</v>
      </c>
      <c r="C39" s="123"/>
      <c r="D39" s="123"/>
      <c r="E39" s="5">
        <v>66</v>
      </c>
      <c r="F39" s="155">
        <v>0</v>
      </c>
      <c r="G39" s="155">
        <v>11</v>
      </c>
      <c r="H39" s="78"/>
      <c r="I39" s="125"/>
      <c r="J39" s="155"/>
      <c r="K39" s="125"/>
      <c r="L39" s="125" t="s">
        <v>418</v>
      </c>
      <c r="M39" s="146" t="s">
        <v>420</v>
      </c>
      <c r="N39" s="125" t="s">
        <v>31</v>
      </c>
      <c r="O39" s="126">
        <f>'7.ФС'!S47</f>
        <v>0</v>
      </c>
      <c r="P39" s="126">
        <f>'7.ФС'!T47</f>
        <v>0</v>
      </c>
      <c r="Q39" s="126">
        <f>'7.ФС'!U47</f>
        <v>0</v>
      </c>
    </row>
    <row r="40" spans="1:17" ht="41.25" customHeight="1">
      <c r="A40" s="164" t="s">
        <v>404</v>
      </c>
      <c r="B40" s="164" t="s">
        <v>430</v>
      </c>
      <c r="C40" s="123"/>
      <c r="D40" s="123"/>
      <c r="E40" s="5">
        <v>66</v>
      </c>
      <c r="F40" s="155">
        <v>0</v>
      </c>
      <c r="G40" s="155">
        <v>11</v>
      </c>
      <c r="H40" s="78">
        <v>866</v>
      </c>
      <c r="I40" s="125" t="s">
        <v>49</v>
      </c>
      <c r="J40" s="155" t="s">
        <v>65</v>
      </c>
      <c r="K40" s="125"/>
      <c r="L40" s="125" t="s">
        <v>418</v>
      </c>
      <c r="M40" s="146" t="s">
        <v>421</v>
      </c>
      <c r="N40" s="125"/>
      <c r="O40" s="126">
        <f aca="true" t="shared" si="7" ref="O40:Q41">O41</f>
        <v>14960</v>
      </c>
      <c r="P40" s="126">
        <f t="shared" si="7"/>
        <v>14960</v>
      </c>
      <c r="Q40" s="126">
        <f t="shared" si="7"/>
        <v>14960</v>
      </c>
    </row>
    <row r="41" spans="1:17" ht="15.75" customHeight="1">
      <c r="A41" s="238" t="s">
        <v>32</v>
      </c>
      <c r="B41" s="238" t="s">
        <v>32</v>
      </c>
      <c r="C41" s="123"/>
      <c r="D41" s="123"/>
      <c r="E41" s="5">
        <v>66</v>
      </c>
      <c r="F41" s="155">
        <v>0</v>
      </c>
      <c r="G41" s="155">
        <v>11</v>
      </c>
      <c r="H41" s="78">
        <v>866</v>
      </c>
      <c r="I41" s="125" t="s">
        <v>49</v>
      </c>
      <c r="J41" s="155" t="s">
        <v>65</v>
      </c>
      <c r="K41" s="125"/>
      <c r="L41" s="125" t="s">
        <v>418</v>
      </c>
      <c r="M41" s="146" t="s">
        <v>421</v>
      </c>
      <c r="N41" s="125" t="s">
        <v>33</v>
      </c>
      <c r="O41" s="126">
        <f t="shared" si="7"/>
        <v>14960</v>
      </c>
      <c r="P41" s="126">
        <f t="shared" si="7"/>
        <v>14960</v>
      </c>
      <c r="Q41" s="126">
        <f t="shared" si="7"/>
        <v>14960</v>
      </c>
    </row>
    <row r="42" spans="1:17" ht="15.75" customHeight="1">
      <c r="A42" s="158" t="s">
        <v>394</v>
      </c>
      <c r="B42" s="158" t="s">
        <v>394</v>
      </c>
      <c r="C42" s="123"/>
      <c r="D42" s="123"/>
      <c r="E42" s="5">
        <v>66</v>
      </c>
      <c r="F42" s="155">
        <v>0</v>
      </c>
      <c r="G42" s="155">
        <v>11</v>
      </c>
      <c r="H42" s="78">
        <v>866</v>
      </c>
      <c r="I42" s="155" t="s">
        <v>49</v>
      </c>
      <c r="J42" s="155" t="s">
        <v>65</v>
      </c>
      <c r="K42" s="125"/>
      <c r="L42" s="125" t="s">
        <v>418</v>
      </c>
      <c r="M42" s="146" t="s">
        <v>421</v>
      </c>
      <c r="N42" s="125" t="s">
        <v>326</v>
      </c>
      <c r="O42" s="126">
        <f>'7.ФС'!S50</f>
        <v>14960</v>
      </c>
      <c r="P42" s="126">
        <f>'7.ФС'!T50</f>
        <v>14960</v>
      </c>
      <c r="Q42" s="126">
        <f>'7.ФС'!U50</f>
        <v>14960</v>
      </c>
    </row>
    <row r="43" spans="1:17" s="32" customFormat="1" ht="53.25" customHeight="1">
      <c r="A43" s="164"/>
      <c r="B43" s="310" t="s">
        <v>335</v>
      </c>
      <c r="C43" s="310"/>
      <c r="D43" s="123"/>
      <c r="E43" s="5">
        <v>66</v>
      </c>
      <c r="F43" s="155">
        <v>0</v>
      </c>
      <c r="G43" s="155">
        <v>11</v>
      </c>
      <c r="H43" s="78">
        <v>866</v>
      </c>
      <c r="I43" s="125" t="s">
        <v>49</v>
      </c>
      <c r="J43" s="155" t="s">
        <v>65</v>
      </c>
      <c r="K43" s="125"/>
      <c r="L43" s="125" t="s">
        <v>418</v>
      </c>
      <c r="M43" s="146" t="s">
        <v>423</v>
      </c>
      <c r="N43" s="125"/>
      <c r="O43" s="126">
        <f aca="true" t="shared" si="8" ref="O43:Q44">O44</f>
        <v>500</v>
      </c>
      <c r="P43" s="126">
        <f t="shared" si="8"/>
        <v>500</v>
      </c>
      <c r="Q43" s="126">
        <f t="shared" si="8"/>
        <v>500</v>
      </c>
    </row>
    <row r="44" spans="1:17" s="31" customFormat="1" ht="14.25" customHeight="1">
      <c r="A44" s="164"/>
      <c r="B44" s="164" t="s">
        <v>63</v>
      </c>
      <c r="C44" s="164" t="s">
        <v>63</v>
      </c>
      <c r="D44" s="123"/>
      <c r="E44" s="5">
        <v>66</v>
      </c>
      <c r="F44" s="155">
        <v>0</v>
      </c>
      <c r="G44" s="155">
        <v>11</v>
      </c>
      <c r="H44" s="78">
        <v>866</v>
      </c>
      <c r="I44" s="125" t="s">
        <v>49</v>
      </c>
      <c r="J44" s="155" t="s">
        <v>65</v>
      </c>
      <c r="K44" s="125"/>
      <c r="L44" s="125" t="s">
        <v>418</v>
      </c>
      <c r="M44" s="146" t="s">
        <v>423</v>
      </c>
      <c r="N44" s="125" t="s">
        <v>36</v>
      </c>
      <c r="O44" s="126">
        <f t="shared" si="8"/>
        <v>500</v>
      </c>
      <c r="P44" s="126">
        <f t="shared" si="8"/>
        <v>500</v>
      </c>
      <c r="Q44" s="126">
        <f t="shared" si="8"/>
        <v>500</v>
      </c>
    </row>
    <row r="45" spans="1:17" ht="14.25" customHeight="1">
      <c r="A45" s="156"/>
      <c r="B45" s="164" t="s">
        <v>75</v>
      </c>
      <c r="C45" s="164" t="s">
        <v>75</v>
      </c>
      <c r="D45" s="123"/>
      <c r="E45" s="5">
        <v>66</v>
      </c>
      <c r="F45" s="155">
        <v>0</v>
      </c>
      <c r="G45" s="155">
        <v>11</v>
      </c>
      <c r="H45" s="78">
        <v>866</v>
      </c>
      <c r="I45" s="125" t="s">
        <v>49</v>
      </c>
      <c r="J45" s="155" t="s">
        <v>65</v>
      </c>
      <c r="K45" s="125"/>
      <c r="L45" s="125"/>
      <c r="M45" s="146" t="s">
        <v>423</v>
      </c>
      <c r="N45" s="125" t="s">
        <v>36</v>
      </c>
      <c r="O45" s="126">
        <f>'7.ФС'!S53</f>
        <v>500</v>
      </c>
      <c r="P45" s="126">
        <f>'7.ФС'!T53</f>
        <v>500</v>
      </c>
      <c r="Q45" s="126">
        <f>'7.ФС'!U53</f>
        <v>500</v>
      </c>
    </row>
    <row r="46" spans="1:17" ht="27.75" customHeight="1">
      <c r="A46" s="239" t="s">
        <v>66</v>
      </c>
      <c r="B46" s="170" t="s">
        <v>385</v>
      </c>
      <c r="C46" s="118">
        <v>63</v>
      </c>
      <c r="D46" s="118">
        <v>0</v>
      </c>
      <c r="E46" s="11">
        <v>66</v>
      </c>
      <c r="F46" s="155">
        <v>0</v>
      </c>
      <c r="G46" s="155">
        <v>12</v>
      </c>
      <c r="H46" s="144">
        <v>866</v>
      </c>
      <c r="I46" s="120" t="s">
        <v>50</v>
      </c>
      <c r="J46" s="120"/>
      <c r="K46" s="120"/>
      <c r="L46" s="120"/>
      <c r="M46" s="120"/>
      <c r="N46" s="120"/>
      <c r="O46" s="122">
        <f aca="true" t="shared" si="9" ref="O46:Q47">O47</f>
        <v>79305</v>
      </c>
      <c r="P46" s="122">
        <f t="shared" si="9"/>
        <v>79305</v>
      </c>
      <c r="Q46" s="122">
        <f t="shared" si="9"/>
        <v>79305</v>
      </c>
    </row>
    <row r="47" spans="1:17" ht="14.25" customHeight="1">
      <c r="A47" s="239" t="s">
        <v>67</v>
      </c>
      <c r="B47" s="315" t="s">
        <v>213</v>
      </c>
      <c r="C47" s="315"/>
      <c r="D47" s="118">
        <v>0</v>
      </c>
      <c r="E47" s="11">
        <v>66</v>
      </c>
      <c r="F47" s="155">
        <v>0</v>
      </c>
      <c r="G47" s="155">
        <v>12</v>
      </c>
      <c r="H47" s="144">
        <v>866</v>
      </c>
      <c r="I47" s="120" t="s">
        <v>50</v>
      </c>
      <c r="J47" s="120" t="s">
        <v>52</v>
      </c>
      <c r="K47" s="120"/>
      <c r="L47" s="125" t="s">
        <v>418</v>
      </c>
      <c r="M47" s="120"/>
      <c r="N47" s="120"/>
      <c r="O47" s="122">
        <f t="shared" si="9"/>
        <v>79305</v>
      </c>
      <c r="P47" s="122">
        <f t="shared" si="9"/>
        <v>79305</v>
      </c>
      <c r="Q47" s="122">
        <f t="shared" si="9"/>
        <v>79305</v>
      </c>
    </row>
    <row r="48" spans="1:17" ht="33" customHeight="1">
      <c r="A48" s="238" t="s">
        <v>114</v>
      </c>
      <c r="B48" s="238" t="s">
        <v>408</v>
      </c>
      <c r="C48" s="123">
        <v>63</v>
      </c>
      <c r="D48" s="123">
        <v>0</v>
      </c>
      <c r="E48" s="5">
        <v>66</v>
      </c>
      <c r="F48" s="155">
        <v>0</v>
      </c>
      <c r="G48" s="155">
        <v>12</v>
      </c>
      <c r="H48" s="79">
        <v>866</v>
      </c>
      <c r="I48" s="125" t="s">
        <v>50</v>
      </c>
      <c r="J48" s="125" t="s">
        <v>52</v>
      </c>
      <c r="K48" s="125" t="s">
        <v>115</v>
      </c>
      <c r="L48" s="125" t="s">
        <v>418</v>
      </c>
      <c r="M48" s="146" t="s">
        <v>358</v>
      </c>
      <c r="N48" s="125"/>
      <c r="O48" s="126">
        <f>O49+O51</f>
        <v>79305</v>
      </c>
      <c r="P48" s="126">
        <f>P49+P51</f>
        <v>79305</v>
      </c>
      <c r="Q48" s="126">
        <f>Q49+Q51</f>
        <v>79305</v>
      </c>
    </row>
    <row r="49" spans="1:17" ht="64.5" customHeight="1">
      <c r="A49" s="158"/>
      <c r="B49" s="68" t="s">
        <v>104</v>
      </c>
      <c r="C49" s="123">
        <v>63</v>
      </c>
      <c r="D49" s="123">
        <v>0</v>
      </c>
      <c r="E49" s="5">
        <v>66</v>
      </c>
      <c r="F49" s="155">
        <v>0</v>
      </c>
      <c r="G49" s="155">
        <v>12</v>
      </c>
      <c r="H49" s="79">
        <v>866</v>
      </c>
      <c r="I49" s="125" t="s">
        <v>50</v>
      </c>
      <c r="J49" s="125" t="s">
        <v>52</v>
      </c>
      <c r="K49" s="125" t="s">
        <v>115</v>
      </c>
      <c r="L49" s="125" t="s">
        <v>418</v>
      </c>
      <c r="M49" s="146" t="s">
        <v>358</v>
      </c>
      <c r="N49" s="125" t="s">
        <v>28</v>
      </c>
      <c r="O49" s="126">
        <f>O50</f>
        <v>74600</v>
      </c>
      <c r="P49" s="126">
        <f>P50</f>
        <v>74600</v>
      </c>
      <c r="Q49" s="126">
        <f>Q50</f>
        <v>74600</v>
      </c>
    </row>
    <row r="50" spans="1:17" ht="30" customHeight="1">
      <c r="A50" s="156"/>
      <c r="B50" s="68" t="s">
        <v>107</v>
      </c>
      <c r="C50" s="123">
        <v>63</v>
      </c>
      <c r="D50" s="123">
        <v>0</v>
      </c>
      <c r="E50" s="5">
        <v>66</v>
      </c>
      <c r="F50" s="160">
        <v>0</v>
      </c>
      <c r="G50" s="155">
        <v>12</v>
      </c>
      <c r="H50" s="79">
        <v>866</v>
      </c>
      <c r="I50" s="125" t="s">
        <v>50</v>
      </c>
      <c r="J50" s="125" t="s">
        <v>52</v>
      </c>
      <c r="K50" s="125" t="s">
        <v>115</v>
      </c>
      <c r="L50" s="125" t="s">
        <v>418</v>
      </c>
      <c r="M50" s="146" t="s">
        <v>358</v>
      </c>
      <c r="N50" s="125" t="s">
        <v>29</v>
      </c>
      <c r="O50" s="126">
        <f>'7.ФС'!S58</f>
        <v>74600</v>
      </c>
      <c r="P50" s="126">
        <f>'7.ФС'!T58</f>
        <v>74600</v>
      </c>
      <c r="Q50" s="126">
        <f>'7.ФС'!U58</f>
        <v>74600</v>
      </c>
    </row>
    <row r="51" spans="1:17" s="28" customFormat="1" ht="30" customHeight="1">
      <c r="A51" s="156"/>
      <c r="B51" s="158" t="s">
        <v>324</v>
      </c>
      <c r="C51" s="123">
        <v>63</v>
      </c>
      <c r="D51" s="123">
        <v>0</v>
      </c>
      <c r="E51" s="5">
        <v>66</v>
      </c>
      <c r="F51" s="155">
        <v>0</v>
      </c>
      <c r="G51" s="155">
        <v>12</v>
      </c>
      <c r="H51" s="78">
        <v>866</v>
      </c>
      <c r="I51" s="125" t="s">
        <v>50</v>
      </c>
      <c r="J51" s="125" t="s">
        <v>52</v>
      </c>
      <c r="K51" s="125" t="s">
        <v>115</v>
      </c>
      <c r="L51" s="125" t="s">
        <v>418</v>
      </c>
      <c r="M51" s="146" t="s">
        <v>358</v>
      </c>
      <c r="N51" s="125" t="s">
        <v>30</v>
      </c>
      <c r="O51" s="126">
        <f>O52</f>
        <v>4705</v>
      </c>
      <c r="P51" s="126">
        <f>P52</f>
        <v>4705</v>
      </c>
      <c r="Q51" s="126">
        <f>Q52</f>
        <v>4705</v>
      </c>
    </row>
    <row r="52" spans="1:17" ht="30" customHeight="1">
      <c r="A52" s="156"/>
      <c r="B52" s="158" t="s">
        <v>325</v>
      </c>
      <c r="C52" s="123">
        <v>63</v>
      </c>
      <c r="D52" s="123">
        <v>0</v>
      </c>
      <c r="E52" s="5">
        <v>66</v>
      </c>
      <c r="F52" s="155">
        <v>0</v>
      </c>
      <c r="G52" s="155">
        <v>12</v>
      </c>
      <c r="H52" s="78">
        <v>866</v>
      </c>
      <c r="I52" s="125" t="s">
        <v>50</v>
      </c>
      <c r="J52" s="125" t="s">
        <v>52</v>
      </c>
      <c r="K52" s="125" t="s">
        <v>115</v>
      </c>
      <c r="L52" s="125" t="s">
        <v>418</v>
      </c>
      <c r="M52" s="146" t="s">
        <v>358</v>
      </c>
      <c r="N52" s="125" t="s">
        <v>31</v>
      </c>
      <c r="O52" s="126">
        <f>'7.ФС'!S60</f>
        <v>4705</v>
      </c>
      <c r="P52" s="126">
        <f>'7.ФС'!T60</f>
        <v>4705</v>
      </c>
      <c r="Q52" s="126">
        <f>'7.ФС'!U60</f>
        <v>4705</v>
      </c>
    </row>
    <row r="53" spans="1:17" ht="40.5" customHeight="1">
      <c r="A53" s="239" t="s">
        <v>57</v>
      </c>
      <c r="B53" s="170" t="s">
        <v>384</v>
      </c>
      <c r="C53" s="118">
        <v>63</v>
      </c>
      <c r="D53" s="118">
        <v>0</v>
      </c>
      <c r="E53" s="11">
        <v>66</v>
      </c>
      <c r="F53" s="155">
        <v>0</v>
      </c>
      <c r="G53" s="155">
        <v>13</v>
      </c>
      <c r="H53" s="144">
        <v>866</v>
      </c>
      <c r="I53" s="120" t="s">
        <v>52</v>
      </c>
      <c r="J53" s="120"/>
      <c r="K53" s="120"/>
      <c r="L53" s="120"/>
      <c r="M53" s="120"/>
      <c r="N53" s="120"/>
      <c r="O53" s="122">
        <f aca="true" t="shared" si="10" ref="O53:Q54">O54</f>
        <v>0</v>
      </c>
      <c r="P53" s="122">
        <f t="shared" si="10"/>
        <v>0</v>
      </c>
      <c r="Q53" s="122">
        <f t="shared" si="10"/>
        <v>0</v>
      </c>
    </row>
    <row r="54" spans="1:17" ht="15.75" customHeight="1">
      <c r="A54" s="239" t="s">
        <v>72</v>
      </c>
      <c r="B54" s="315" t="s">
        <v>213</v>
      </c>
      <c r="C54" s="315"/>
      <c r="D54" s="118">
        <v>0</v>
      </c>
      <c r="E54" s="11">
        <v>66</v>
      </c>
      <c r="F54" s="160">
        <v>0</v>
      </c>
      <c r="G54" s="155">
        <v>13</v>
      </c>
      <c r="H54" s="159">
        <v>866</v>
      </c>
      <c r="I54" s="120" t="s">
        <v>52</v>
      </c>
      <c r="J54" s="160" t="s">
        <v>62</v>
      </c>
      <c r="K54" s="160"/>
      <c r="L54" s="125" t="s">
        <v>418</v>
      </c>
      <c r="M54" s="155"/>
      <c r="N54" s="125"/>
      <c r="O54" s="122">
        <f t="shared" si="10"/>
        <v>0</v>
      </c>
      <c r="P54" s="122">
        <f t="shared" si="10"/>
        <v>0</v>
      </c>
      <c r="Q54" s="122">
        <f t="shared" si="10"/>
        <v>0</v>
      </c>
    </row>
    <row r="55" spans="1:17" ht="14.25" customHeight="1">
      <c r="A55" s="238" t="s">
        <v>116</v>
      </c>
      <c r="B55" s="238" t="s">
        <v>116</v>
      </c>
      <c r="C55" s="123">
        <v>63</v>
      </c>
      <c r="D55" s="123">
        <v>0</v>
      </c>
      <c r="E55" s="5">
        <v>66</v>
      </c>
      <c r="F55" s="160">
        <v>0</v>
      </c>
      <c r="G55" s="155">
        <v>13</v>
      </c>
      <c r="H55" s="78">
        <v>866</v>
      </c>
      <c r="I55" s="125" t="s">
        <v>52</v>
      </c>
      <c r="J55" s="125" t="s">
        <v>62</v>
      </c>
      <c r="K55" s="155" t="s">
        <v>117</v>
      </c>
      <c r="L55" s="125" t="s">
        <v>418</v>
      </c>
      <c r="M55" s="146" t="s">
        <v>359</v>
      </c>
      <c r="N55" s="125"/>
      <c r="O55" s="126">
        <f aca="true" t="shared" si="11" ref="O55:Q56">O56</f>
        <v>0</v>
      </c>
      <c r="P55" s="126">
        <f t="shared" si="11"/>
        <v>0</v>
      </c>
      <c r="Q55" s="126">
        <f t="shared" si="11"/>
        <v>0</v>
      </c>
    </row>
    <row r="56" spans="1:17" s="28" customFormat="1" ht="28.5" customHeight="1">
      <c r="A56" s="241"/>
      <c r="B56" s="158" t="s">
        <v>324</v>
      </c>
      <c r="C56" s="123">
        <v>63</v>
      </c>
      <c r="D56" s="123">
        <v>0</v>
      </c>
      <c r="E56" s="5">
        <v>66</v>
      </c>
      <c r="F56" s="155">
        <v>0</v>
      </c>
      <c r="G56" s="155">
        <v>13</v>
      </c>
      <c r="H56" s="78">
        <v>866</v>
      </c>
      <c r="I56" s="125" t="s">
        <v>52</v>
      </c>
      <c r="J56" s="155" t="s">
        <v>62</v>
      </c>
      <c r="K56" s="155" t="s">
        <v>117</v>
      </c>
      <c r="L56" s="125" t="s">
        <v>418</v>
      </c>
      <c r="M56" s="146" t="s">
        <v>359</v>
      </c>
      <c r="N56" s="125" t="s">
        <v>30</v>
      </c>
      <c r="O56" s="126">
        <f t="shared" si="11"/>
        <v>0</v>
      </c>
      <c r="P56" s="126">
        <f t="shared" si="11"/>
        <v>0</v>
      </c>
      <c r="Q56" s="126">
        <f t="shared" si="11"/>
        <v>0</v>
      </c>
    </row>
    <row r="57" spans="1:17" ht="28.5" customHeight="1">
      <c r="A57" s="241"/>
      <c r="B57" s="158" t="s">
        <v>325</v>
      </c>
      <c r="C57" s="123">
        <v>63</v>
      </c>
      <c r="D57" s="123">
        <v>0</v>
      </c>
      <c r="E57" s="5">
        <v>66</v>
      </c>
      <c r="F57" s="155">
        <v>0</v>
      </c>
      <c r="G57" s="155">
        <v>13</v>
      </c>
      <c r="H57" s="78">
        <v>866</v>
      </c>
      <c r="I57" s="125" t="s">
        <v>52</v>
      </c>
      <c r="J57" s="155" t="s">
        <v>62</v>
      </c>
      <c r="K57" s="155" t="s">
        <v>117</v>
      </c>
      <c r="L57" s="125" t="s">
        <v>418</v>
      </c>
      <c r="M57" s="146" t="s">
        <v>359</v>
      </c>
      <c r="N57" s="125" t="s">
        <v>31</v>
      </c>
      <c r="O57" s="126">
        <f>'7.ФС'!S65</f>
        <v>0</v>
      </c>
      <c r="P57" s="126">
        <f>'7.ФС'!T65</f>
        <v>0</v>
      </c>
      <c r="Q57" s="126">
        <f>'7.ФС'!U65</f>
        <v>0</v>
      </c>
    </row>
    <row r="58" spans="1:17" s="35" customFormat="1" ht="32.25" customHeight="1">
      <c r="A58" s="315" t="s">
        <v>381</v>
      </c>
      <c r="B58" s="315"/>
      <c r="C58" s="118">
        <v>63</v>
      </c>
      <c r="D58" s="118">
        <v>0</v>
      </c>
      <c r="E58" s="11">
        <v>66</v>
      </c>
      <c r="F58" s="155">
        <v>0</v>
      </c>
      <c r="G58" s="155">
        <v>14</v>
      </c>
      <c r="H58" s="127">
        <v>866</v>
      </c>
      <c r="I58" s="120" t="s">
        <v>54</v>
      </c>
      <c r="J58" s="120" t="s">
        <v>192</v>
      </c>
      <c r="K58" s="120"/>
      <c r="L58" s="125"/>
      <c r="M58" s="120"/>
      <c r="N58" s="120"/>
      <c r="O58" s="122">
        <f>O60</f>
        <v>1513194</v>
      </c>
      <c r="P58" s="122">
        <f>P60</f>
        <v>980502</v>
      </c>
      <c r="Q58" s="122">
        <f>Q60</f>
        <v>1108180</v>
      </c>
    </row>
    <row r="59" spans="1:17" s="35" customFormat="1" ht="16.5" customHeight="1">
      <c r="A59" s="176"/>
      <c r="B59" s="315" t="s">
        <v>213</v>
      </c>
      <c r="C59" s="315"/>
      <c r="D59" s="118"/>
      <c r="E59" s="11">
        <v>66</v>
      </c>
      <c r="F59" s="155">
        <v>0</v>
      </c>
      <c r="G59" s="155">
        <v>14</v>
      </c>
      <c r="H59" s="127"/>
      <c r="I59" s="120"/>
      <c r="J59" s="120"/>
      <c r="K59" s="120"/>
      <c r="L59" s="125" t="s">
        <v>418</v>
      </c>
      <c r="M59" s="120"/>
      <c r="N59" s="120"/>
      <c r="O59" s="122">
        <f aca="true" t="shared" si="12" ref="O59:Q61">O60</f>
        <v>1513194</v>
      </c>
      <c r="P59" s="122">
        <f t="shared" si="12"/>
        <v>980502</v>
      </c>
      <c r="Q59" s="122">
        <f t="shared" si="12"/>
        <v>1108180</v>
      </c>
    </row>
    <row r="60" spans="1:17" s="35" customFormat="1" ht="179.25" customHeight="1">
      <c r="A60" s="316" t="s">
        <v>340</v>
      </c>
      <c r="B60" s="316"/>
      <c r="C60" s="123">
        <v>63</v>
      </c>
      <c r="D60" s="123">
        <v>0</v>
      </c>
      <c r="E60" s="5">
        <v>66</v>
      </c>
      <c r="F60" s="155">
        <v>0</v>
      </c>
      <c r="G60" s="155">
        <v>14</v>
      </c>
      <c r="H60" s="78">
        <v>866</v>
      </c>
      <c r="I60" s="125" t="s">
        <v>54</v>
      </c>
      <c r="J60" s="125" t="s">
        <v>192</v>
      </c>
      <c r="K60" s="125" t="s">
        <v>193</v>
      </c>
      <c r="L60" s="125" t="s">
        <v>418</v>
      </c>
      <c r="M60" s="146" t="s">
        <v>360</v>
      </c>
      <c r="N60" s="125"/>
      <c r="O60" s="126">
        <f t="shared" si="12"/>
        <v>1513194</v>
      </c>
      <c r="P60" s="126">
        <f t="shared" si="12"/>
        <v>980502</v>
      </c>
      <c r="Q60" s="126">
        <f t="shared" si="12"/>
        <v>1108180</v>
      </c>
    </row>
    <row r="61" spans="1:17" s="35" customFormat="1" ht="27" customHeight="1">
      <c r="A61" s="178"/>
      <c r="B61" s="158" t="s">
        <v>324</v>
      </c>
      <c r="C61" s="123">
        <v>63</v>
      </c>
      <c r="D61" s="123">
        <v>0</v>
      </c>
      <c r="E61" s="5">
        <v>66</v>
      </c>
      <c r="F61" s="155">
        <v>0</v>
      </c>
      <c r="G61" s="155">
        <v>14</v>
      </c>
      <c r="H61" s="78">
        <v>866</v>
      </c>
      <c r="I61" s="125" t="s">
        <v>54</v>
      </c>
      <c r="J61" s="125" t="s">
        <v>192</v>
      </c>
      <c r="K61" s="125" t="s">
        <v>193</v>
      </c>
      <c r="L61" s="125" t="s">
        <v>418</v>
      </c>
      <c r="M61" s="146" t="s">
        <v>360</v>
      </c>
      <c r="N61" s="125" t="s">
        <v>30</v>
      </c>
      <c r="O61" s="126">
        <f t="shared" si="12"/>
        <v>1513194</v>
      </c>
      <c r="P61" s="126">
        <f t="shared" si="12"/>
        <v>980502</v>
      </c>
      <c r="Q61" s="126">
        <f t="shared" si="12"/>
        <v>1108180</v>
      </c>
    </row>
    <row r="62" spans="1:17" s="35" customFormat="1" ht="27" customHeight="1">
      <c r="A62" s="178"/>
      <c r="B62" s="158" t="s">
        <v>325</v>
      </c>
      <c r="C62" s="123">
        <v>63</v>
      </c>
      <c r="D62" s="123">
        <v>0</v>
      </c>
      <c r="E62" s="5">
        <v>66</v>
      </c>
      <c r="F62" s="155">
        <v>0</v>
      </c>
      <c r="G62" s="155">
        <v>14</v>
      </c>
      <c r="H62" s="78">
        <v>866</v>
      </c>
      <c r="I62" s="125" t="s">
        <v>54</v>
      </c>
      <c r="J62" s="125" t="s">
        <v>192</v>
      </c>
      <c r="K62" s="125" t="s">
        <v>193</v>
      </c>
      <c r="L62" s="125" t="s">
        <v>418</v>
      </c>
      <c r="M62" s="146" t="s">
        <v>360</v>
      </c>
      <c r="N62" s="125" t="s">
        <v>31</v>
      </c>
      <c r="O62" s="126">
        <f>'7.ФС'!S74</f>
        <v>1513194</v>
      </c>
      <c r="P62" s="126">
        <f>'7.ФС'!T74</f>
        <v>980502</v>
      </c>
      <c r="Q62" s="126">
        <f>'7.ФС'!U74</f>
        <v>1108180</v>
      </c>
    </row>
    <row r="63" spans="1:17" s="35" customFormat="1" ht="42.75" customHeight="1">
      <c r="A63" s="312" t="s">
        <v>382</v>
      </c>
      <c r="B63" s="312"/>
      <c r="C63" s="118">
        <v>63</v>
      </c>
      <c r="D63" s="118">
        <v>0</v>
      </c>
      <c r="E63" s="11">
        <v>66</v>
      </c>
      <c r="F63" s="155">
        <v>0</v>
      </c>
      <c r="G63" s="155">
        <v>15</v>
      </c>
      <c r="H63" s="144">
        <v>866</v>
      </c>
      <c r="I63" s="145" t="s">
        <v>55</v>
      </c>
      <c r="J63" s="145"/>
      <c r="K63" s="145"/>
      <c r="L63" s="145"/>
      <c r="M63" s="145"/>
      <c r="N63" s="145"/>
      <c r="O63" s="161">
        <f>O64</f>
        <v>44224</v>
      </c>
      <c r="P63" s="161">
        <f>P64</f>
        <v>44224</v>
      </c>
      <c r="Q63" s="161">
        <f>Q64</f>
        <v>59224</v>
      </c>
    </row>
    <row r="64" spans="1:17" s="35" customFormat="1" ht="15.75" customHeight="1">
      <c r="A64" s="315" t="s">
        <v>213</v>
      </c>
      <c r="B64" s="315"/>
      <c r="C64" s="118">
        <v>63</v>
      </c>
      <c r="D64" s="118">
        <v>0</v>
      </c>
      <c r="E64" s="11">
        <v>66</v>
      </c>
      <c r="F64" s="155">
        <v>0</v>
      </c>
      <c r="G64" s="155">
        <v>15</v>
      </c>
      <c r="H64" s="144">
        <v>866</v>
      </c>
      <c r="I64" s="145" t="s">
        <v>55</v>
      </c>
      <c r="J64" s="145" t="s">
        <v>49</v>
      </c>
      <c r="K64" s="145"/>
      <c r="L64" s="125" t="s">
        <v>418</v>
      </c>
      <c r="M64" s="106"/>
      <c r="N64" s="145"/>
      <c r="O64" s="161">
        <f>O77+O65+O68+O71+O74</f>
        <v>44224</v>
      </c>
      <c r="P64" s="161">
        <f>P77+P65+P68+P71+P74</f>
        <v>44224</v>
      </c>
      <c r="Q64" s="161">
        <f>Q77+Q65+Q68+Q71+Q74</f>
        <v>59224</v>
      </c>
    </row>
    <row r="65" spans="1:17" s="35" customFormat="1" ht="15.75" customHeight="1">
      <c r="A65" s="310" t="s">
        <v>383</v>
      </c>
      <c r="B65" s="310"/>
      <c r="C65" s="123">
        <v>63</v>
      </c>
      <c r="D65" s="123">
        <v>0</v>
      </c>
      <c r="E65" s="5">
        <v>66</v>
      </c>
      <c r="F65" s="155">
        <v>0</v>
      </c>
      <c r="G65" s="155">
        <v>15</v>
      </c>
      <c r="H65" s="78">
        <v>866</v>
      </c>
      <c r="I65" s="148" t="s">
        <v>55</v>
      </c>
      <c r="J65" s="148" t="s">
        <v>52</v>
      </c>
      <c r="K65" s="148" t="s">
        <v>118</v>
      </c>
      <c r="L65" s="125" t="s">
        <v>418</v>
      </c>
      <c r="M65" s="148" t="s">
        <v>362</v>
      </c>
      <c r="N65" s="148"/>
      <c r="O65" s="163">
        <f aca="true" t="shared" si="13" ref="O65:Q66">O66</f>
        <v>43924</v>
      </c>
      <c r="P65" s="163">
        <f t="shared" si="13"/>
        <v>43924</v>
      </c>
      <c r="Q65" s="163">
        <f t="shared" si="13"/>
        <v>43924</v>
      </c>
    </row>
    <row r="66" spans="1:17" s="35" customFormat="1" ht="27" customHeight="1">
      <c r="A66" s="156"/>
      <c r="B66" s="158" t="s">
        <v>324</v>
      </c>
      <c r="C66" s="123">
        <v>63</v>
      </c>
      <c r="D66" s="123">
        <v>0</v>
      </c>
      <c r="E66" s="5">
        <v>66</v>
      </c>
      <c r="F66" s="155">
        <v>0</v>
      </c>
      <c r="G66" s="155">
        <v>15</v>
      </c>
      <c r="H66" s="78">
        <v>866</v>
      </c>
      <c r="I66" s="148" t="s">
        <v>55</v>
      </c>
      <c r="J66" s="148" t="s">
        <v>52</v>
      </c>
      <c r="K66" s="148" t="s">
        <v>118</v>
      </c>
      <c r="L66" s="125" t="s">
        <v>418</v>
      </c>
      <c r="M66" s="148" t="s">
        <v>362</v>
      </c>
      <c r="N66" s="148" t="s">
        <v>30</v>
      </c>
      <c r="O66" s="163">
        <f t="shared" si="13"/>
        <v>43924</v>
      </c>
      <c r="P66" s="163">
        <f t="shared" si="13"/>
        <v>43924</v>
      </c>
      <c r="Q66" s="163">
        <f t="shared" si="13"/>
        <v>43924</v>
      </c>
    </row>
    <row r="67" spans="1:17" ht="27" customHeight="1">
      <c r="A67" s="156"/>
      <c r="B67" s="158" t="s">
        <v>325</v>
      </c>
      <c r="C67" s="123">
        <v>63</v>
      </c>
      <c r="D67" s="123">
        <v>0</v>
      </c>
      <c r="E67" s="5">
        <v>66</v>
      </c>
      <c r="F67" s="160">
        <v>0</v>
      </c>
      <c r="G67" s="155">
        <v>15</v>
      </c>
      <c r="H67" s="78">
        <v>866</v>
      </c>
      <c r="I67" s="148" t="s">
        <v>55</v>
      </c>
      <c r="J67" s="148" t="s">
        <v>52</v>
      </c>
      <c r="K67" s="148" t="s">
        <v>118</v>
      </c>
      <c r="L67" s="125" t="s">
        <v>418</v>
      </c>
      <c r="M67" s="148" t="s">
        <v>362</v>
      </c>
      <c r="N67" s="148" t="s">
        <v>31</v>
      </c>
      <c r="O67" s="163">
        <f>'7.ФС'!S84</f>
        <v>43924</v>
      </c>
      <c r="P67" s="163">
        <f>'7.ФС'!T84</f>
        <v>43924</v>
      </c>
      <c r="Q67" s="163">
        <f>'7.ФС'!U84</f>
        <v>43924</v>
      </c>
    </row>
    <row r="68" spans="1:17" ht="14.25" customHeight="1" hidden="1">
      <c r="A68" s="156"/>
      <c r="B68" s="242" t="s">
        <v>216</v>
      </c>
      <c r="C68" s="123"/>
      <c r="D68" s="123"/>
      <c r="E68" s="5">
        <v>66</v>
      </c>
      <c r="F68" s="160">
        <v>0</v>
      </c>
      <c r="G68" s="155">
        <v>15</v>
      </c>
      <c r="H68" s="78">
        <v>866</v>
      </c>
      <c r="I68" s="148" t="s">
        <v>55</v>
      </c>
      <c r="J68" s="148" t="s">
        <v>52</v>
      </c>
      <c r="K68" s="148" t="s">
        <v>118</v>
      </c>
      <c r="L68" s="125" t="s">
        <v>418</v>
      </c>
      <c r="M68" s="148" t="s">
        <v>363</v>
      </c>
      <c r="N68" s="148"/>
      <c r="O68" s="163">
        <f aca="true" t="shared" si="14" ref="O68:Q69">O69</f>
        <v>0</v>
      </c>
      <c r="P68" s="163">
        <f t="shared" si="14"/>
        <v>0</v>
      </c>
      <c r="Q68" s="163">
        <f t="shared" si="14"/>
        <v>0</v>
      </c>
    </row>
    <row r="69" spans="1:17" ht="28.5" customHeight="1" hidden="1">
      <c r="A69" s="156"/>
      <c r="B69" s="158" t="s">
        <v>324</v>
      </c>
      <c r="C69" s="123"/>
      <c r="D69" s="123"/>
      <c r="E69" s="5">
        <v>66</v>
      </c>
      <c r="F69" s="155">
        <v>0</v>
      </c>
      <c r="G69" s="155">
        <v>15</v>
      </c>
      <c r="H69" s="78">
        <v>866</v>
      </c>
      <c r="I69" s="148" t="s">
        <v>55</v>
      </c>
      <c r="J69" s="148" t="s">
        <v>52</v>
      </c>
      <c r="K69" s="148" t="s">
        <v>118</v>
      </c>
      <c r="L69" s="125" t="s">
        <v>418</v>
      </c>
      <c r="M69" s="148" t="s">
        <v>363</v>
      </c>
      <c r="N69" s="148" t="s">
        <v>30</v>
      </c>
      <c r="O69" s="163">
        <f t="shared" si="14"/>
        <v>0</v>
      </c>
      <c r="P69" s="163">
        <f t="shared" si="14"/>
        <v>0</v>
      </c>
      <c r="Q69" s="163">
        <f t="shared" si="14"/>
        <v>0</v>
      </c>
    </row>
    <row r="70" spans="1:17" ht="28.5" customHeight="1" hidden="1">
      <c r="A70" s="156"/>
      <c r="B70" s="158" t="s">
        <v>325</v>
      </c>
      <c r="C70" s="123"/>
      <c r="D70" s="123"/>
      <c r="E70" s="5">
        <v>66</v>
      </c>
      <c r="F70" s="155">
        <v>0</v>
      </c>
      <c r="G70" s="155">
        <v>15</v>
      </c>
      <c r="H70" s="78">
        <v>866</v>
      </c>
      <c r="I70" s="148" t="s">
        <v>55</v>
      </c>
      <c r="J70" s="148" t="s">
        <v>52</v>
      </c>
      <c r="K70" s="148" t="s">
        <v>118</v>
      </c>
      <c r="L70" s="125" t="s">
        <v>418</v>
      </c>
      <c r="M70" s="148" t="s">
        <v>363</v>
      </c>
      <c r="N70" s="148" t="s">
        <v>31</v>
      </c>
      <c r="O70" s="163">
        <f>'7.ФС'!S88</f>
        <v>0</v>
      </c>
      <c r="P70" s="163">
        <f>'7.ФС'!T88</f>
        <v>0</v>
      </c>
      <c r="Q70" s="163">
        <f>'7.ФС'!U88</f>
        <v>0</v>
      </c>
    </row>
    <row r="71" spans="1:17" ht="14.25" customHeight="1">
      <c r="A71" s="310" t="s">
        <v>120</v>
      </c>
      <c r="B71" s="310"/>
      <c r="C71" s="123">
        <v>63</v>
      </c>
      <c r="D71" s="123">
        <v>0</v>
      </c>
      <c r="E71" s="5">
        <v>66</v>
      </c>
      <c r="F71" s="155">
        <v>0</v>
      </c>
      <c r="G71" s="155">
        <v>15</v>
      </c>
      <c r="H71" s="78">
        <v>866</v>
      </c>
      <c r="I71" s="148" t="s">
        <v>55</v>
      </c>
      <c r="J71" s="148" t="s">
        <v>52</v>
      </c>
      <c r="K71" s="148" t="s">
        <v>119</v>
      </c>
      <c r="L71" s="125" t="s">
        <v>418</v>
      </c>
      <c r="M71" s="148" t="s">
        <v>364</v>
      </c>
      <c r="N71" s="148"/>
      <c r="O71" s="163">
        <f aca="true" t="shared" si="15" ref="O71:Q72">O72</f>
        <v>0</v>
      </c>
      <c r="P71" s="163">
        <f t="shared" si="15"/>
        <v>0</v>
      </c>
      <c r="Q71" s="163">
        <f t="shared" si="15"/>
        <v>15000</v>
      </c>
    </row>
    <row r="72" spans="1:17" ht="15.75" customHeight="1">
      <c r="A72" s="156"/>
      <c r="B72" s="158" t="s">
        <v>324</v>
      </c>
      <c r="C72" s="123">
        <v>63</v>
      </c>
      <c r="D72" s="123">
        <v>0</v>
      </c>
      <c r="E72" s="5">
        <v>66</v>
      </c>
      <c r="F72" s="155">
        <v>0</v>
      </c>
      <c r="G72" s="155">
        <v>15</v>
      </c>
      <c r="H72" s="78">
        <v>866</v>
      </c>
      <c r="I72" s="148" t="s">
        <v>55</v>
      </c>
      <c r="J72" s="148" t="s">
        <v>52</v>
      </c>
      <c r="K72" s="148" t="s">
        <v>119</v>
      </c>
      <c r="L72" s="125" t="s">
        <v>418</v>
      </c>
      <c r="M72" s="148" t="s">
        <v>364</v>
      </c>
      <c r="N72" s="148" t="s">
        <v>30</v>
      </c>
      <c r="O72" s="163">
        <f t="shared" si="15"/>
        <v>0</v>
      </c>
      <c r="P72" s="163">
        <f t="shared" si="15"/>
        <v>0</v>
      </c>
      <c r="Q72" s="163">
        <f t="shared" si="15"/>
        <v>15000</v>
      </c>
    </row>
    <row r="73" spans="1:17" ht="15" customHeight="1">
      <c r="A73" s="156"/>
      <c r="B73" s="158" t="s">
        <v>325</v>
      </c>
      <c r="C73" s="123">
        <v>63</v>
      </c>
      <c r="D73" s="123">
        <v>0</v>
      </c>
      <c r="E73" s="5">
        <v>66</v>
      </c>
      <c r="F73" s="155">
        <v>0</v>
      </c>
      <c r="G73" s="155">
        <v>15</v>
      </c>
      <c r="H73" s="78">
        <v>866</v>
      </c>
      <c r="I73" s="148" t="s">
        <v>55</v>
      </c>
      <c r="J73" s="148" t="s">
        <v>52</v>
      </c>
      <c r="K73" s="148" t="s">
        <v>119</v>
      </c>
      <c r="L73" s="125" t="s">
        <v>418</v>
      </c>
      <c r="M73" s="148" t="s">
        <v>364</v>
      </c>
      <c r="N73" s="148" t="s">
        <v>31</v>
      </c>
      <c r="O73" s="126">
        <f>'7.ФС'!S91</f>
        <v>0</v>
      </c>
      <c r="P73" s="126">
        <f>'7.ФС'!T91</f>
        <v>0</v>
      </c>
      <c r="Q73" s="126">
        <f>'7.ФС'!U91</f>
        <v>15000</v>
      </c>
    </row>
    <row r="74" spans="1:17" s="35" customFormat="1" ht="15" customHeight="1" hidden="1">
      <c r="A74" s="156"/>
      <c r="B74" s="242" t="s">
        <v>344</v>
      </c>
      <c r="C74" s="123"/>
      <c r="D74" s="123"/>
      <c r="E74" s="5">
        <v>66</v>
      </c>
      <c r="F74" s="155">
        <v>0</v>
      </c>
      <c r="G74" s="155">
        <v>15</v>
      </c>
      <c r="H74" s="78">
        <v>866</v>
      </c>
      <c r="I74" s="148" t="s">
        <v>55</v>
      </c>
      <c r="J74" s="148" t="s">
        <v>52</v>
      </c>
      <c r="K74" s="148" t="s">
        <v>119</v>
      </c>
      <c r="L74" s="125" t="s">
        <v>418</v>
      </c>
      <c r="M74" s="148" t="s">
        <v>365</v>
      </c>
      <c r="N74" s="148"/>
      <c r="O74" s="126">
        <f aca="true" t="shared" si="16" ref="O74:Q75">O75</f>
        <v>0</v>
      </c>
      <c r="P74" s="126">
        <f t="shared" si="16"/>
        <v>0</v>
      </c>
      <c r="Q74" s="126">
        <f t="shared" si="16"/>
        <v>0</v>
      </c>
    </row>
    <row r="75" spans="1:17" ht="14.25" customHeight="1" hidden="1">
      <c r="A75" s="156"/>
      <c r="B75" s="158" t="s">
        <v>324</v>
      </c>
      <c r="C75" s="123"/>
      <c r="D75" s="123"/>
      <c r="E75" s="5">
        <v>66</v>
      </c>
      <c r="F75" s="155">
        <v>0</v>
      </c>
      <c r="G75" s="155">
        <v>15</v>
      </c>
      <c r="H75" s="78">
        <v>866</v>
      </c>
      <c r="I75" s="148" t="s">
        <v>55</v>
      </c>
      <c r="J75" s="148" t="s">
        <v>52</v>
      </c>
      <c r="K75" s="148" t="s">
        <v>119</v>
      </c>
      <c r="L75" s="125" t="s">
        <v>418</v>
      </c>
      <c r="M75" s="148" t="s">
        <v>365</v>
      </c>
      <c r="N75" s="148" t="s">
        <v>30</v>
      </c>
      <c r="O75" s="126">
        <f t="shared" si="16"/>
        <v>0</v>
      </c>
      <c r="P75" s="126">
        <f t="shared" si="16"/>
        <v>0</v>
      </c>
      <c r="Q75" s="126">
        <f t="shared" si="16"/>
        <v>0</v>
      </c>
    </row>
    <row r="76" spans="1:17" ht="14.25" customHeight="1" hidden="1">
      <c r="A76" s="156"/>
      <c r="B76" s="158" t="s">
        <v>325</v>
      </c>
      <c r="C76" s="123"/>
      <c r="D76" s="123"/>
      <c r="E76" s="5">
        <v>66</v>
      </c>
      <c r="F76" s="155">
        <v>0</v>
      </c>
      <c r="G76" s="155">
        <v>15</v>
      </c>
      <c r="H76" s="78">
        <v>866</v>
      </c>
      <c r="I76" s="148" t="s">
        <v>55</v>
      </c>
      <c r="J76" s="148" t="s">
        <v>52</v>
      </c>
      <c r="K76" s="148" t="s">
        <v>119</v>
      </c>
      <c r="L76" s="125" t="s">
        <v>418</v>
      </c>
      <c r="M76" s="148" t="s">
        <v>365</v>
      </c>
      <c r="N76" s="148" t="s">
        <v>31</v>
      </c>
      <c r="O76" s="126">
        <f>'7.ФС'!S94</f>
        <v>0</v>
      </c>
      <c r="P76" s="126">
        <f>'7.ФС'!T94</f>
        <v>0</v>
      </c>
      <c r="Q76" s="126">
        <f>'7.ФС'!U94</f>
        <v>0</v>
      </c>
    </row>
    <row r="77" spans="1:17" s="35" customFormat="1" ht="89.25" customHeight="1">
      <c r="A77" s="323" t="s">
        <v>342</v>
      </c>
      <c r="B77" s="323"/>
      <c r="C77" s="123">
        <v>63</v>
      </c>
      <c r="D77" s="123">
        <v>0</v>
      </c>
      <c r="E77" s="5">
        <v>66</v>
      </c>
      <c r="F77" s="155">
        <v>0</v>
      </c>
      <c r="G77" s="155">
        <v>15</v>
      </c>
      <c r="H77" s="78">
        <v>866</v>
      </c>
      <c r="I77" s="148" t="s">
        <v>55</v>
      </c>
      <c r="J77" s="148" t="s">
        <v>49</v>
      </c>
      <c r="K77" s="148" t="s">
        <v>171</v>
      </c>
      <c r="L77" s="125" t="s">
        <v>418</v>
      </c>
      <c r="M77" s="148" t="s">
        <v>361</v>
      </c>
      <c r="N77" s="148"/>
      <c r="O77" s="162">
        <f aca="true" t="shared" si="17" ref="O77:Q78">O78</f>
        <v>300</v>
      </c>
      <c r="P77" s="162">
        <f t="shared" si="17"/>
        <v>300</v>
      </c>
      <c r="Q77" s="162">
        <f t="shared" si="17"/>
        <v>300</v>
      </c>
    </row>
    <row r="78" spans="1:17" s="35" customFormat="1" ht="27.75" customHeight="1">
      <c r="A78" s="68"/>
      <c r="B78" s="158" t="s">
        <v>324</v>
      </c>
      <c r="C78" s="123">
        <v>63</v>
      </c>
      <c r="D78" s="123">
        <v>0</v>
      </c>
      <c r="E78" s="5">
        <v>66</v>
      </c>
      <c r="F78" s="155">
        <v>0</v>
      </c>
      <c r="G78" s="155">
        <v>15</v>
      </c>
      <c r="H78" s="78">
        <v>866</v>
      </c>
      <c r="I78" s="148" t="s">
        <v>55</v>
      </c>
      <c r="J78" s="148" t="s">
        <v>49</v>
      </c>
      <c r="K78" s="148" t="s">
        <v>171</v>
      </c>
      <c r="L78" s="125" t="s">
        <v>418</v>
      </c>
      <c r="M78" s="148" t="s">
        <v>361</v>
      </c>
      <c r="N78" s="148" t="s">
        <v>30</v>
      </c>
      <c r="O78" s="163">
        <f t="shared" si="17"/>
        <v>300</v>
      </c>
      <c r="P78" s="163">
        <f t="shared" si="17"/>
        <v>300</v>
      </c>
      <c r="Q78" s="163">
        <f t="shared" si="17"/>
        <v>300</v>
      </c>
    </row>
    <row r="79" spans="1:17" s="35" customFormat="1" ht="27.75" customHeight="1">
      <c r="A79" s="68"/>
      <c r="B79" s="158" t="s">
        <v>325</v>
      </c>
      <c r="C79" s="123">
        <v>63</v>
      </c>
      <c r="D79" s="123">
        <v>0</v>
      </c>
      <c r="E79" s="5">
        <v>66</v>
      </c>
      <c r="F79" s="155">
        <v>0</v>
      </c>
      <c r="G79" s="155">
        <v>15</v>
      </c>
      <c r="H79" s="78">
        <v>866</v>
      </c>
      <c r="I79" s="148" t="s">
        <v>55</v>
      </c>
      <c r="J79" s="148" t="s">
        <v>49</v>
      </c>
      <c r="K79" s="148" t="s">
        <v>171</v>
      </c>
      <c r="L79" s="125" t="s">
        <v>418</v>
      </c>
      <c r="M79" s="148" t="s">
        <v>361</v>
      </c>
      <c r="N79" s="148" t="s">
        <v>31</v>
      </c>
      <c r="O79" s="163">
        <f>'7.ФС'!S80</f>
        <v>300</v>
      </c>
      <c r="P79" s="163">
        <f>'7.ФС'!T80</f>
        <v>300</v>
      </c>
      <c r="Q79" s="163">
        <f>'7.ФС'!U80</f>
        <v>300</v>
      </c>
    </row>
    <row r="80" spans="1:17" ht="53.25" customHeight="1" hidden="1">
      <c r="A80" s="315" t="s">
        <v>439</v>
      </c>
      <c r="B80" s="315"/>
      <c r="C80" s="118">
        <v>63</v>
      </c>
      <c r="D80" s="118">
        <v>0</v>
      </c>
      <c r="E80" s="11">
        <v>66</v>
      </c>
      <c r="F80" s="155">
        <v>0</v>
      </c>
      <c r="G80" s="183" t="s">
        <v>437</v>
      </c>
      <c r="H80" s="127">
        <v>866</v>
      </c>
      <c r="I80" s="120" t="s">
        <v>54</v>
      </c>
      <c r="J80" s="121"/>
      <c r="K80" s="121"/>
      <c r="L80" s="121"/>
      <c r="M80" s="121"/>
      <c r="N80" s="121"/>
      <c r="O80" s="122">
        <f>O81</f>
        <v>0</v>
      </c>
      <c r="P80" s="122">
        <f>P81</f>
        <v>0</v>
      </c>
      <c r="Q80" s="122">
        <f>Q81</f>
        <v>0</v>
      </c>
    </row>
    <row r="81" spans="1:17" ht="15.75" customHeight="1" hidden="1">
      <c r="A81" s="176"/>
      <c r="B81" s="315" t="s">
        <v>213</v>
      </c>
      <c r="C81" s="315"/>
      <c r="D81" s="118"/>
      <c r="E81" s="11">
        <v>66</v>
      </c>
      <c r="F81" s="155">
        <v>0</v>
      </c>
      <c r="G81" s="183" t="s">
        <v>437</v>
      </c>
      <c r="H81" s="127">
        <v>866</v>
      </c>
      <c r="I81" s="120" t="s">
        <v>54</v>
      </c>
      <c r="J81" s="120" t="s">
        <v>34</v>
      </c>
      <c r="K81" s="121"/>
      <c r="L81" s="125" t="s">
        <v>418</v>
      </c>
      <c r="M81" s="121"/>
      <c r="N81" s="121"/>
      <c r="O81" s="122">
        <f>O83</f>
        <v>0</v>
      </c>
      <c r="P81" s="122">
        <f>P83</f>
        <v>0</v>
      </c>
      <c r="Q81" s="122">
        <f>Q83</f>
        <v>0</v>
      </c>
    </row>
    <row r="82" spans="1:17" ht="40.5" customHeight="1" hidden="1">
      <c r="A82" s="176"/>
      <c r="B82" s="176" t="s">
        <v>438</v>
      </c>
      <c r="C82" s="176"/>
      <c r="D82" s="118"/>
      <c r="E82" s="11">
        <v>66</v>
      </c>
      <c r="F82" s="155" t="s">
        <v>436</v>
      </c>
      <c r="G82" s="183" t="s">
        <v>437</v>
      </c>
      <c r="H82" s="127"/>
      <c r="I82" s="120"/>
      <c r="J82" s="120"/>
      <c r="K82" s="121"/>
      <c r="L82" s="125" t="s">
        <v>418</v>
      </c>
      <c r="M82" s="121" t="s">
        <v>371</v>
      </c>
      <c r="N82" s="121"/>
      <c r="O82" s="122"/>
      <c r="P82" s="122"/>
      <c r="Q82" s="122"/>
    </row>
    <row r="83" spans="1:17" s="34" customFormat="1" ht="30.75" customHeight="1" hidden="1">
      <c r="A83" s="176"/>
      <c r="B83" s="158" t="s">
        <v>324</v>
      </c>
      <c r="C83" s="118"/>
      <c r="D83" s="118"/>
      <c r="E83" s="11">
        <v>66</v>
      </c>
      <c r="F83" s="155">
        <v>0</v>
      </c>
      <c r="G83" s="183" t="s">
        <v>437</v>
      </c>
      <c r="H83" s="78">
        <v>866</v>
      </c>
      <c r="I83" s="125" t="s">
        <v>54</v>
      </c>
      <c r="J83" s="125" t="s">
        <v>34</v>
      </c>
      <c r="K83" s="121"/>
      <c r="L83" s="125" t="s">
        <v>418</v>
      </c>
      <c r="M83" s="125" t="s">
        <v>371</v>
      </c>
      <c r="N83" s="125" t="s">
        <v>30</v>
      </c>
      <c r="O83" s="126">
        <f>O84</f>
        <v>0</v>
      </c>
      <c r="P83" s="126">
        <f>P84</f>
        <v>0</v>
      </c>
      <c r="Q83" s="126">
        <f>Q84</f>
        <v>0</v>
      </c>
    </row>
    <row r="84" spans="1:17" s="34" customFormat="1" ht="30.75" customHeight="1" hidden="1">
      <c r="A84" s="176"/>
      <c r="B84" s="158" t="s">
        <v>325</v>
      </c>
      <c r="C84" s="118"/>
      <c r="D84" s="118"/>
      <c r="E84" s="11">
        <v>66</v>
      </c>
      <c r="F84" s="155">
        <v>0</v>
      </c>
      <c r="G84" s="183" t="s">
        <v>437</v>
      </c>
      <c r="H84" s="78">
        <v>866</v>
      </c>
      <c r="I84" s="125" t="s">
        <v>54</v>
      </c>
      <c r="J84" s="125" t="s">
        <v>34</v>
      </c>
      <c r="K84" s="121"/>
      <c r="L84" s="125" t="s">
        <v>418</v>
      </c>
      <c r="M84" s="125" t="s">
        <v>371</v>
      </c>
      <c r="N84" s="125" t="s">
        <v>31</v>
      </c>
      <c r="O84" s="126">
        <f>'7.ФС'!S70</f>
        <v>0</v>
      </c>
      <c r="P84" s="126">
        <f>'7.ФС'!T70</f>
        <v>0</v>
      </c>
      <c r="Q84" s="126">
        <f>'7.ФС'!U70</f>
        <v>0</v>
      </c>
    </row>
    <row r="85" spans="1:17" ht="28.5" customHeight="1">
      <c r="A85" s="178"/>
      <c r="B85" s="185" t="s">
        <v>375</v>
      </c>
      <c r="C85" s="118"/>
      <c r="D85" s="118"/>
      <c r="E85" s="11">
        <v>66</v>
      </c>
      <c r="F85" s="184">
        <v>0</v>
      </c>
      <c r="G85" s="184" t="s">
        <v>374</v>
      </c>
      <c r="H85" s="127">
        <v>866</v>
      </c>
      <c r="I85" s="120" t="s">
        <v>62</v>
      </c>
      <c r="J85" s="125"/>
      <c r="K85" s="125"/>
      <c r="L85" s="125"/>
      <c r="M85" s="148"/>
      <c r="N85" s="125"/>
      <c r="O85" s="122">
        <f aca="true" t="shared" si="18" ref="O85:Q88">O86</f>
        <v>109400</v>
      </c>
      <c r="P85" s="122">
        <f t="shared" si="18"/>
        <v>109400</v>
      </c>
      <c r="Q85" s="122">
        <f t="shared" si="18"/>
        <v>109400</v>
      </c>
    </row>
    <row r="86" spans="1:17" ht="17.25" customHeight="1">
      <c r="A86" s="178"/>
      <c r="B86" s="315" t="s">
        <v>213</v>
      </c>
      <c r="C86" s="315"/>
      <c r="D86" s="123"/>
      <c r="E86" s="118">
        <v>66</v>
      </c>
      <c r="F86" s="160">
        <v>0</v>
      </c>
      <c r="G86" s="160" t="s">
        <v>374</v>
      </c>
      <c r="H86" s="127">
        <v>866</v>
      </c>
      <c r="I86" s="120" t="s">
        <v>62</v>
      </c>
      <c r="J86" s="120" t="s">
        <v>49</v>
      </c>
      <c r="K86" s="125"/>
      <c r="L86" s="125" t="s">
        <v>418</v>
      </c>
      <c r="M86" s="148"/>
      <c r="N86" s="125"/>
      <c r="O86" s="122">
        <f t="shared" si="18"/>
        <v>109400</v>
      </c>
      <c r="P86" s="122">
        <f t="shared" si="18"/>
        <v>109400</v>
      </c>
      <c r="Q86" s="122">
        <f t="shared" si="18"/>
        <v>109400</v>
      </c>
    </row>
    <row r="87" spans="1:17" ht="30" customHeight="1">
      <c r="A87" s="178"/>
      <c r="B87" s="106" t="s">
        <v>349</v>
      </c>
      <c r="C87" s="123"/>
      <c r="D87" s="123"/>
      <c r="E87" s="123">
        <v>66</v>
      </c>
      <c r="F87" s="155">
        <v>0</v>
      </c>
      <c r="G87" s="155" t="s">
        <v>374</v>
      </c>
      <c r="H87" s="78">
        <v>866</v>
      </c>
      <c r="I87" s="125" t="s">
        <v>62</v>
      </c>
      <c r="J87" s="125" t="s">
        <v>49</v>
      </c>
      <c r="K87" s="125"/>
      <c r="L87" s="125" t="s">
        <v>418</v>
      </c>
      <c r="M87" s="148" t="s">
        <v>366</v>
      </c>
      <c r="N87" s="125"/>
      <c r="O87" s="126">
        <f t="shared" si="18"/>
        <v>109400</v>
      </c>
      <c r="P87" s="126">
        <f t="shared" si="18"/>
        <v>109400</v>
      </c>
      <c r="Q87" s="126">
        <f t="shared" si="18"/>
        <v>109400</v>
      </c>
    </row>
    <row r="88" spans="1:17" s="33" customFormat="1" ht="18" customHeight="1">
      <c r="A88" s="178"/>
      <c r="B88" s="164" t="s">
        <v>200</v>
      </c>
      <c r="C88" s="123"/>
      <c r="D88" s="123"/>
      <c r="E88" s="123">
        <v>66</v>
      </c>
      <c r="F88" s="155">
        <v>0</v>
      </c>
      <c r="G88" s="155" t="s">
        <v>374</v>
      </c>
      <c r="H88" s="78">
        <v>866</v>
      </c>
      <c r="I88" s="125" t="s">
        <v>62</v>
      </c>
      <c r="J88" s="125" t="s">
        <v>49</v>
      </c>
      <c r="K88" s="125"/>
      <c r="L88" s="125" t="s">
        <v>418</v>
      </c>
      <c r="M88" s="148" t="s">
        <v>366</v>
      </c>
      <c r="N88" s="125" t="s">
        <v>199</v>
      </c>
      <c r="O88" s="126">
        <f t="shared" si="18"/>
        <v>109400</v>
      </c>
      <c r="P88" s="126">
        <f t="shared" si="18"/>
        <v>109400</v>
      </c>
      <c r="Q88" s="126">
        <f t="shared" si="18"/>
        <v>109400</v>
      </c>
    </row>
    <row r="89" spans="1:17" ht="25.5" customHeight="1">
      <c r="A89" s="178"/>
      <c r="B89" s="12" t="s">
        <v>376</v>
      </c>
      <c r="C89" s="123"/>
      <c r="D89" s="123"/>
      <c r="E89" s="123">
        <v>66</v>
      </c>
      <c r="F89" s="155">
        <v>0</v>
      </c>
      <c r="G89" s="155" t="s">
        <v>374</v>
      </c>
      <c r="H89" s="78">
        <v>866</v>
      </c>
      <c r="I89" s="125" t="s">
        <v>62</v>
      </c>
      <c r="J89" s="125" t="s">
        <v>49</v>
      </c>
      <c r="K89" s="125"/>
      <c r="L89" s="125" t="s">
        <v>418</v>
      </c>
      <c r="M89" s="148" t="s">
        <v>366</v>
      </c>
      <c r="N89" s="125" t="s">
        <v>377</v>
      </c>
      <c r="O89" s="126">
        <f>'7.ФС'!S99</f>
        <v>109400</v>
      </c>
      <c r="P89" s="126">
        <f>'7.ФС'!T99</f>
        <v>109400</v>
      </c>
      <c r="Q89" s="126">
        <f>'7.ФС'!U99</f>
        <v>109400</v>
      </c>
    </row>
    <row r="90" spans="1:17" ht="18" customHeight="1">
      <c r="A90" s="315" t="s">
        <v>378</v>
      </c>
      <c r="B90" s="315"/>
      <c r="C90" s="118">
        <v>63</v>
      </c>
      <c r="D90" s="118">
        <v>0</v>
      </c>
      <c r="E90" s="123">
        <v>66</v>
      </c>
      <c r="F90" s="155">
        <v>0</v>
      </c>
      <c r="G90" s="155">
        <v>18</v>
      </c>
      <c r="H90" s="127">
        <v>866</v>
      </c>
      <c r="I90" s="120" t="s">
        <v>64</v>
      </c>
      <c r="J90" s="120"/>
      <c r="K90" s="120"/>
      <c r="L90" s="120"/>
      <c r="M90" s="148"/>
      <c r="N90" s="120"/>
      <c r="O90" s="122">
        <f aca="true" t="shared" si="19" ref="O90:Q91">O91</f>
        <v>2000</v>
      </c>
      <c r="P90" s="122">
        <f t="shared" si="19"/>
        <v>2000</v>
      </c>
      <c r="Q90" s="122">
        <f t="shared" si="19"/>
        <v>2000</v>
      </c>
    </row>
    <row r="91" spans="1:17" ht="18" customHeight="1">
      <c r="A91" s="315" t="s">
        <v>213</v>
      </c>
      <c r="B91" s="315"/>
      <c r="C91" s="118">
        <v>63</v>
      </c>
      <c r="D91" s="118">
        <v>0</v>
      </c>
      <c r="E91" s="123">
        <v>66</v>
      </c>
      <c r="F91" s="155">
        <v>0</v>
      </c>
      <c r="G91" s="155">
        <v>18</v>
      </c>
      <c r="H91" s="127">
        <v>866</v>
      </c>
      <c r="I91" s="120" t="s">
        <v>64</v>
      </c>
      <c r="J91" s="120" t="s">
        <v>50</v>
      </c>
      <c r="K91" s="120"/>
      <c r="L91" s="125" t="s">
        <v>418</v>
      </c>
      <c r="M91" s="148"/>
      <c r="N91" s="120"/>
      <c r="O91" s="122">
        <f>O92</f>
        <v>2000</v>
      </c>
      <c r="P91" s="122">
        <f t="shared" si="19"/>
        <v>2000</v>
      </c>
      <c r="Q91" s="122">
        <f t="shared" si="19"/>
        <v>2000</v>
      </c>
    </row>
    <row r="92" spans="1:17" ht="91.5" customHeight="1">
      <c r="A92" s="176"/>
      <c r="B92" s="310" t="s">
        <v>379</v>
      </c>
      <c r="C92" s="310"/>
      <c r="D92" s="118"/>
      <c r="E92" s="123">
        <v>66</v>
      </c>
      <c r="F92" s="155">
        <v>0</v>
      </c>
      <c r="G92" s="155">
        <v>18</v>
      </c>
      <c r="H92" s="127"/>
      <c r="I92" s="120"/>
      <c r="J92" s="120"/>
      <c r="K92" s="120"/>
      <c r="L92" s="125" t="s">
        <v>418</v>
      </c>
      <c r="M92" s="148" t="s">
        <v>380</v>
      </c>
      <c r="N92" s="120"/>
      <c r="O92" s="122">
        <f>O93</f>
        <v>2000</v>
      </c>
      <c r="P92" s="122">
        <f>P93</f>
        <v>2000</v>
      </c>
      <c r="Q92" s="122">
        <f>Q93</f>
        <v>2000</v>
      </c>
    </row>
    <row r="93" spans="1:17" ht="14.25" customHeight="1">
      <c r="A93" s="156"/>
      <c r="B93" s="164" t="s">
        <v>63</v>
      </c>
      <c r="C93" s="123">
        <v>63</v>
      </c>
      <c r="D93" s="123">
        <v>0</v>
      </c>
      <c r="E93" s="123">
        <v>66</v>
      </c>
      <c r="F93" s="160">
        <v>0</v>
      </c>
      <c r="G93" s="155">
        <v>18</v>
      </c>
      <c r="H93" s="78">
        <v>866</v>
      </c>
      <c r="I93" s="125" t="s">
        <v>62</v>
      </c>
      <c r="J93" s="125" t="s">
        <v>49</v>
      </c>
      <c r="K93" s="125" t="s">
        <v>170</v>
      </c>
      <c r="L93" s="125" t="s">
        <v>418</v>
      </c>
      <c r="M93" s="148" t="s">
        <v>380</v>
      </c>
      <c r="N93" s="125" t="s">
        <v>51</v>
      </c>
      <c r="O93" s="126">
        <f>O94</f>
        <v>2000</v>
      </c>
      <c r="P93" s="126">
        <f>P94</f>
        <v>2000</v>
      </c>
      <c r="Q93" s="126">
        <f>Q94</f>
        <v>2000</v>
      </c>
    </row>
    <row r="94" spans="1:17" ht="14.25" customHeight="1">
      <c r="A94" s="156"/>
      <c r="B94" s="164" t="s">
        <v>75</v>
      </c>
      <c r="C94" s="123">
        <v>63</v>
      </c>
      <c r="D94" s="123">
        <v>0</v>
      </c>
      <c r="E94" s="123">
        <v>66</v>
      </c>
      <c r="F94" s="160">
        <v>0</v>
      </c>
      <c r="G94" s="155">
        <v>18</v>
      </c>
      <c r="H94" s="78">
        <v>866</v>
      </c>
      <c r="I94" s="125" t="s">
        <v>62</v>
      </c>
      <c r="J94" s="125" t="s">
        <v>49</v>
      </c>
      <c r="K94" s="125" t="s">
        <v>170</v>
      </c>
      <c r="L94" s="125" t="s">
        <v>418</v>
      </c>
      <c r="M94" s="148" t="s">
        <v>380</v>
      </c>
      <c r="N94" s="125" t="s">
        <v>36</v>
      </c>
      <c r="O94" s="126">
        <f>'7.ФС'!S104</f>
        <v>2000</v>
      </c>
      <c r="P94" s="126">
        <f>'7.ФС'!T104</f>
        <v>2000</v>
      </c>
      <c r="Q94" s="126">
        <f>'7.ФС'!U104</f>
        <v>2000</v>
      </c>
    </row>
    <row r="95" spans="1:17" ht="14.25" customHeight="1">
      <c r="A95" s="156"/>
      <c r="B95" s="13" t="s">
        <v>419</v>
      </c>
      <c r="C95" s="158"/>
      <c r="D95" s="123"/>
      <c r="E95" s="11">
        <v>70</v>
      </c>
      <c r="F95" s="155"/>
      <c r="G95" s="155"/>
      <c r="H95" s="78"/>
      <c r="I95" s="125"/>
      <c r="J95" s="125"/>
      <c r="K95" s="125"/>
      <c r="L95" s="125"/>
      <c r="M95" s="146"/>
      <c r="N95" s="125"/>
      <c r="O95" s="122">
        <f>O96</f>
        <v>6600</v>
      </c>
      <c r="P95" s="122">
        <f>P96</f>
        <v>35100</v>
      </c>
      <c r="Q95" s="122">
        <f>Q96</f>
        <v>72600</v>
      </c>
    </row>
    <row r="96" spans="1:17" ht="14.25" customHeight="1">
      <c r="A96" s="315" t="s">
        <v>213</v>
      </c>
      <c r="B96" s="315"/>
      <c r="C96" s="118">
        <v>63</v>
      </c>
      <c r="D96" s="118">
        <v>0</v>
      </c>
      <c r="E96" s="123">
        <v>70</v>
      </c>
      <c r="F96" s="155">
        <v>0</v>
      </c>
      <c r="G96" s="155" t="s">
        <v>353</v>
      </c>
      <c r="H96" s="127">
        <v>866</v>
      </c>
      <c r="I96" s="120" t="s">
        <v>64</v>
      </c>
      <c r="J96" s="120" t="s">
        <v>50</v>
      </c>
      <c r="K96" s="120"/>
      <c r="L96" s="125" t="s">
        <v>418</v>
      </c>
      <c r="M96" s="148"/>
      <c r="N96" s="120"/>
      <c r="O96" s="122">
        <f>O97+O100</f>
        <v>6600</v>
      </c>
      <c r="P96" s="122">
        <f>P97+P100</f>
        <v>35100</v>
      </c>
      <c r="Q96" s="122">
        <f>Q97+Q100</f>
        <v>72600</v>
      </c>
    </row>
    <row r="97" spans="1:17" ht="14.25" customHeight="1">
      <c r="A97" s="156"/>
      <c r="B97" s="106" t="s">
        <v>399</v>
      </c>
      <c r="C97" s="158"/>
      <c r="D97" s="123"/>
      <c r="E97" s="11">
        <v>70</v>
      </c>
      <c r="F97" s="155">
        <v>0</v>
      </c>
      <c r="G97" s="155" t="s">
        <v>353</v>
      </c>
      <c r="H97" s="78"/>
      <c r="I97" s="125"/>
      <c r="J97" s="125"/>
      <c r="K97" s="125"/>
      <c r="L97" s="125" t="s">
        <v>418</v>
      </c>
      <c r="M97" s="146" t="s">
        <v>416</v>
      </c>
      <c r="N97" s="125"/>
      <c r="O97" s="126">
        <f aca="true" t="shared" si="20" ref="O97:Q98">O98</f>
        <v>6600</v>
      </c>
      <c r="P97" s="126">
        <f t="shared" si="20"/>
        <v>0</v>
      </c>
      <c r="Q97" s="126">
        <f t="shared" si="20"/>
        <v>0</v>
      </c>
    </row>
    <row r="98" spans="1:17" ht="14.25" customHeight="1">
      <c r="A98" s="156"/>
      <c r="B98" s="106" t="s">
        <v>32</v>
      </c>
      <c r="C98" s="158"/>
      <c r="D98" s="123"/>
      <c r="E98" s="5">
        <v>70</v>
      </c>
      <c r="F98" s="155">
        <v>0</v>
      </c>
      <c r="G98" s="155" t="s">
        <v>353</v>
      </c>
      <c r="H98" s="78"/>
      <c r="I98" s="125"/>
      <c r="J98" s="125"/>
      <c r="K98" s="125"/>
      <c r="L98" s="125" t="s">
        <v>418</v>
      </c>
      <c r="M98" s="146" t="s">
        <v>416</v>
      </c>
      <c r="N98" s="125" t="s">
        <v>33</v>
      </c>
      <c r="O98" s="126">
        <f t="shared" si="20"/>
        <v>6600</v>
      </c>
      <c r="P98" s="126">
        <f t="shared" si="20"/>
        <v>0</v>
      </c>
      <c r="Q98" s="126">
        <f t="shared" si="20"/>
        <v>0</v>
      </c>
    </row>
    <row r="99" spans="1:17" ht="14.25" customHeight="1">
      <c r="A99" s="156"/>
      <c r="B99" s="106" t="s">
        <v>401</v>
      </c>
      <c r="C99" s="158"/>
      <c r="D99" s="123"/>
      <c r="E99" s="5">
        <v>70</v>
      </c>
      <c r="F99" s="155">
        <v>0</v>
      </c>
      <c r="G99" s="155" t="s">
        <v>353</v>
      </c>
      <c r="H99" s="78"/>
      <c r="I99" s="125"/>
      <c r="J99" s="125"/>
      <c r="K99" s="125"/>
      <c r="L99" s="125" t="s">
        <v>418</v>
      </c>
      <c r="M99" s="146" t="s">
        <v>416</v>
      </c>
      <c r="N99" s="125" t="s">
        <v>402</v>
      </c>
      <c r="O99" s="126">
        <f>'7.ФС'!S40</f>
        <v>6600</v>
      </c>
      <c r="P99" s="126">
        <f>'7.ФС'!T40</f>
        <v>0</v>
      </c>
      <c r="Q99" s="126">
        <f>'7.ФС'!U40</f>
        <v>0</v>
      </c>
    </row>
    <row r="100" spans="1:17" ht="14.25" customHeight="1">
      <c r="A100" s="156"/>
      <c r="B100" s="156" t="s">
        <v>39</v>
      </c>
      <c r="C100" s="123">
        <v>70</v>
      </c>
      <c r="D100" s="123">
        <v>0</v>
      </c>
      <c r="E100" s="123">
        <v>70</v>
      </c>
      <c r="F100" s="160" t="s">
        <v>436</v>
      </c>
      <c r="G100" s="155" t="s">
        <v>353</v>
      </c>
      <c r="H100" s="78">
        <v>863</v>
      </c>
      <c r="I100" s="168">
        <v>99</v>
      </c>
      <c r="J100" s="125" t="s">
        <v>40</v>
      </c>
      <c r="K100" s="125" t="s">
        <v>121</v>
      </c>
      <c r="L100" s="125" t="s">
        <v>418</v>
      </c>
      <c r="M100" s="180">
        <v>80080</v>
      </c>
      <c r="N100" s="125"/>
      <c r="O100" s="126">
        <f>O101</f>
        <v>0</v>
      </c>
      <c r="P100" s="126">
        <f>P101</f>
        <v>35100</v>
      </c>
      <c r="Q100" s="126">
        <f>Q101</f>
        <v>72600</v>
      </c>
    </row>
    <row r="101" spans="1:17" ht="14.25" customHeight="1">
      <c r="A101" s="156"/>
      <c r="B101" s="156" t="s">
        <v>39</v>
      </c>
      <c r="C101" s="123">
        <v>70</v>
      </c>
      <c r="D101" s="123">
        <v>0</v>
      </c>
      <c r="E101" s="123">
        <v>70</v>
      </c>
      <c r="F101" s="160" t="s">
        <v>436</v>
      </c>
      <c r="G101" s="155" t="s">
        <v>353</v>
      </c>
      <c r="H101" s="78">
        <v>863</v>
      </c>
      <c r="I101" s="168">
        <v>99</v>
      </c>
      <c r="J101" s="125" t="s">
        <v>40</v>
      </c>
      <c r="K101" s="125" t="s">
        <v>121</v>
      </c>
      <c r="L101" s="125" t="s">
        <v>418</v>
      </c>
      <c r="M101" s="180">
        <v>80080</v>
      </c>
      <c r="N101" s="125" t="s">
        <v>414</v>
      </c>
      <c r="O101" s="126">
        <f>'7.ФС'!S108</f>
        <v>0</v>
      </c>
      <c r="P101" s="126">
        <f>'7.ФС'!T108</f>
        <v>35100</v>
      </c>
      <c r="Q101" s="126">
        <f>'7.ФС'!U108</f>
        <v>72600</v>
      </c>
    </row>
    <row r="102" spans="1:17" ht="18" customHeight="1">
      <c r="A102" s="169"/>
      <c r="B102" s="170" t="s">
        <v>38</v>
      </c>
      <c r="C102" s="170"/>
      <c r="D102" s="170"/>
      <c r="E102" s="164"/>
      <c r="F102" s="164"/>
      <c r="G102" s="164"/>
      <c r="H102" s="78">
        <v>866</v>
      </c>
      <c r="I102" s="120"/>
      <c r="J102" s="120"/>
      <c r="K102" s="120"/>
      <c r="L102" s="120"/>
      <c r="M102" s="146"/>
      <c r="N102" s="120"/>
      <c r="O102" s="122">
        <f>O9+O95</f>
        <v>2967099</v>
      </c>
      <c r="P102" s="122">
        <f>P9+P95</f>
        <v>2464707</v>
      </c>
      <c r="Q102" s="122">
        <f>Q9+Q95</f>
        <v>2640685</v>
      </c>
    </row>
    <row r="103" spans="6:18" ht="12.75">
      <c r="F103" s="114"/>
      <c r="O103" s="173"/>
      <c r="P103" s="138"/>
      <c r="Q103" s="138"/>
      <c r="R103" s="31"/>
    </row>
    <row r="104" spans="15:17" ht="12.75">
      <c r="O104" s="174"/>
      <c r="P104" s="139"/>
      <c r="Q104" s="139"/>
    </row>
    <row r="105" spans="15:17" ht="12.75">
      <c r="O105" s="174"/>
      <c r="P105" s="174"/>
      <c r="Q105" s="174"/>
    </row>
    <row r="106" spans="15:17" ht="12.75">
      <c r="O106" s="174"/>
      <c r="P106" s="139"/>
      <c r="Q106" s="139"/>
    </row>
    <row r="107" spans="15:17" ht="12.75">
      <c r="O107" s="174"/>
      <c r="P107" s="139"/>
      <c r="Q107" s="139"/>
    </row>
    <row r="108" spans="15:17" ht="12.75">
      <c r="O108" s="174"/>
      <c r="P108" s="171"/>
      <c r="Q108" s="171"/>
    </row>
    <row r="109" spans="15:17" ht="12.75">
      <c r="O109" s="174"/>
      <c r="P109" s="174"/>
      <c r="Q109" s="174"/>
    </row>
    <row r="110" spans="15:17" ht="12.75">
      <c r="O110" s="175"/>
      <c r="P110" s="175"/>
      <c r="Q110" s="175"/>
    </row>
    <row r="111" spans="15:17" ht="12.75">
      <c r="O111" s="175"/>
      <c r="P111" s="175"/>
      <c r="Q111" s="175"/>
    </row>
    <row r="112" spans="15:17" ht="12.75">
      <c r="O112" s="175"/>
      <c r="P112" s="175"/>
      <c r="Q112" s="175"/>
    </row>
    <row r="113" spans="15:17" ht="12.75">
      <c r="O113" s="175"/>
      <c r="P113" s="175"/>
      <c r="Q113" s="175"/>
    </row>
    <row r="114" spans="15:17" ht="12.75">
      <c r="O114" s="175"/>
      <c r="P114" s="175"/>
      <c r="Q114" s="175"/>
    </row>
    <row r="115" spans="15:17" ht="12.75">
      <c r="O115" s="175"/>
      <c r="P115" s="175"/>
      <c r="Q115" s="175"/>
    </row>
    <row r="116" spans="15:17" ht="12.75">
      <c r="O116" s="175"/>
      <c r="P116" s="175"/>
      <c r="Q116" s="175"/>
    </row>
    <row r="117" spans="15:17" ht="12.75">
      <c r="O117" s="175"/>
      <c r="P117" s="175"/>
      <c r="Q117" s="175"/>
    </row>
  </sheetData>
  <sheetProtection/>
  <mergeCells count="26">
    <mergeCell ref="A96:B96"/>
    <mergeCell ref="B6:Q6"/>
    <mergeCell ref="H4:Q4"/>
    <mergeCell ref="H3:Q3"/>
    <mergeCell ref="A91:B91"/>
    <mergeCell ref="A58:B58"/>
    <mergeCell ref="A60:B60"/>
    <mergeCell ref="A63:B63"/>
    <mergeCell ref="B86:C86"/>
    <mergeCell ref="B92:C92"/>
    <mergeCell ref="B59:C59"/>
    <mergeCell ref="A90:B90"/>
    <mergeCell ref="A77:B77"/>
    <mergeCell ref="A80:B80"/>
    <mergeCell ref="B54:C54"/>
    <mergeCell ref="B47:C47"/>
    <mergeCell ref="A64:B64"/>
    <mergeCell ref="B81:C81"/>
    <mergeCell ref="A65:B65"/>
    <mergeCell ref="A71:B71"/>
    <mergeCell ref="B31:C31"/>
    <mergeCell ref="B43:C43"/>
    <mergeCell ref="H2:O2"/>
    <mergeCell ref="A8:B8"/>
    <mergeCell ref="A11:B11"/>
    <mergeCell ref="A15:B15"/>
  </mergeCells>
  <printOptions/>
  <pageMargins left="0.5511811023622047" right="0.2362204724409449" top="0.6299212598425197" bottom="0.5118110236220472" header="0.8661417322834646" footer="0.7086614173228347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8" customWidth="1"/>
    <col min="2" max="2" width="44.7109375" style="8" customWidth="1"/>
    <col min="3" max="5" width="15.57421875" style="8" customWidth="1"/>
    <col min="6" max="16384" width="9.140625" style="8" customWidth="1"/>
  </cols>
  <sheetData>
    <row r="1" spans="1:5" ht="22.5" customHeight="1">
      <c r="A1" s="45"/>
      <c r="B1" s="45"/>
      <c r="C1" s="313" t="s">
        <v>1</v>
      </c>
      <c r="D1" s="313"/>
      <c r="E1" s="313"/>
    </row>
    <row r="2" spans="1:6" ht="66" customHeight="1">
      <c r="A2" s="45"/>
      <c r="B2" s="45"/>
      <c r="C2" s="328" t="s">
        <v>472</v>
      </c>
      <c r="D2" s="328"/>
      <c r="E2" s="328"/>
      <c r="F2" s="202"/>
    </row>
    <row r="3" spans="1:3" ht="20.25" customHeight="1">
      <c r="A3" s="45"/>
      <c r="B3" s="45"/>
      <c r="C3" s="46" t="s">
        <v>440</v>
      </c>
    </row>
    <row r="4" spans="1:7" ht="62.25" customHeight="1">
      <c r="A4" s="282" t="s">
        <v>453</v>
      </c>
      <c r="B4" s="282"/>
      <c r="C4" s="282"/>
      <c r="D4" s="282"/>
      <c r="E4" s="282"/>
      <c r="F4" s="199"/>
      <c r="G4" s="199"/>
    </row>
    <row r="5" spans="1:5" ht="12.75">
      <c r="A5" s="45"/>
      <c r="B5" s="45"/>
      <c r="C5" s="46"/>
      <c r="E5" s="340" t="s">
        <v>387</v>
      </c>
    </row>
    <row r="6" spans="1:3" ht="12.75" hidden="1">
      <c r="A6" s="324"/>
      <c r="B6" s="324"/>
      <c r="C6" s="325"/>
    </row>
    <row r="7" spans="1:3" ht="12.75" hidden="1">
      <c r="A7" s="203"/>
      <c r="B7" s="203"/>
      <c r="C7" s="325"/>
    </row>
    <row r="8" spans="1:3" ht="42.75" customHeight="1" hidden="1">
      <c r="A8" s="203"/>
      <c r="B8" s="203"/>
      <c r="C8" s="203"/>
    </row>
    <row r="9" spans="1:5" ht="12.75">
      <c r="A9" s="326"/>
      <c r="B9" s="327"/>
      <c r="C9" s="327"/>
      <c r="D9" s="111"/>
      <c r="E9" s="111"/>
    </row>
    <row r="10" spans="1:5" ht="35.25" customHeight="1">
      <c r="A10" s="78" t="s">
        <v>320</v>
      </c>
      <c r="B10" s="79" t="s">
        <v>321</v>
      </c>
      <c r="C10" s="79" t="s">
        <v>0</v>
      </c>
      <c r="D10" s="79" t="s">
        <v>329</v>
      </c>
      <c r="E10" s="79" t="s">
        <v>390</v>
      </c>
    </row>
    <row r="11" spans="1:5" ht="26.25" customHeight="1">
      <c r="A11" s="78">
        <v>1</v>
      </c>
      <c r="B11" s="158" t="s">
        <v>322</v>
      </c>
      <c r="C11" s="115">
        <v>2000</v>
      </c>
      <c r="D11" s="115">
        <v>2000</v>
      </c>
      <c r="E11" s="115">
        <v>2000</v>
      </c>
    </row>
    <row r="12" spans="1:5" s="22" customFormat="1" ht="31.5" customHeight="1">
      <c r="A12" s="127"/>
      <c r="B12" s="127" t="s">
        <v>323</v>
      </c>
      <c r="C12" s="200">
        <f>C11</f>
        <v>2000</v>
      </c>
      <c r="D12" s="200">
        <f>D11</f>
        <v>2000</v>
      </c>
      <c r="E12" s="200">
        <f>E11</f>
        <v>2000</v>
      </c>
    </row>
    <row r="13" spans="1:3" ht="12.75">
      <c r="A13" s="45"/>
      <c r="B13" s="45"/>
      <c r="C13" s="46"/>
    </row>
    <row r="14" spans="1:3" ht="12.75">
      <c r="A14" s="45"/>
      <c r="B14" s="45"/>
      <c r="C14" s="46"/>
    </row>
  </sheetData>
  <sheetProtection/>
  <mergeCells count="6">
    <mergeCell ref="C1:E1"/>
    <mergeCell ref="A6:B6"/>
    <mergeCell ref="C6:C7"/>
    <mergeCell ref="A9:C9"/>
    <mergeCell ref="A4:E4"/>
    <mergeCell ref="C2:E2"/>
  </mergeCells>
  <printOptions/>
  <pageMargins left="0.7086614173228347" right="0.11811023622047245" top="0.5511811023622047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2018-12-27T14:57:05Z</cp:lastPrinted>
  <dcterms:created xsi:type="dcterms:W3CDTF">1996-10-08T23:32:33Z</dcterms:created>
  <dcterms:modified xsi:type="dcterms:W3CDTF">2019-01-10T12:14:39Z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