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9200" windowHeight="10995" activeTab="2"/>
  </bookViews>
  <sheets>
    <sheet name="6.ВД 19-21 " sheetId="1" r:id="rId1"/>
    <sheet name="7.ФС 19-21" sheetId="2" r:id="rId2"/>
    <sheet name="8.МП.19-21" sheetId="3" r:id="rId3"/>
    <sheet name="Лист1" sheetId="4" r:id="rId4"/>
    <sheet name="Лист2" sheetId="5" r:id="rId5"/>
    <sheet name="Лист3" sheetId="6" r:id="rId6"/>
  </sheets>
  <externalReferences>
    <externalReference r:id="rId9"/>
  </externalReferences>
  <definedNames>
    <definedName name="_xlnm.Print_Titles" localSheetId="0">'6.ВД 19-21 '!$10:$10</definedName>
    <definedName name="_xlnm.Print_Titles" localSheetId="1">'7.ФС 19-21'!$10:$10</definedName>
    <definedName name="_xlnm.Print_Titles" localSheetId="2">'8.МП.19-21'!$10:$10</definedName>
  </definedNames>
  <calcPr fullCalcOnLoad="1"/>
</workbook>
</file>

<file path=xl/sharedStrings.xml><?xml version="1.0" encoding="utf-8"?>
<sst xmlns="http://schemas.openxmlformats.org/spreadsheetml/2006/main" count="1974" uniqueCount="346">
  <si>
    <t xml:space="preserve"> Приложение 3</t>
  </si>
  <si>
    <t>2 02 15001 10 0000 151</t>
  </si>
  <si>
    <t>Дотации бюджетам сельских поселений на выравнивание бюджетной обеспеченности</t>
  </si>
  <si>
    <t>2 02 15002 10 0000 151</t>
  </si>
  <si>
    <t>Дотации бюджетам сельских поселений на поддержку мер по обеспечению сбалансированности бюджетов</t>
  </si>
  <si>
    <t>2 02 35118 10 0000 151</t>
  </si>
  <si>
    <t>2 02 30024 10 0000 151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</si>
  <si>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</si>
  <si>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</si>
  <si>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Приложение </t>
  </si>
  <si>
    <t xml:space="preserve"> Приложение 1</t>
  </si>
  <si>
    <t>к Решению Мужиновского сельского Совета народных депутатов № 6-4 от 30.10.2015г. "О внесению изменений в решение Мужиновского сельского Совета народных депутатов "О бюджете Мужиновского сельского поселения Клетнянского района Брянской области на 2015 год и на плановый период 2016 и 2017 годов"</t>
  </si>
  <si>
    <t>(тыс.руб.)</t>
  </si>
  <si>
    <t xml:space="preserve"> </t>
  </si>
  <si>
    <t xml:space="preserve">КБК </t>
  </si>
  <si>
    <t>Наименование</t>
  </si>
  <si>
    <t>Изменения 2015 год</t>
  </si>
  <si>
    <t xml:space="preserve">Уточненный план </t>
  </si>
  <si>
    <t>Сумма на 2018 год</t>
  </si>
  <si>
    <t>Сумма на 2019 год</t>
  </si>
  <si>
    <t>1 00 00000 00 0000 000</t>
  </si>
  <si>
    <t>НАЛОГОВЫЕ И НЕНАЛОГОВЫЕ ДОХОДЫ</t>
  </si>
  <si>
    <t xml:space="preserve"> 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</si>
  <si>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</si>
  <si>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</si>
  <si>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</si>
  <si>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</si>
  <si>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</si>
  <si>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1 01 02030 01 0000 110</t>
  </si>
  <si>
    <t xml:space="preserve">Налог  на  доходы  физических  лиц  с   доходов,  полученных физическими лицами в соответствии  со  статьей  228   Налогового   кодекса   Российской  Федерации  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</si>
  <si>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</si>
  <si>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</si>
  <si>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</si>
  <si>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</si>
  <si>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</si>
  <si>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</si>
  <si>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</si>
  <si>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</si>
  <si>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</si>
  <si>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</si>
  <si>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 xml:space="preserve">Налог на  имущество  физических  лиц, взимаемый по ставкам,  применяемым  к объектам налогообложения, расположенным в границах сельских поселений
</t>
  </si>
  <si>
    <t>1 06 06000 00 0000 110</t>
  </si>
  <si>
    <t>Земельный налог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</si>
  <si>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</si>
  <si>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</si>
  <si>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</si>
  <si>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</si>
  <si>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</si>
  <si>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</si>
  <si>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</si>
  <si>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</si>
  <si>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</si>
  <si>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</si>
  <si>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</si>
  <si>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</si>
  <si>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</si>
  <si>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</si>
  <si>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1 1302995 10 0000 130</t>
  </si>
  <si>
    <t>Прочие доходы от компенсации затрат бюджетов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</si>
  <si>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</si>
  <si>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</si>
  <si>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</si>
  <si>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</si>
  <si>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</si>
  <si>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</si>
  <si>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2 02 15001 00 0000 151</t>
  </si>
  <si>
    <t>Дотации на выравнивание бюджетной обеспеченности</t>
  </si>
  <si>
    <t>2 02 15002 00 0000 151</t>
  </si>
  <si>
    <t>Дотации бюджетам на поддержку мер по обеспечению сбалансированности бюджетов</t>
  </si>
  <si>
    <t>2 02 30000 00 0000 151</t>
  </si>
  <si>
    <t xml:space="preserve">Субвенции бюджетам бюджетной системы Российской Федерации 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</si>
  <si>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</si>
  <si>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</si>
  <si>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 сельских поселений на осуществление  первичного воинского учета на  территориях, где отсутствуют военные комиссариаты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</si>
  <si>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</si>
  <si>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</si>
  <si>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</si>
  <si>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 xml:space="preserve"> - субвенция на предоставление мер социальной поддержки по оплате жилья и коммунальных услуг отдельным категориям граждан, работающим и проживающим в сельской местности и поселках городского типа на территории Брянской области</t>
  </si>
  <si>
    <t>2 02 40000 00 0000 151</t>
  </si>
  <si>
    <t>Иные межбюджетные трансферты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</si>
  <si>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</si>
  <si>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</si>
  <si>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</si>
  <si>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к проекту Решения  Мужиновского сельского Совета народных депутатов  "О бюджете Мужиновского сельского поселения Клетнянского района Брянской области на 2018 год и на плановый период 2019 и 2020 годов"</t>
  </si>
  <si>
    <t>Прогнозируемые доходы бюджета Мужиновского сельского поселения Клетнянского района Брянской области на 2018 год</t>
  </si>
  <si>
    <t>Сумма на 2020 год</t>
  </si>
  <si>
    <t xml:space="preserve"> Приложение 2</t>
  </si>
  <si>
    <t>к Решению Лутенского сельского Совета народных депутатов № 6-4 от 30.10.2015г. "О внесению изменений в решение Лутенского сельского Совета народных депутатов "О бюджете Лутенского сельского поселения Клетнянского района Брянской области на 2015 год и на плановый период 2016 и 2017 годов"</t>
  </si>
  <si>
    <t>ГП</t>
  </si>
  <si>
    <t>ППГП</t>
  </si>
  <si>
    <t>Гл</t>
  </si>
  <si>
    <t>Рз</t>
  </si>
  <si>
    <t>Пр</t>
  </si>
  <si>
    <t xml:space="preserve">НР </t>
  </si>
  <si>
    <t>ЦСР</t>
  </si>
  <si>
    <t>ВР</t>
  </si>
  <si>
    <t xml:space="preserve">Реализация полномочий муниципального образования «Лутенское сельское поселение»  на 2014-2016 годы </t>
  </si>
  <si>
    <t>Мужиновская сельская администрация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</si>
  <si>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</si>
  <si>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</si>
  <si>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</si>
  <si>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</si>
  <si>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Обеспечение деятельности главы исполнительно-распорядительного органа муниципального образования </t>
  </si>
  <si>
    <t>1003</t>
  </si>
  <si>
    <t/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</si>
  <si>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</si>
  <si>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</si>
  <si>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 (муниципальных) органов </t>
  </si>
  <si>
    <t>120</t>
  </si>
  <si>
    <t xml:space="preserve">Фонд оплаты труда государственных (муниципальных) органов и взносы по обязательному социальному страхованию
</t>
  </si>
  <si>
    <t>121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</si>
  <si>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</si>
  <si>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</si>
  <si>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</si>
  <si>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</si>
  <si>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</si>
  <si>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1010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</si>
  <si>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</si>
  <si>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</si>
  <si>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</si>
  <si>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</si>
  <si>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Прочая закупка товаров, работ и услуг для обеспечения государственных (муниципальных) нужд
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</si>
  <si>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</si>
  <si>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</si>
  <si>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</si>
  <si>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</si>
  <si>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</si>
  <si>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</si>
  <si>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</si>
  <si>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</si>
  <si>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</si>
  <si>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</si>
  <si>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</si>
  <si>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 - бюджетного надзора)</t>
  </si>
  <si>
    <t>06</t>
  </si>
  <si>
    <t>Осуществление части полномочий по решешению вопросов местного значения поселений в соответствии с заключенными соглашениями</t>
  </si>
  <si>
    <t>1015</t>
  </si>
  <si>
    <t>Межбюджетные трансферты</t>
  </si>
  <si>
    <t>500</t>
  </si>
  <si>
    <t>540</t>
  </si>
  <si>
    <t>Резервные фонды</t>
  </si>
  <si>
    <t>11</t>
  </si>
  <si>
    <t>Резервный фонд местных администраций</t>
  </si>
  <si>
    <t>1012</t>
  </si>
  <si>
    <t>Резервные средства</t>
  </si>
  <si>
    <t>870</t>
  </si>
  <si>
    <t>Другие общегосударственные вопросы</t>
  </si>
  <si>
    <t>13</t>
  </si>
  <si>
    <t>1016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</si>
  <si>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</si>
  <si>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</si>
  <si>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</si>
  <si>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</si>
  <si>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5118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</si>
  <si>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</si>
  <si>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</si>
  <si>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</si>
  <si>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Мероприятия в сфере пожарной безопасности</t>
  </si>
  <si>
    <t>1129</t>
  </si>
  <si>
    <t>Расходы на выплаты персоналу казенных учреждений</t>
  </si>
  <si>
    <t>110</t>
  </si>
  <si>
    <t xml:space="preserve">Фонд оплаты труда казенных учреждений и взносы по обязательному социальному страхованию
</t>
  </si>
  <si>
    <t>111</t>
  </si>
  <si>
    <t>Национальная экономика</t>
  </si>
  <si>
    <t>Дорожное хозяйство (дорожные фонды)</t>
  </si>
  <si>
    <t>09</t>
  </si>
  <si>
    <t>Распределение иных межбюджетных трансфертов бюджетам поселений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</si>
  <si>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7201</t>
  </si>
  <si>
    <t>Жилищно-коммунальное хозяйство</t>
  </si>
  <si>
    <t>05</t>
  </si>
  <si>
    <t>Жилищное хозяйство</t>
  </si>
  <si>
    <t xml:space="preserve">Ремонт муниципального жилищного фонда </t>
  </si>
  <si>
    <t>7105</t>
  </si>
  <si>
    <t>63 0 7105</t>
  </si>
  <si>
    <t>Закупка товаров, работ и услуг для государственных (муниципальных) нужд</t>
  </si>
  <si>
    <t>Полномочия бюджетам поселений на обеспечение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</si>
  <si>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00 0 00 71060</t>
  </si>
  <si>
    <t>Благоустройство</t>
  </si>
  <si>
    <t>7001</t>
  </si>
  <si>
    <t>Организация и содержание мест захоронения (кладбищ)</t>
  </si>
  <si>
    <t>7003</t>
  </si>
  <si>
    <t>08</t>
  </si>
  <si>
    <t>Полномочия поселений по обеспечению населения услугами учреждений культуры, переданные муниципальному району в соответствии с Соглашением</t>
  </si>
  <si>
    <t xml:space="preserve">Социальная политика </t>
  </si>
  <si>
    <t>Пенсионное обеспечение</t>
  </si>
  <si>
    <t>00 0 00 16510</t>
  </si>
  <si>
    <t xml:space="preserve">Социальное обеспечение и иные выплаты населению </t>
  </si>
  <si>
    <t>300</t>
  </si>
  <si>
    <t>Социальные выплаты гражданам, кроме публичных нормативных социальных выплат</t>
  </si>
  <si>
    <t>320</t>
  </si>
  <si>
    <t xml:space="preserve">Пособие и компенсация гражданам и иные социальные выплаты, кроме публичных нормативны обязательств </t>
  </si>
  <si>
    <t>321</t>
  </si>
  <si>
    <t>Физическая культура и спорт</t>
  </si>
  <si>
    <t>Массовый спорт</t>
  </si>
  <si>
    <t>1768</t>
  </si>
  <si>
    <t>Условно утвержденные расходы</t>
  </si>
  <si>
    <t>99</t>
  </si>
  <si>
    <t>1014</t>
  </si>
  <si>
    <t>00 0 00 1014</t>
  </si>
  <si>
    <t>999</t>
  </si>
  <si>
    <t>ВСЕГО РАСХОДОВ</t>
  </si>
  <si>
    <t>ППМП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</si>
  <si>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</si>
  <si>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63 0 1003</t>
  </si>
  <si>
    <t>63 0 1010</t>
  </si>
  <si>
    <t>64 0 1010</t>
  </si>
  <si>
    <t>63 0 1015</t>
  </si>
  <si>
    <t>63 0 1016</t>
  </si>
  <si>
    <t>Содержание и обслуживание казны муниципального образования</t>
  </si>
  <si>
    <t>17410</t>
  </si>
  <si>
    <t>Обеспечение первичного воинского учета на территориях, где отсутствуют военные комиссариаты</t>
  </si>
  <si>
    <t>51180</t>
  </si>
  <si>
    <t>63 0 5118</t>
  </si>
  <si>
    <t xml:space="preserve">Повышение защиты населения и территории поселения от чрезвычайных ситуаций природного и техногенного характера </t>
  </si>
  <si>
    <t>11290</t>
  </si>
  <si>
    <t>63 0 1129</t>
  </si>
  <si>
    <t>Мужиновскаясельская администрация</t>
  </si>
  <si>
    <t>Содействие реформированию жилищно-коммунального хозяйства; создание благоприятных условий проживания граждан</t>
  </si>
  <si>
    <t>70010</t>
  </si>
  <si>
    <t>63 0 7001</t>
  </si>
  <si>
    <t>Озеленение территории</t>
  </si>
  <si>
    <t>70020</t>
  </si>
  <si>
    <t>70030</t>
  </si>
  <si>
    <t>63 0 7003</t>
  </si>
  <si>
    <t>Прочие мероприятия по благоустройству</t>
  </si>
  <si>
    <t>70050</t>
  </si>
  <si>
    <t>Обеспечение свободы творчества и прав граждан на участие в культурной жизни, на равный доступ к культурным ценностям</t>
  </si>
  <si>
    <t>Учреждения клубного типа</t>
  </si>
  <si>
    <t>10550</t>
  </si>
  <si>
    <t>63 0 1055</t>
  </si>
  <si>
    <t>Предоставление субсидий бюджетным, автономным учреждениям и иным некоммерческим организациям</t>
  </si>
  <si>
    <t>1055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</si>
  <si>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</si>
  <si>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</si>
  <si>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</si>
  <si>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10570</t>
  </si>
  <si>
    <t>63 0 1057</t>
  </si>
  <si>
    <t>14210</t>
  </si>
  <si>
    <t>63 0 1421</t>
  </si>
  <si>
    <t>Осуществление мер улучшению положения отдельных категорий граждан</t>
  </si>
  <si>
    <t>63 0 1651</t>
  </si>
  <si>
    <t>Развитие физической культуры и спорта</t>
  </si>
  <si>
    <t>63 0 1768</t>
  </si>
  <si>
    <t xml:space="preserve">Непрограммная деятельность </t>
  </si>
  <si>
    <t>00</t>
  </si>
  <si>
    <t>70 0 1012</t>
  </si>
  <si>
    <t>70 0 1014</t>
  </si>
  <si>
    <t>Обеспечение деятельности главы муниципального образования</t>
  </si>
  <si>
    <t>80010</t>
  </si>
  <si>
    <t>80040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</si>
  <si>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</si>
  <si>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84200</t>
  </si>
  <si>
    <t>МП</t>
  </si>
  <si>
    <t>ОМ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</si>
  <si>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</si>
  <si>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84220</t>
  </si>
  <si>
    <t>Осуществление первичного воинского учета на территориях, где отсутствуют военные комиссариаты</t>
  </si>
  <si>
    <t>Повышение эффективности и безопасности функционирования автомобильных дорог общего пользования местного значения</t>
  </si>
  <si>
    <t>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</si>
  <si>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</si>
  <si>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81690</t>
  </si>
  <si>
    <t>Организация и обеспечение освещения улиц</t>
  </si>
  <si>
    <t>83760</t>
  </si>
  <si>
    <t>Библиотеки</t>
  </si>
  <si>
    <t>80450</t>
  </si>
  <si>
    <t>Выплата муниципальных пенсий (доплат к государственным пенсиям)</t>
  </si>
  <si>
    <t>82450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</si>
  <si>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</si>
  <si>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84290</t>
  </si>
  <si>
    <t>65 0 11 80040</t>
  </si>
  <si>
    <t>65 0 11 84200</t>
  </si>
  <si>
    <t>65 0 11 84220</t>
  </si>
  <si>
    <t xml:space="preserve">Осуществление первичного воинского учета на территориях, где отсутствуют военные комиссариаты </t>
  </si>
  <si>
    <t>65 0 12 51180</t>
  </si>
  <si>
    <t>65 0 14 83740</t>
  </si>
  <si>
    <t>65 0 15 83760</t>
  </si>
  <si>
    <t>65 0 15 81690</t>
  </si>
  <si>
    <t>65 0 18 84290</t>
  </si>
  <si>
    <t>Приложение 2</t>
  </si>
  <si>
    <t>Приложение 1</t>
  </si>
  <si>
    <t>65 0 11 80930</t>
  </si>
  <si>
    <t>Эксплуатация и содержание имущества, находящегося в муниципальной собственности, арендованного недвижимого имущества</t>
  </si>
  <si>
    <t>80930</t>
  </si>
  <si>
    <t>65 0 11 80010</t>
  </si>
  <si>
    <t>рублей</t>
  </si>
  <si>
    <t xml:space="preserve"> 2019 год</t>
  </si>
  <si>
    <t xml:space="preserve"> 2020 год</t>
  </si>
  <si>
    <t xml:space="preserve"> 2021 год</t>
  </si>
  <si>
    <t>Информационное обеспечение деятельности органов местного самоуправления</t>
  </si>
  <si>
    <t>65 0 11 80070</t>
  </si>
  <si>
    <t>Членские взносы некомерческим организациям</t>
  </si>
  <si>
    <t>65 0 11 81410</t>
  </si>
  <si>
    <t>65 0 11 84400</t>
  </si>
  <si>
    <t xml:space="preserve">Эксплуатация и содержание имущества, находящегося в муниципальной собственности, арендованного недвижимого имущества </t>
  </si>
  <si>
    <t>65 0 13 81140</t>
  </si>
  <si>
    <t>70 0 00 80080</t>
  </si>
  <si>
    <t>990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</si>
  <si>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</si>
  <si>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</si>
  <si>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</si>
  <si>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07</t>
  </si>
  <si>
    <t>70 0 00 80060</t>
  </si>
  <si>
    <t>880</t>
  </si>
  <si>
    <t>80050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</si>
  <si>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</si>
  <si>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к Решению  Мужиновского сельского Совета народных депутатов  "О бюджете муниципального образования "Мужиновское сельское поселение"  на 2019 год и на плановый период 2020 и 2021 годов"</t>
  </si>
  <si>
    <t>84400</t>
  </si>
  <si>
    <t>80070</t>
  </si>
  <si>
    <t>81410</t>
  </si>
  <si>
    <t>81700</t>
  </si>
  <si>
    <t>81710</t>
  </si>
  <si>
    <t>81730</t>
  </si>
  <si>
    <t>80060</t>
  </si>
  <si>
    <t>ОМС</t>
  </si>
  <si>
    <t>норматив</t>
  </si>
  <si>
    <t>МБТ целевые</t>
  </si>
  <si>
    <t>65 0 17 82450</t>
  </si>
  <si>
    <t xml:space="preserve">Реализация полномочий муниципального образования «Мужиновское сельское поселение»  </t>
  </si>
  <si>
    <t>изменено</t>
  </si>
  <si>
    <t>Уточнено на 2019 год</t>
  </si>
  <si>
    <t>к Решению  Мужиновского сельского Совета народных депутатов "О внесении изменений в Решение Мужиновского сельского Совета народных депутатов  "О бюджете муниципального образования "Мужиновское сельское поселение"  на 2019 год и на плановый период 2020 и 2021 годов</t>
  </si>
  <si>
    <t>Эксплуатация и содержание имущества казны муниципального образования</t>
  </si>
  <si>
    <t>65 0 11 80920</t>
  </si>
  <si>
    <t>Изменение ведомственной структуры расходов бюджета муниципального образования "Мужиновское сельское поселение"   на 2019 год и на плановый период 2020 и 2021 годов</t>
  </si>
  <si>
    <t xml:space="preserve">Реализация программ (проектов) инициативного бюджетирования </t>
  </si>
  <si>
    <t>65 0 15 S5870</t>
  </si>
  <si>
    <t>Культура и кинематография</t>
  </si>
  <si>
    <t>Культура</t>
  </si>
  <si>
    <t>Дворцы и дома культуры, клубы, выставочные залы</t>
  </si>
  <si>
    <t>65 0 16 80450</t>
  </si>
  <si>
    <t>65 0 16 80480</t>
  </si>
  <si>
    <t>65 0 15 81700</t>
  </si>
  <si>
    <t>65 0 15 81710</t>
  </si>
  <si>
    <t>65 0 15 81730</t>
  </si>
  <si>
    <t>Приложение 3</t>
  </si>
  <si>
    <t>Изменение распределения бюджетных ассигнований по разделам, подразделам, целевым статьям(муниципальным программам инепрограммным направлениям деятельности), группам и подгруппам видов на 2019 год и на плановый период 2020 и 2021 годов</t>
  </si>
  <si>
    <t>к Решению  Мужиновского сельского Совета народных депутатов "О внесении изменений в Решение Мужиновского сельского Совета народных депутатов  "О бюджете муниципального образования "Мужиновское сельское поселение"  на 2019 год и на плановый период 2020 и 2021 годов"</t>
  </si>
  <si>
    <t>Изменение распределения расходов бюджета муниципального образования "Мужиновское сельское поселение"  по целевым статьям (муниципальным программам и непрограммным направлениям деятельности), группам и подгруппам видов расходов на 2019 годи на плановый период 2020 и 2021 годов</t>
  </si>
  <si>
    <t>80920</t>
  </si>
  <si>
    <t>S5870</t>
  </si>
  <si>
    <t>Дворцы и дома культуры, клубы,выставочные залы</t>
  </si>
  <si>
    <t xml:space="preserve">Иные закупки товаров, работ и услуг для обеспечения государственных (муниципальных) нужд
</t>
  </si>
  <si>
    <t>80480</t>
  </si>
  <si>
    <t>Приложение 6.3</t>
  </si>
  <si>
    <t>Приложение 7.3</t>
  </si>
  <si>
    <t>Приложение 8.3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</si>
</sst>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_);_(* \(#,##0\);_(* &quot;-&quot;_);_(@_)"/>
    <numFmt numFmtId="167" formatCode="#,##0.0000"/>
    <numFmt numFmtId="168" formatCode="#,##0.000"/>
    <numFmt numFmtId="169" formatCode="0.000"/>
    <numFmt numFmtId="170" formatCode="#,##0.00_ ;[Red]\-#,##0.00\ "/>
    <numFmt numFmtId="171" formatCode="_-* #,##0&quot;р.&quot;_-;\-* #,##0&quot;р.&quot;_-;_-* &quot;-&quot;&quot;р.&quot;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i/>
      <sz val="10"/>
      <name val="Arial"/>
      <family val="2"/>
    </font>
    <font>
      <b/>
      <u val="single"/>
      <sz val="11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9"/>
      <color indexed="10"/>
      <name val="Arial"/>
      <family val="2"/>
    </font>
    <font>
      <b/>
      <sz val="9"/>
      <name val="Book Antiqua"/>
      <family val="1"/>
    </font>
    <font>
      <sz val="11"/>
      <name val="Arial Cyr"/>
      <family val="0"/>
    </font>
    <font>
      <sz val="8"/>
      <name val="Arial Cyr"/>
      <family val="0"/>
    </font>
    <font>
      <sz val="10"/>
      <name val="Book Antiqua"/>
      <family val="1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/>
      <top/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2" fillId="0" borderId="0">
      <alignment vertical="top" wrapText="1"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74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0" fontId="3" fillId="0" borderId="0" xfId="67" applyFont="1" applyFill="1" applyBorder="1" applyAlignment="1">
      <alignment vertical="top"/>
      <protection/>
    </xf>
    <xf numFmtId="0" fontId="2" fillId="0" borderId="0" xfId="68" applyFont="1" applyFill="1" applyAlignment="1">
      <alignment vertical="top" wrapText="1"/>
      <protection/>
    </xf>
    <xf numFmtId="0" fontId="2" fillId="0" borderId="0" xfId="67" applyFont="1" applyFill="1" applyBorder="1" applyAlignment="1">
      <alignment vertical="top"/>
      <protection/>
    </xf>
    <xf numFmtId="0" fontId="2" fillId="0" borderId="0" xfId="68" applyFont="1" applyFill="1" applyAlignment="1">
      <alignment vertical="top"/>
      <protection/>
    </xf>
    <xf numFmtId="49" fontId="3" fillId="0" borderId="0" xfId="73" applyNumberFormat="1" applyFont="1" applyAlignment="1">
      <alignment vertical="top" wrapText="1"/>
      <protection/>
    </xf>
    <xf numFmtId="0" fontId="2" fillId="0" borderId="10" xfId="67" applyFont="1" applyBorder="1" applyAlignment="1">
      <alignment horizontal="center" vertical="top" wrapText="1"/>
      <protection/>
    </xf>
    <xf numFmtId="0" fontId="2" fillId="0" borderId="10" xfId="67" applyFont="1" applyFill="1" applyBorder="1" applyAlignment="1">
      <alignment vertical="top" wrapText="1"/>
      <protection/>
    </xf>
    <xf numFmtId="0" fontId="2" fillId="0" borderId="0" xfId="67" applyFont="1" applyFill="1" applyAlignment="1">
      <alignment horizontal="center" vertical="top"/>
      <protection/>
    </xf>
    <xf numFmtId="0" fontId="2" fillId="0" borderId="0" xfId="67" applyFont="1" applyFill="1" applyBorder="1" applyAlignment="1">
      <alignment horizontal="center" vertical="top"/>
      <protection/>
    </xf>
    <xf numFmtId="0" fontId="2" fillId="0" borderId="0" xfId="67" applyFont="1" applyFill="1" applyAlignment="1">
      <alignment vertical="top"/>
      <protection/>
    </xf>
    <xf numFmtId="49" fontId="2" fillId="0" borderId="0" xfId="67" applyNumberFormat="1" applyFont="1" applyFill="1" applyBorder="1" applyAlignment="1">
      <alignment horizontal="center" vertical="top" wrapText="1"/>
      <protection/>
    </xf>
    <xf numFmtId="49" fontId="3" fillId="0" borderId="0" xfId="67" applyNumberFormat="1" applyFont="1" applyFill="1" applyBorder="1" applyAlignment="1">
      <alignment vertical="top" wrapText="1"/>
      <protection/>
    </xf>
    <xf numFmtId="0" fontId="4" fillId="0" borderId="0" xfId="67" applyFont="1" applyFill="1" applyAlignment="1">
      <alignment vertical="top"/>
      <protection/>
    </xf>
    <xf numFmtId="0" fontId="2" fillId="0" borderId="0" xfId="67" applyFont="1" applyFill="1" applyBorder="1" applyAlignment="1">
      <alignment horizontal="right" vertical="top"/>
      <protection/>
    </xf>
    <xf numFmtId="0" fontId="2" fillId="0" borderId="0" xfId="67" applyFont="1" applyFill="1" applyAlignment="1">
      <alignment horizontal="center" vertical="top" wrapText="1"/>
      <protection/>
    </xf>
    <xf numFmtId="0" fontId="2" fillId="0" borderId="11" xfId="67" applyFont="1" applyFill="1" applyBorder="1" applyAlignment="1">
      <alignment horizontal="center" vertical="top" wrapText="1"/>
      <protection/>
    </xf>
    <xf numFmtId="0" fontId="2" fillId="0" borderId="10" xfId="67" applyFont="1" applyFill="1" applyBorder="1" applyAlignment="1">
      <alignment horizontal="center" vertical="top" wrapText="1"/>
      <protection/>
    </xf>
    <xf numFmtId="0" fontId="5" fillId="0" borderId="10" xfId="67" applyFont="1" applyFill="1" applyBorder="1" applyAlignment="1">
      <alignment horizontal="center" vertical="top" wrapText="1"/>
      <protection/>
    </xf>
    <xf numFmtId="0" fontId="2" fillId="0" borderId="10" xfId="67" applyFont="1" applyFill="1" applyBorder="1" applyAlignment="1">
      <alignment horizontal="center" vertical="top"/>
      <protection/>
    </xf>
    <xf numFmtId="0" fontId="4" fillId="0" borderId="10" xfId="67" applyFont="1" applyFill="1" applyBorder="1" applyAlignment="1">
      <alignment horizontal="center" vertical="top"/>
      <protection/>
    </xf>
    <xf numFmtId="0" fontId="4" fillId="0" borderId="10" xfId="67" applyFont="1" applyFill="1" applyBorder="1" applyAlignment="1">
      <alignment vertical="top"/>
      <protection/>
    </xf>
    <xf numFmtId="168" fontId="4" fillId="0" borderId="10" xfId="67" applyNumberFormat="1" applyFont="1" applyFill="1" applyBorder="1" applyAlignment="1">
      <alignment vertical="top"/>
      <protection/>
    </xf>
    <xf numFmtId="0" fontId="4" fillId="0" borderId="10" xfId="67" applyFont="1" applyFill="1" applyBorder="1" applyAlignment="1">
      <alignment vertical="top" wrapText="1"/>
      <protection/>
    </xf>
    <xf numFmtId="0" fontId="2" fillId="0" borderId="10" xfId="67" applyFont="1" applyFill="1" applyBorder="1" applyAlignment="1">
      <alignment vertical="top"/>
      <protection/>
    </xf>
    <xf numFmtId="168" fontId="2" fillId="0" borderId="10" xfId="67" applyNumberFormat="1" applyFont="1" applyFill="1" applyBorder="1" applyAlignment="1">
      <alignment vertical="top"/>
      <protection/>
    </xf>
    <xf numFmtId="0" fontId="2" fillId="0" borderId="10" xfId="67" applyNumberFormat="1" applyFont="1" applyFill="1" applyBorder="1" applyAlignment="1">
      <alignment vertical="top" wrapText="1"/>
      <protection/>
    </xf>
    <xf numFmtId="169" fontId="2" fillId="0" borderId="10" xfId="67" applyNumberFormat="1" applyBorder="1" applyAlignment="1">
      <alignment vertical="top"/>
      <protection/>
    </xf>
    <xf numFmtId="168" fontId="2" fillId="0" borderId="10" xfId="67" applyNumberFormat="1" applyBorder="1" applyAlignment="1">
      <alignment vertical="top"/>
      <protection/>
    </xf>
    <xf numFmtId="0" fontId="4" fillId="0" borderId="10" xfId="67" applyFont="1" applyBorder="1" applyAlignment="1">
      <alignment horizontal="center" vertical="top"/>
      <protection/>
    </xf>
    <xf numFmtId="0" fontId="4" fillId="0" borderId="12" xfId="67" applyFont="1" applyBorder="1" applyAlignment="1">
      <alignment vertical="top" wrapText="1"/>
      <protection/>
    </xf>
    <xf numFmtId="169" fontId="4" fillId="0" borderId="10" xfId="67" applyNumberFormat="1" applyFont="1" applyBorder="1" applyAlignment="1">
      <alignment vertical="top"/>
      <protection/>
    </xf>
    <xf numFmtId="0" fontId="4" fillId="0" borderId="0" xfId="67" applyFont="1" applyAlignment="1">
      <alignment vertical="top"/>
      <protection/>
    </xf>
    <xf numFmtId="0" fontId="2" fillId="0" borderId="10" xfId="67" applyFont="1" applyBorder="1" applyAlignment="1">
      <alignment horizontal="center" vertical="top"/>
      <protection/>
    </xf>
    <xf numFmtId="0" fontId="2" fillId="0" borderId="12" xfId="67" applyFont="1" applyBorder="1" applyAlignment="1">
      <alignment vertical="top" wrapText="1"/>
      <protection/>
    </xf>
    <xf numFmtId="169" fontId="2" fillId="0" borderId="10" xfId="67" applyNumberFormat="1" applyFont="1" applyBorder="1" applyAlignment="1">
      <alignment vertical="top"/>
      <protection/>
    </xf>
    <xf numFmtId="0" fontId="2" fillId="0" borderId="0" xfId="67" applyFont="1" applyAlignment="1">
      <alignment vertical="top"/>
      <protection/>
    </xf>
    <xf numFmtId="169" fontId="8" fillId="0" borderId="10" xfId="67" applyNumberFormat="1" applyFont="1" applyFill="1" applyBorder="1" applyAlignment="1">
      <alignment vertical="top"/>
      <protection/>
    </xf>
    <xf numFmtId="168" fontId="4" fillId="0" borderId="10" xfId="67" applyNumberFormat="1" applyFont="1" applyFill="1" applyBorder="1" applyAlignment="1">
      <alignment vertical="top" wrapText="1"/>
      <protection/>
    </xf>
    <xf numFmtId="0" fontId="2" fillId="0" borderId="10" xfId="67" applyNumberFormat="1" applyFont="1" applyBorder="1" applyAlignment="1">
      <alignment vertical="top" wrapText="1"/>
      <protection/>
    </xf>
    <xf numFmtId="168" fontId="2" fillId="0" borderId="10" xfId="67" applyNumberFormat="1" applyFont="1" applyFill="1" applyBorder="1" applyAlignment="1">
      <alignment vertical="top" wrapText="1"/>
      <protection/>
    </xf>
    <xf numFmtId="168" fontId="2" fillId="0" borderId="12" xfId="67" applyNumberFormat="1" applyFont="1" applyFill="1" applyBorder="1" applyAlignment="1">
      <alignment vertical="top"/>
      <protection/>
    </xf>
    <xf numFmtId="0" fontId="4" fillId="0" borderId="10" xfId="67" applyFont="1" applyFill="1" applyBorder="1" applyAlignment="1">
      <alignment horizontal="center" vertical="top" wrapText="1"/>
      <protection/>
    </xf>
    <xf numFmtId="169" fontId="4" fillId="0" borderId="10" xfId="67" applyNumberFormat="1" applyFont="1" applyFill="1" applyBorder="1" applyAlignment="1">
      <alignment vertical="top" wrapText="1"/>
      <protection/>
    </xf>
    <xf numFmtId="169" fontId="4" fillId="0" borderId="0" xfId="67" applyNumberFormat="1" applyFont="1" applyFill="1" applyBorder="1" applyAlignment="1">
      <alignment vertical="top" wrapText="1"/>
      <protection/>
    </xf>
    <xf numFmtId="0" fontId="4" fillId="0" borderId="0" xfId="67" applyFont="1" applyFill="1" applyBorder="1" applyAlignment="1">
      <alignment vertical="top"/>
      <protection/>
    </xf>
    <xf numFmtId="169" fontId="2" fillId="0" borderId="10" xfId="67" applyNumberFormat="1" applyFont="1" applyFill="1" applyBorder="1" applyAlignment="1">
      <alignment vertical="top" wrapText="1"/>
      <protection/>
    </xf>
    <xf numFmtId="169" fontId="2" fillId="0" borderId="0" xfId="67" applyNumberFormat="1" applyFont="1" applyFill="1" applyBorder="1" applyAlignment="1">
      <alignment vertical="top" wrapText="1"/>
      <protection/>
    </xf>
    <xf numFmtId="0" fontId="2" fillId="0" borderId="0" xfId="67" applyFont="1" applyAlignment="1">
      <alignment wrapText="1"/>
      <protection/>
    </xf>
    <xf numFmtId="169" fontId="2" fillId="0" borderId="0" xfId="67" applyNumberFormat="1" applyFont="1" applyFill="1" applyBorder="1" applyAlignment="1">
      <alignment vertical="top"/>
      <protection/>
    </xf>
    <xf numFmtId="169" fontId="2" fillId="0" borderId="12" xfId="67" applyNumberFormat="1" applyFont="1" applyBorder="1" applyAlignment="1">
      <alignment vertical="top"/>
      <protection/>
    </xf>
    <xf numFmtId="2" fontId="2" fillId="0" borderId="10" xfId="67" applyNumberFormat="1" applyFont="1" applyFill="1" applyBorder="1" applyAlignment="1">
      <alignment vertical="top" wrapText="1"/>
      <protection/>
    </xf>
    <xf numFmtId="2" fontId="4" fillId="0" borderId="10" xfId="67" applyNumberFormat="1" applyFont="1" applyFill="1" applyBorder="1" applyAlignment="1">
      <alignment vertical="top"/>
      <protection/>
    </xf>
    <xf numFmtId="2" fontId="2" fillId="0" borderId="10" xfId="67" applyNumberFormat="1" applyFont="1" applyFill="1" applyBorder="1" applyAlignment="1">
      <alignment vertical="top"/>
      <protection/>
    </xf>
    <xf numFmtId="2" fontId="4" fillId="0" borderId="10" xfId="67" applyNumberFormat="1" applyFont="1" applyBorder="1" applyAlignment="1">
      <alignment vertical="top"/>
      <protection/>
    </xf>
    <xf numFmtId="2" fontId="2" fillId="0" borderId="10" xfId="67" applyNumberFormat="1" applyFont="1" applyBorder="1" applyAlignment="1">
      <alignment vertical="top"/>
      <protection/>
    </xf>
    <xf numFmtId="2" fontId="4" fillId="0" borderId="10" xfId="67" applyNumberFormat="1" applyFont="1" applyFill="1" applyBorder="1" applyAlignment="1">
      <alignment vertical="top" wrapText="1"/>
      <protection/>
    </xf>
    <xf numFmtId="49" fontId="3" fillId="0" borderId="0" xfId="68" applyNumberFormat="1" applyFont="1" applyFill="1" applyAlignment="1">
      <alignment horizontal="left" vertical="top" wrapText="1"/>
      <protection/>
    </xf>
    <xf numFmtId="0" fontId="2" fillId="0" borderId="13" xfId="68" applyFont="1" applyFill="1" applyBorder="1" applyAlignment="1">
      <alignment vertical="top"/>
      <protection/>
    </xf>
    <xf numFmtId="0" fontId="2" fillId="0" borderId="0" xfId="68" applyFont="1" applyFill="1" applyBorder="1" applyAlignment="1">
      <alignment vertical="top"/>
      <protection/>
    </xf>
    <xf numFmtId="0" fontId="2" fillId="0" borderId="13" xfId="68" applyFont="1" applyFill="1" applyBorder="1" applyAlignment="1">
      <alignment horizontal="center" vertical="top"/>
      <protection/>
    </xf>
    <xf numFmtId="0" fontId="3" fillId="0" borderId="10" xfId="68" applyFont="1" applyFill="1" applyBorder="1" applyAlignment="1">
      <alignment horizontal="center" vertical="top" wrapText="1"/>
      <protection/>
    </xf>
    <xf numFmtId="0" fontId="3" fillId="0" borderId="0" xfId="68" applyFont="1" applyFill="1" applyAlignment="1">
      <alignment vertical="top"/>
      <protection/>
    </xf>
    <xf numFmtId="0" fontId="9" fillId="0" borderId="10" xfId="68" applyFont="1" applyFill="1" applyBorder="1" applyAlignment="1">
      <alignment horizontal="left" vertical="top" wrapText="1"/>
      <protection/>
    </xf>
    <xf numFmtId="168" fontId="4" fillId="0" borderId="10" xfId="68" applyNumberFormat="1" applyFont="1" applyFill="1" applyBorder="1" applyAlignment="1">
      <alignment horizontal="right" vertical="top" wrapText="1"/>
      <protection/>
    </xf>
    <xf numFmtId="0" fontId="5" fillId="0" borderId="10" xfId="68" applyFont="1" applyFill="1" applyBorder="1" applyAlignment="1">
      <alignment horizontal="center" vertical="top" wrapText="1"/>
      <protection/>
    </xf>
    <xf numFmtId="0" fontId="10" fillId="0" borderId="10" xfId="68" applyFont="1" applyFill="1" applyBorder="1" applyAlignment="1">
      <alignment horizontal="left" vertical="top" wrapText="1"/>
      <protection/>
    </xf>
    <xf numFmtId="168" fontId="11" fillId="0" borderId="10" xfId="68" applyNumberFormat="1" applyFont="1" applyFill="1" applyBorder="1" applyAlignment="1">
      <alignment horizontal="right" vertical="top" wrapText="1"/>
      <protection/>
    </xf>
    <xf numFmtId="168" fontId="11" fillId="0" borderId="10" xfId="68" applyNumberFormat="1" applyFont="1" applyFill="1" applyBorder="1" applyAlignment="1">
      <alignment vertical="top"/>
      <protection/>
    </xf>
    <xf numFmtId="0" fontId="12" fillId="0" borderId="0" xfId="68" applyFont="1" applyFill="1" applyAlignment="1">
      <alignment vertical="top"/>
      <protection/>
    </xf>
    <xf numFmtId="168" fontId="5" fillId="0" borderId="10" xfId="68" applyNumberFormat="1" applyFont="1" applyFill="1" applyBorder="1" applyAlignment="1">
      <alignment vertical="top"/>
      <protection/>
    </xf>
    <xf numFmtId="0" fontId="5" fillId="0" borderId="10" xfId="73" applyFont="1" applyFill="1" applyBorder="1" applyAlignment="1">
      <alignment horizontal="justify" vertical="top" wrapText="1"/>
      <protection/>
    </xf>
    <xf numFmtId="0" fontId="5" fillId="0" borderId="10" xfId="73" applyFont="1" applyFill="1" applyBorder="1" applyAlignment="1">
      <alignment horizontal="left" vertical="top" wrapText="1"/>
      <protection/>
    </xf>
    <xf numFmtId="0" fontId="5" fillId="0" borderId="10" xfId="73" applyFont="1" applyFill="1" applyBorder="1" applyAlignment="1">
      <alignment vertical="top" wrapText="1"/>
      <protection/>
    </xf>
    <xf numFmtId="0" fontId="5" fillId="0" borderId="12" xfId="73" applyFont="1" applyFill="1" applyBorder="1" applyAlignment="1">
      <alignment vertical="top" wrapText="1"/>
      <protection/>
    </xf>
    <xf numFmtId="0" fontId="4" fillId="0" borderId="0" xfId="68" applyFont="1" applyFill="1" applyAlignment="1">
      <alignment vertical="top"/>
      <protection/>
    </xf>
    <xf numFmtId="0" fontId="5" fillId="0" borderId="10" xfId="68" applyFont="1" applyFill="1" applyBorder="1" applyAlignment="1">
      <alignment vertical="top"/>
      <protection/>
    </xf>
    <xf numFmtId="0" fontId="59" fillId="33" borderId="10" xfId="73" applyFont="1" applyFill="1" applyBorder="1" applyAlignment="1">
      <alignment horizontal="left" vertical="top" wrapText="1"/>
      <protection/>
    </xf>
    <xf numFmtId="0" fontId="60" fillId="0" borderId="10" xfId="73" applyFont="1" applyFill="1" applyBorder="1" applyAlignment="1">
      <alignment horizontal="left" vertical="top" wrapText="1"/>
      <protection/>
    </xf>
    <xf numFmtId="0" fontId="5" fillId="0" borderId="10" xfId="67" applyFont="1" applyFill="1" applyBorder="1" applyAlignment="1">
      <alignment horizontal="left" vertical="top" wrapText="1"/>
      <protection/>
    </xf>
    <xf numFmtId="0" fontId="5" fillId="0" borderId="10" xfId="68" applyFont="1" applyFill="1" applyBorder="1" applyAlignment="1">
      <alignment vertical="top" wrapText="1"/>
      <protection/>
    </xf>
    <xf numFmtId="0" fontId="5" fillId="0" borderId="12" xfId="68" applyFont="1" applyFill="1" applyBorder="1" applyAlignment="1">
      <alignment vertical="top" wrapText="1"/>
      <protection/>
    </xf>
    <xf numFmtId="0" fontId="5" fillId="0" borderId="10" xfId="68" applyFont="1" applyFill="1" applyBorder="1" applyAlignment="1">
      <alignment horizontal="left" vertical="top" wrapText="1"/>
      <protection/>
    </xf>
    <xf numFmtId="0" fontId="4" fillId="0" borderId="0" xfId="68" applyFont="1" applyFill="1" applyBorder="1" applyAlignment="1">
      <alignment vertical="top"/>
      <protection/>
    </xf>
    <xf numFmtId="0" fontId="13" fillId="0" borderId="10" xfId="68" applyFont="1" applyFill="1" applyBorder="1" applyAlignment="1">
      <alignment horizontal="left" vertical="top" wrapText="1"/>
      <protection/>
    </xf>
    <xf numFmtId="0" fontId="13" fillId="0" borderId="10" xfId="68" applyFont="1" applyFill="1" applyBorder="1" applyAlignment="1">
      <alignment vertical="top"/>
      <protection/>
    </xf>
    <xf numFmtId="0" fontId="13" fillId="33" borderId="10" xfId="68" applyFont="1" applyFill="1" applyBorder="1" applyAlignment="1">
      <alignment vertical="top"/>
      <protection/>
    </xf>
    <xf numFmtId="0" fontId="60" fillId="33" borderId="10" xfId="73" applyFont="1" applyFill="1" applyBorder="1" applyAlignment="1">
      <alignment horizontal="left" vertical="top" wrapText="1"/>
      <protection/>
    </xf>
    <xf numFmtId="0" fontId="61" fillId="0" borderId="0" xfId="68" applyFont="1" applyFill="1" applyAlignment="1">
      <alignment vertical="top"/>
      <protection/>
    </xf>
    <xf numFmtId="0" fontId="2" fillId="33" borderId="10" xfId="68" applyFont="1" applyFill="1" applyBorder="1" applyAlignment="1">
      <alignment horizontal="left" vertical="top" wrapText="1"/>
      <protection/>
    </xf>
    <xf numFmtId="169" fontId="11" fillId="0" borderId="10" xfId="73" applyNumberFormat="1" applyFont="1" applyFill="1" applyBorder="1" applyAlignment="1">
      <alignment vertical="top"/>
      <protection/>
    </xf>
    <xf numFmtId="0" fontId="4" fillId="0" borderId="0" xfId="73" applyFont="1" applyFill="1" applyAlignment="1">
      <alignment vertical="top"/>
      <protection/>
    </xf>
    <xf numFmtId="169" fontId="5" fillId="0" borderId="10" xfId="73" applyNumberFormat="1" applyFont="1" applyFill="1" applyBorder="1" applyAlignment="1">
      <alignment vertical="top"/>
      <protection/>
    </xf>
    <xf numFmtId="0" fontId="2" fillId="0" borderId="0" xfId="73" applyFont="1" applyFill="1" applyBorder="1" applyAlignment="1">
      <alignment vertical="top"/>
      <protection/>
    </xf>
    <xf numFmtId="0" fontId="4" fillId="0" borderId="0" xfId="73" applyFont="1" applyFill="1" applyBorder="1" applyAlignment="1">
      <alignment vertical="top"/>
      <protection/>
    </xf>
    <xf numFmtId="0" fontId="5" fillId="0" borderId="12" xfId="68" applyFont="1" applyFill="1" applyBorder="1" applyAlignment="1">
      <alignment horizontal="left" vertical="top" wrapText="1"/>
      <protection/>
    </xf>
    <xf numFmtId="0" fontId="11" fillId="0" borderId="14" xfId="68" applyFont="1" applyFill="1" applyBorder="1" applyAlignment="1">
      <alignment vertical="top" wrapText="1"/>
      <protection/>
    </xf>
    <xf numFmtId="0" fontId="5" fillId="0" borderId="14" xfId="68" applyFont="1" applyFill="1" applyBorder="1" applyAlignment="1">
      <alignment vertical="top" wrapText="1"/>
      <protection/>
    </xf>
    <xf numFmtId="0" fontId="5" fillId="0" borderId="10" xfId="67" applyFont="1" applyFill="1" applyBorder="1" applyAlignment="1">
      <alignment vertical="top" wrapText="1"/>
      <protection/>
    </xf>
    <xf numFmtId="0" fontId="4" fillId="0" borderId="0" xfId="68" applyFont="1" applyFill="1" applyAlignment="1">
      <alignment horizontal="left" vertical="top"/>
      <protection/>
    </xf>
    <xf numFmtId="0" fontId="5" fillId="0" borderId="12" xfId="68" applyFont="1" applyFill="1" applyBorder="1" applyAlignment="1">
      <alignment vertical="top"/>
      <protection/>
    </xf>
    <xf numFmtId="0" fontId="11" fillId="0" borderId="10" xfId="68" applyFont="1" applyFill="1" applyBorder="1" applyAlignment="1">
      <alignment vertical="top"/>
      <protection/>
    </xf>
    <xf numFmtId="0" fontId="11" fillId="0" borderId="10" xfId="68" applyFont="1" applyFill="1" applyBorder="1" applyAlignment="1">
      <alignment vertical="top" wrapText="1"/>
      <protection/>
    </xf>
    <xf numFmtId="49" fontId="16" fillId="0" borderId="0" xfId="68" applyNumberFormat="1" applyFont="1" applyFill="1" applyAlignment="1">
      <alignment horizontal="center" vertical="top"/>
      <protection/>
    </xf>
    <xf numFmtId="2" fontId="16" fillId="0" borderId="0" xfId="68" applyNumberFormat="1" applyFont="1" applyFill="1" applyAlignment="1">
      <alignment horizontal="center" vertical="top"/>
      <protection/>
    </xf>
    <xf numFmtId="2" fontId="2" fillId="0" borderId="0" xfId="68" applyNumberFormat="1" applyFont="1" applyFill="1" applyAlignment="1">
      <alignment vertical="top"/>
      <protection/>
    </xf>
    <xf numFmtId="0" fontId="2" fillId="0" borderId="0" xfId="73" applyAlignment="1">
      <alignment horizontal="center" vertical="top"/>
      <protection/>
    </xf>
    <xf numFmtId="0" fontId="2" fillId="0" borderId="0" xfId="73" applyFont="1" applyFill="1" applyAlignment="1">
      <alignment horizontal="center" vertical="top" wrapText="1"/>
      <protection/>
    </xf>
    <xf numFmtId="0" fontId="3" fillId="0" borderId="10" xfId="73" applyFont="1" applyFill="1" applyBorder="1" applyAlignment="1">
      <alignment horizontal="center" vertical="top" wrapText="1"/>
      <protection/>
    </xf>
    <xf numFmtId="49" fontId="3" fillId="34" borderId="10" xfId="68" applyNumberFormat="1" applyFont="1" applyFill="1" applyBorder="1" applyAlignment="1">
      <alignment horizontal="center" vertical="top"/>
      <protection/>
    </xf>
    <xf numFmtId="49" fontId="3" fillId="0" borderId="10" xfId="68" applyNumberFormat="1" applyFont="1" applyFill="1" applyBorder="1" applyAlignment="1">
      <alignment horizontal="center" vertical="top"/>
      <protection/>
    </xf>
    <xf numFmtId="0" fontId="10" fillId="0" borderId="10" xfId="68" applyFont="1" applyFill="1" applyBorder="1" applyAlignment="1">
      <alignment horizontal="center" vertical="top" wrapText="1"/>
      <protection/>
    </xf>
    <xf numFmtId="0" fontId="5" fillId="0" borderId="10" xfId="73" applyFont="1" applyFill="1" applyBorder="1" applyAlignment="1">
      <alignment horizontal="center" vertical="top" wrapText="1"/>
      <protection/>
    </xf>
    <xf numFmtId="49" fontId="5" fillId="0" borderId="10" xfId="68" applyNumberFormat="1" applyFont="1" applyFill="1" applyBorder="1" applyAlignment="1">
      <alignment horizontal="center" vertical="top"/>
      <protection/>
    </xf>
    <xf numFmtId="168" fontId="10" fillId="0" borderId="10" xfId="68" applyNumberFormat="1" applyFont="1" applyFill="1" applyBorder="1" applyAlignment="1">
      <alignment horizontal="right" vertical="top" wrapText="1"/>
      <protection/>
    </xf>
    <xf numFmtId="0" fontId="11" fillId="0" borderId="10" xfId="73" applyFont="1" applyFill="1" applyBorder="1" applyAlignment="1">
      <alignment vertical="top" wrapText="1"/>
      <protection/>
    </xf>
    <xf numFmtId="0" fontId="11" fillId="0" borderId="10" xfId="73" applyFont="1" applyFill="1" applyBorder="1" applyAlignment="1">
      <alignment horizontal="center" vertical="top" wrapText="1"/>
      <protection/>
    </xf>
    <xf numFmtId="0" fontId="11" fillId="0" borderId="10" xfId="68" applyFont="1" applyFill="1" applyBorder="1" applyAlignment="1">
      <alignment horizontal="center" vertical="top" wrapText="1"/>
      <protection/>
    </xf>
    <xf numFmtId="0" fontId="11" fillId="0" borderId="10" xfId="68" applyFont="1" applyFill="1" applyBorder="1" applyAlignment="1">
      <alignment horizontal="left" vertical="top" wrapText="1"/>
      <protection/>
    </xf>
    <xf numFmtId="0" fontId="5" fillId="0" borderId="10" xfId="73" applyFont="1" applyBorder="1" applyAlignment="1">
      <alignment horizontal="center" vertical="top"/>
      <protection/>
    </xf>
    <xf numFmtId="49" fontId="5" fillId="0" borderId="10" xfId="73" applyNumberFormat="1" applyFont="1" applyFill="1" applyBorder="1" applyAlignment="1">
      <alignment horizontal="center" vertical="top"/>
      <protection/>
    </xf>
    <xf numFmtId="49" fontId="60" fillId="0" borderId="10" xfId="49" applyNumberFormat="1" applyFont="1" applyFill="1" applyBorder="1" applyAlignment="1">
      <alignment horizontal="center" vertical="top" wrapText="1"/>
    </xf>
    <xf numFmtId="49" fontId="60" fillId="0" borderId="10" xfId="73" applyNumberFormat="1" applyFont="1" applyFill="1" applyBorder="1" applyAlignment="1">
      <alignment horizontal="center" vertical="top" wrapText="1"/>
      <protection/>
    </xf>
    <xf numFmtId="0" fontId="62" fillId="0" borderId="10" xfId="73" applyFont="1" applyFill="1" applyBorder="1" applyAlignment="1">
      <alignment vertical="top" wrapText="1"/>
      <protection/>
    </xf>
    <xf numFmtId="49" fontId="5" fillId="0" borderId="10" xfId="47" applyNumberFormat="1" applyFont="1" applyFill="1" applyBorder="1" applyAlignment="1">
      <alignment horizontal="center" vertical="top" wrapText="1"/>
    </xf>
    <xf numFmtId="49" fontId="60" fillId="0" borderId="10" xfId="47" applyNumberFormat="1" applyFont="1" applyFill="1" applyBorder="1" applyAlignment="1">
      <alignment horizontal="center" vertical="top" wrapText="1"/>
    </xf>
    <xf numFmtId="49" fontId="5" fillId="33" borderId="10" xfId="68" applyNumberFormat="1" applyFont="1" applyFill="1" applyBorder="1" applyAlignment="1">
      <alignment horizontal="center" vertical="top"/>
      <protection/>
    </xf>
    <xf numFmtId="49" fontId="60" fillId="33" borderId="10" xfId="49" applyNumberFormat="1" applyFont="1" applyFill="1" applyBorder="1" applyAlignment="1">
      <alignment horizontal="center" vertical="top" wrapText="1"/>
    </xf>
    <xf numFmtId="49" fontId="5" fillId="0" borderId="10" xfId="68" applyNumberFormat="1" applyFont="1" applyFill="1" applyBorder="1" applyAlignment="1">
      <alignment horizontal="center" vertical="top" wrapText="1"/>
      <protection/>
    </xf>
    <xf numFmtId="0" fontId="5" fillId="33" borderId="10" xfId="68" applyFont="1" applyFill="1" applyBorder="1" applyAlignment="1">
      <alignment horizontal="center" vertical="top" wrapText="1"/>
      <protection/>
    </xf>
    <xf numFmtId="0" fontId="5" fillId="33" borderId="10" xfId="73" applyFont="1" applyFill="1" applyBorder="1" applyAlignment="1">
      <alignment horizontal="center" vertical="top"/>
      <protection/>
    </xf>
    <xf numFmtId="49" fontId="5" fillId="33" borderId="10" xfId="68" applyNumberFormat="1" applyFont="1" applyFill="1" applyBorder="1" applyAlignment="1">
      <alignment horizontal="center" vertical="top" wrapText="1"/>
      <protection/>
    </xf>
    <xf numFmtId="168" fontId="5" fillId="33" borderId="10" xfId="68" applyNumberFormat="1" applyFont="1" applyFill="1" applyBorder="1" applyAlignment="1">
      <alignment vertical="top"/>
      <protection/>
    </xf>
    <xf numFmtId="49" fontId="11" fillId="0" borderId="10" xfId="68" applyNumberFormat="1" applyFont="1" applyFill="1" applyBorder="1" applyAlignment="1">
      <alignment horizontal="center" vertical="top"/>
      <protection/>
    </xf>
    <xf numFmtId="49" fontId="63" fillId="0" borderId="10" xfId="49" applyNumberFormat="1" applyFont="1" applyFill="1" applyBorder="1" applyAlignment="1">
      <alignment horizontal="center" vertical="top" wrapText="1"/>
    </xf>
    <xf numFmtId="49" fontId="11" fillId="33" borderId="10" xfId="68" applyNumberFormat="1" applyFont="1" applyFill="1" applyBorder="1" applyAlignment="1">
      <alignment horizontal="center" vertical="top"/>
      <protection/>
    </xf>
    <xf numFmtId="49" fontId="11" fillId="0" borderId="10" xfId="68" applyNumberFormat="1" applyFont="1" applyFill="1" applyBorder="1" applyAlignment="1">
      <alignment horizontal="center" vertical="top" wrapText="1"/>
      <protection/>
    </xf>
    <xf numFmtId="49" fontId="11" fillId="0" borderId="10" xfId="73" applyNumberFormat="1" applyFont="1" applyFill="1" applyBorder="1" applyAlignment="1">
      <alignment horizontal="center" vertical="top"/>
      <protection/>
    </xf>
    <xf numFmtId="49" fontId="17" fillId="0" borderId="0" xfId="73" applyNumberFormat="1" applyFont="1" applyFill="1" applyBorder="1" applyAlignment="1">
      <alignment horizontal="center" vertical="top"/>
      <protection/>
    </xf>
    <xf numFmtId="49" fontId="63" fillId="0" borderId="10" xfId="47" applyNumberFormat="1" applyFont="1" applyFill="1" applyBorder="1" applyAlignment="1">
      <alignment horizontal="center" vertical="top" wrapText="1"/>
    </xf>
    <xf numFmtId="0" fontId="5" fillId="33" borderId="10" xfId="68" applyFont="1" applyFill="1" applyBorder="1" applyAlignment="1">
      <alignment vertical="top"/>
      <protection/>
    </xf>
    <xf numFmtId="49" fontId="5" fillId="33" borderId="10" xfId="73" applyNumberFormat="1" applyFont="1" applyFill="1" applyBorder="1" applyAlignment="1">
      <alignment horizontal="center" vertical="top"/>
      <protection/>
    </xf>
    <xf numFmtId="0" fontId="11" fillId="0" borderId="12" xfId="68" applyFont="1" applyFill="1" applyBorder="1" applyAlignment="1">
      <alignment horizontal="left" vertical="top" wrapText="1"/>
      <protection/>
    </xf>
    <xf numFmtId="0" fontId="10" fillId="0" borderId="10" xfId="73" applyFont="1" applyFill="1" applyBorder="1" applyAlignment="1">
      <alignment horizontal="center" vertical="top" wrapText="1"/>
      <protection/>
    </xf>
    <xf numFmtId="168" fontId="10" fillId="0" borderId="10" xfId="68" applyNumberFormat="1" applyFont="1" applyFill="1" applyBorder="1" applyAlignment="1">
      <alignment vertical="top"/>
      <protection/>
    </xf>
    <xf numFmtId="49" fontId="11" fillId="0" borderId="10" xfId="73" applyNumberFormat="1" applyFont="1" applyFill="1" applyBorder="1" applyAlignment="1">
      <alignment horizontal="center" vertical="top" wrapText="1"/>
      <protection/>
    </xf>
    <xf numFmtId="0" fontId="5" fillId="33" borderId="10" xfId="68" applyFont="1" applyFill="1" applyBorder="1" applyAlignment="1">
      <alignment vertical="top" wrapText="1"/>
      <protection/>
    </xf>
    <xf numFmtId="0" fontId="5" fillId="0" borderId="10" xfId="68" applyFont="1" applyFill="1" applyBorder="1" applyAlignment="1">
      <alignment horizontal="center" vertical="top"/>
      <protection/>
    </xf>
    <xf numFmtId="0" fontId="60" fillId="0" borderId="15" xfId="73" applyFont="1" applyFill="1" applyBorder="1" applyAlignment="1">
      <alignment horizontal="center" vertical="top" wrapText="1"/>
      <protection/>
    </xf>
    <xf numFmtId="0" fontId="11" fillId="33" borderId="10" xfId="68" applyFont="1" applyFill="1" applyBorder="1" applyAlignment="1">
      <alignment vertical="top" wrapText="1"/>
      <protection/>
    </xf>
    <xf numFmtId="49" fontId="15" fillId="0" borderId="0" xfId="68" applyNumberFormat="1" applyFont="1" applyFill="1" applyAlignment="1">
      <alignment horizontal="center" vertical="top"/>
      <protection/>
    </xf>
    <xf numFmtId="0" fontId="2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33" borderId="10" xfId="73" applyFont="1" applyFill="1" applyBorder="1" applyAlignment="1">
      <alignment horizontal="center" vertical="top"/>
      <protection/>
    </xf>
    <xf numFmtId="0" fontId="3" fillId="0" borderId="0" xfId="68" applyFont="1" applyFill="1" applyAlignment="1">
      <alignment vertical="top" wrapText="1"/>
      <protection/>
    </xf>
    <xf numFmtId="0" fontId="3" fillId="0" borderId="0" xfId="68" applyFont="1" applyFill="1" applyAlignment="1">
      <alignment horizontal="center" vertical="top" wrapText="1"/>
      <protection/>
    </xf>
    <xf numFmtId="0" fontId="4" fillId="0" borderId="10" xfId="68" applyFont="1" applyFill="1" applyBorder="1" applyAlignment="1">
      <alignment horizontal="center" vertical="top" wrapText="1"/>
      <protection/>
    </xf>
    <xf numFmtId="0" fontId="11" fillId="0" borderId="10" xfId="73" applyFont="1" applyBorder="1" applyAlignment="1">
      <alignment horizontal="center" vertical="top"/>
      <protection/>
    </xf>
    <xf numFmtId="49" fontId="10" fillId="0" borderId="10" xfId="68" applyNumberFormat="1" applyFont="1" applyFill="1" applyBorder="1" applyAlignment="1">
      <alignment horizontal="center" vertical="top"/>
      <protection/>
    </xf>
    <xf numFmtId="0" fontId="64" fillId="0" borderId="10" xfId="0" applyFont="1" applyBorder="1" applyAlignment="1">
      <alignment vertical="top" wrapText="1"/>
    </xf>
    <xf numFmtId="49" fontId="60" fillId="0" borderId="10" xfId="73" applyNumberFormat="1" applyFont="1" applyFill="1" applyBorder="1" applyAlignment="1">
      <alignment vertical="top" wrapText="1"/>
      <protection/>
    </xf>
    <xf numFmtId="0" fontId="60" fillId="0" borderId="10" xfId="73" applyFont="1" applyFill="1" applyBorder="1" applyAlignment="1">
      <alignment horizontal="justify" vertical="top" wrapText="1"/>
      <protection/>
    </xf>
    <xf numFmtId="0" fontId="63" fillId="0" borderId="10" xfId="73" applyFont="1" applyFill="1" applyBorder="1" applyAlignment="1">
      <alignment horizontal="justify" vertical="top" wrapText="1"/>
      <protection/>
    </xf>
    <xf numFmtId="49" fontId="60" fillId="33" borderId="10" xfId="47" applyNumberFormat="1" applyFont="1" applyFill="1" applyBorder="1" applyAlignment="1">
      <alignment horizontal="center" vertical="top" wrapText="1"/>
    </xf>
    <xf numFmtId="0" fontId="11" fillId="0" borderId="10" xfId="73" applyFont="1" applyFill="1" applyBorder="1" applyAlignment="1">
      <alignment horizontal="center" vertical="top"/>
      <protection/>
    </xf>
    <xf numFmtId="0" fontId="5" fillId="0" borderId="10" xfId="73" applyFont="1" applyFill="1" applyBorder="1" applyAlignment="1">
      <alignment horizontal="center" vertical="top"/>
      <protection/>
    </xf>
    <xf numFmtId="0" fontId="63" fillId="0" borderId="10" xfId="53" applyNumberFormat="1" applyFont="1" applyFill="1" applyBorder="1" applyAlignment="1">
      <alignment horizontal="justify" vertical="top" wrapText="1"/>
    </xf>
    <xf numFmtId="0" fontId="63" fillId="33" borderId="10" xfId="53" applyNumberFormat="1" applyFont="1" applyFill="1" applyBorder="1" applyAlignment="1">
      <alignment horizontal="justify" vertical="top" wrapText="1"/>
    </xf>
    <xf numFmtId="0" fontId="11" fillId="0" borderId="10" xfId="76" applyFont="1" applyFill="1" applyBorder="1" applyAlignment="1">
      <alignment horizontal="center" vertical="top" wrapText="1"/>
      <protection/>
    </xf>
    <xf numFmtId="0" fontId="4" fillId="0" borderId="10" xfId="73" applyFont="1" applyBorder="1" applyAlignment="1">
      <alignment horizontal="center" vertical="top"/>
      <protection/>
    </xf>
    <xf numFmtId="49" fontId="4" fillId="0" borderId="10" xfId="68" applyNumberFormat="1" applyFont="1" applyFill="1" applyBorder="1" applyAlignment="1">
      <alignment horizontal="center" vertical="top"/>
      <protection/>
    </xf>
    <xf numFmtId="49" fontId="12" fillId="0" borderId="10" xfId="68" applyNumberFormat="1" applyFont="1" applyFill="1" applyBorder="1" applyAlignment="1">
      <alignment horizontal="center" vertical="top"/>
      <protection/>
    </xf>
    <xf numFmtId="0" fontId="4" fillId="0" borderId="10" xfId="73" applyFont="1" applyFill="1" applyBorder="1" applyAlignment="1">
      <alignment horizontal="center" vertical="top"/>
      <protection/>
    </xf>
    <xf numFmtId="0" fontId="2" fillId="33" borderId="10" xfId="68" applyFont="1" applyFill="1" applyBorder="1" applyAlignment="1">
      <alignment horizontal="center" vertical="top" wrapText="1"/>
      <protection/>
    </xf>
    <xf numFmtId="49" fontId="2" fillId="33" borderId="10" xfId="68" applyNumberFormat="1" applyFont="1" applyFill="1" applyBorder="1" applyAlignment="1">
      <alignment horizontal="center" vertical="top"/>
      <protection/>
    </xf>
    <xf numFmtId="49" fontId="2" fillId="0" borderId="10" xfId="68" applyNumberFormat="1" applyFont="1" applyFill="1" applyBorder="1" applyAlignment="1">
      <alignment horizontal="center" vertical="top"/>
      <protection/>
    </xf>
    <xf numFmtId="49" fontId="14" fillId="0" borderId="10" xfId="73" applyNumberFormat="1" applyFont="1" applyFill="1" applyBorder="1" applyAlignment="1">
      <alignment horizontal="center" vertical="top"/>
      <protection/>
    </xf>
    <xf numFmtId="49" fontId="11" fillId="0" borderId="10" xfId="68" applyNumberFormat="1" applyFont="1" applyFill="1" applyBorder="1" applyAlignment="1">
      <alignment horizontal="left" vertical="top"/>
      <protection/>
    </xf>
    <xf numFmtId="4" fontId="11" fillId="0" borderId="10" xfId="68" applyNumberFormat="1" applyFont="1" applyFill="1" applyBorder="1" applyAlignment="1">
      <alignment horizontal="right" vertical="top" wrapText="1"/>
      <protection/>
    </xf>
    <xf numFmtId="4" fontId="11" fillId="0" borderId="10" xfId="68" applyNumberFormat="1" applyFont="1" applyFill="1" applyBorder="1" applyAlignment="1">
      <alignment vertical="top"/>
      <protection/>
    </xf>
    <xf numFmtId="4" fontId="5" fillId="0" borderId="10" xfId="68" applyNumberFormat="1" applyFont="1" applyFill="1" applyBorder="1" applyAlignment="1">
      <alignment vertical="top"/>
      <protection/>
    </xf>
    <xf numFmtId="4" fontId="4" fillId="0" borderId="10" xfId="68" applyNumberFormat="1" applyFont="1" applyFill="1" applyBorder="1" applyAlignment="1">
      <alignment vertical="top"/>
      <protection/>
    </xf>
    <xf numFmtId="4" fontId="2" fillId="0" borderId="10" xfId="68" applyNumberFormat="1" applyFont="1" applyFill="1" applyBorder="1" applyAlignment="1">
      <alignment vertical="top"/>
      <protection/>
    </xf>
    <xf numFmtId="4" fontId="11" fillId="0" borderId="10" xfId="73" applyNumberFormat="1" applyFont="1" applyFill="1" applyBorder="1" applyAlignment="1">
      <alignment vertical="top"/>
      <protection/>
    </xf>
    <xf numFmtId="4" fontId="5" fillId="0" borderId="10" xfId="73" applyNumberFormat="1" applyFont="1" applyFill="1" applyBorder="1" applyAlignment="1">
      <alignment vertical="top"/>
      <protection/>
    </xf>
    <xf numFmtId="4" fontId="11" fillId="0" borderId="10" xfId="68" applyNumberFormat="1" applyFont="1" applyFill="1" applyBorder="1" applyAlignment="1">
      <alignment horizontal="left" vertical="top"/>
      <protection/>
    </xf>
    <xf numFmtId="0" fontId="3" fillId="0" borderId="0" xfId="73" applyFont="1" applyFill="1" applyBorder="1" applyAlignment="1">
      <alignment horizontal="center" vertical="top"/>
      <protection/>
    </xf>
    <xf numFmtId="0" fontId="2" fillId="0" borderId="0" xfId="68" applyFont="1" applyFill="1" applyAlignment="1">
      <alignment horizontal="center" vertical="top" wrapText="1"/>
      <protection/>
    </xf>
    <xf numFmtId="0" fontId="2" fillId="0" borderId="0" xfId="73" applyFont="1" applyFill="1" applyBorder="1" applyAlignment="1">
      <alignment horizontal="center" vertical="top"/>
      <protection/>
    </xf>
    <xf numFmtId="49" fontId="3" fillId="0" borderId="0" xfId="68" applyNumberFormat="1" applyFont="1" applyFill="1" applyAlignment="1">
      <alignment horizontal="center" vertical="top" wrapText="1"/>
      <protection/>
    </xf>
    <xf numFmtId="0" fontId="2" fillId="0" borderId="0" xfId="68" applyFont="1" applyFill="1" applyBorder="1" applyAlignment="1">
      <alignment horizontal="center" vertical="top"/>
      <protection/>
    </xf>
    <xf numFmtId="0" fontId="4" fillId="0" borderId="10" xfId="0" applyFont="1" applyFill="1" applyBorder="1" applyAlignment="1">
      <alignment horizontal="center" vertical="top" wrapText="1"/>
    </xf>
    <xf numFmtId="0" fontId="63" fillId="0" borderId="10" xfId="73" applyFont="1" applyFill="1" applyBorder="1" applyAlignment="1">
      <alignment horizontal="left" vertical="top" wrapText="1"/>
      <protection/>
    </xf>
    <xf numFmtId="0" fontId="10" fillId="0" borderId="10" xfId="73" applyFont="1" applyFill="1" applyBorder="1" applyAlignment="1">
      <alignment horizontal="left" vertical="top" wrapText="1"/>
      <protection/>
    </xf>
    <xf numFmtId="0" fontId="60" fillId="0" borderId="10" xfId="73" applyFont="1" applyFill="1" applyBorder="1" applyAlignment="1">
      <alignment horizontal="center" vertical="top" wrapText="1"/>
      <protection/>
    </xf>
    <xf numFmtId="0" fontId="2" fillId="33" borderId="10" xfId="73" applyFont="1" applyFill="1" applyBorder="1" applyAlignment="1">
      <alignment horizontal="center" vertical="top"/>
      <protection/>
    </xf>
    <xf numFmtId="0" fontId="59" fillId="0" borderId="10" xfId="73" applyFont="1" applyFill="1" applyBorder="1" applyAlignment="1">
      <alignment horizontal="left" vertical="top" wrapText="1"/>
      <protection/>
    </xf>
    <xf numFmtId="0" fontId="60" fillId="0" borderId="14" xfId="73" applyFont="1" applyFill="1" applyBorder="1" applyAlignment="1">
      <alignment horizontal="left" vertical="top" wrapText="1"/>
      <protection/>
    </xf>
    <xf numFmtId="0" fontId="60" fillId="0" borderId="16" xfId="73" applyFont="1" applyFill="1" applyBorder="1" applyAlignment="1">
      <alignment horizontal="left" vertical="top" wrapText="1"/>
      <protection/>
    </xf>
    <xf numFmtId="0" fontId="60" fillId="0" borderId="17" xfId="73" applyFont="1" applyFill="1" applyBorder="1" applyAlignment="1">
      <alignment horizontal="center" vertical="top" wrapText="1"/>
      <protection/>
    </xf>
    <xf numFmtId="0" fontId="19" fillId="0" borderId="18" xfId="0" applyFont="1" applyFill="1" applyBorder="1" applyAlignment="1">
      <alignment vertical="top" wrapText="1"/>
    </xf>
    <xf numFmtId="0" fontId="20" fillId="0" borderId="18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4" fontId="16" fillId="0" borderId="0" xfId="68" applyNumberFormat="1" applyFont="1" applyFill="1" applyAlignment="1">
      <alignment horizontal="center" vertical="top"/>
      <protection/>
    </xf>
    <xf numFmtId="4" fontId="2" fillId="0" borderId="0" xfId="68" applyNumberFormat="1" applyFont="1" applyFill="1" applyAlignment="1">
      <alignment vertical="top"/>
      <protection/>
    </xf>
    <xf numFmtId="0" fontId="8" fillId="0" borderId="0" xfId="68" applyFont="1" applyFill="1" applyAlignment="1">
      <alignment horizontal="right" vertical="top"/>
      <protection/>
    </xf>
    <xf numFmtId="0" fontId="5" fillId="4" borderId="10" xfId="73" applyFont="1" applyFill="1" applyBorder="1" applyAlignment="1">
      <alignment vertical="top" wrapText="1"/>
      <protection/>
    </xf>
    <xf numFmtId="0" fontId="5" fillId="4" borderId="10" xfId="68" applyFont="1" applyFill="1" applyBorder="1" applyAlignment="1">
      <alignment horizontal="center" vertical="top" wrapText="1"/>
      <protection/>
    </xf>
    <xf numFmtId="0" fontId="5" fillId="4" borderId="10" xfId="73" applyFont="1" applyFill="1" applyBorder="1" applyAlignment="1">
      <alignment horizontal="center" vertical="top" wrapText="1"/>
      <protection/>
    </xf>
    <xf numFmtId="49" fontId="5" fillId="4" borderId="10" xfId="68" applyNumberFormat="1" applyFont="1" applyFill="1" applyBorder="1" applyAlignment="1">
      <alignment horizontal="center" vertical="top"/>
      <protection/>
    </xf>
    <xf numFmtId="49" fontId="60" fillId="4" borderId="10" xfId="47" applyNumberFormat="1" applyFont="1" applyFill="1" applyBorder="1" applyAlignment="1">
      <alignment horizontal="center" vertical="top" wrapText="1"/>
    </xf>
    <xf numFmtId="4" fontId="5" fillId="4" borderId="10" xfId="68" applyNumberFormat="1" applyFont="1" applyFill="1" applyBorder="1" applyAlignment="1">
      <alignment vertical="top"/>
      <protection/>
    </xf>
    <xf numFmtId="0" fontId="5" fillId="0" borderId="16" xfId="68" applyFont="1" applyFill="1" applyBorder="1" applyAlignment="1">
      <alignment horizontal="left" vertical="top" wrapText="1"/>
      <protection/>
    </xf>
    <xf numFmtId="0" fontId="3" fillId="0" borderId="0" xfId="67" applyFont="1" applyFill="1" applyBorder="1" applyAlignment="1">
      <alignment horizontal="left" vertical="top" wrapText="1"/>
      <protection/>
    </xf>
    <xf numFmtId="0" fontId="3" fillId="0" borderId="0" xfId="73" applyFont="1" applyFill="1" applyBorder="1" applyAlignment="1">
      <alignment horizontal="left" vertical="top" wrapText="1"/>
      <protection/>
    </xf>
    <xf numFmtId="0" fontId="63" fillId="0" borderId="14" xfId="73" applyFont="1" applyFill="1" applyBorder="1" applyAlignment="1">
      <alignment horizontal="left" vertical="top" wrapText="1"/>
      <protection/>
    </xf>
    <xf numFmtId="0" fontId="11" fillId="0" borderId="10" xfId="73" applyFont="1" applyFill="1" applyBorder="1" applyAlignment="1">
      <alignment horizontal="left" vertical="top" wrapText="1"/>
      <protection/>
    </xf>
    <xf numFmtId="0" fontId="11" fillId="0" borderId="12" xfId="68" applyFont="1" applyFill="1" applyBorder="1" applyAlignment="1">
      <alignment horizontal="left" vertical="top"/>
      <protection/>
    </xf>
    <xf numFmtId="0" fontId="11" fillId="0" borderId="16" xfId="68" applyFont="1" applyFill="1" applyBorder="1" applyAlignment="1">
      <alignment horizontal="left" vertical="top"/>
      <protection/>
    </xf>
    <xf numFmtId="0" fontId="5" fillId="0" borderId="12" xfId="68" applyFont="1" applyFill="1" applyBorder="1" applyAlignment="1">
      <alignment horizontal="left" vertical="top"/>
      <protection/>
    </xf>
    <xf numFmtId="0" fontId="5" fillId="0" borderId="16" xfId="68" applyFont="1" applyFill="1" applyBorder="1" applyAlignment="1">
      <alignment horizontal="left" vertical="top"/>
      <protection/>
    </xf>
    <xf numFmtId="0" fontId="11" fillId="0" borderId="12" xfId="73" applyFont="1" applyFill="1" applyBorder="1" applyAlignment="1">
      <alignment horizontal="left" vertical="top" wrapText="1"/>
      <protection/>
    </xf>
    <xf numFmtId="0" fontId="11" fillId="0" borderId="16" xfId="73" applyFont="1" applyFill="1" applyBorder="1" applyAlignment="1">
      <alignment horizontal="left" vertical="top" wrapText="1"/>
      <protection/>
    </xf>
    <xf numFmtId="0" fontId="5" fillId="0" borderId="12" xfId="73" applyFont="1" applyFill="1" applyBorder="1" applyAlignment="1">
      <alignment horizontal="left" vertical="top" wrapText="1"/>
      <protection/>
    </xf>
    <xf numFmtId="0" fontId="5" fillId="0" borderId="16" xfId="73" applyFont="1" applyFill="1" applyBorder="1" applyAlignment="1">
      <alignment horizontal="left" vertical="top" wrapText="1"/>
      <protection/>
    </xf>
    <xf numFmtId="0" fontId="11" fillId="0" borderId="12" xfId="68" applyFont="1" applyFill="1" applyBorder="1" applyAlignment="1">
      <alignment horizontal="left" vertical="top" wrapText="1"/>
      <protection/>
    </xf>
    <xf numFmtId="0" fontId="11" fillId="0" borderId="16" xfId="68" applyFont="1" applyFill="1" applyBorder="1" applyAlignment="1">
      <alignment horizontal="left" vertical="top" wrapText="1"/>
      <protection/>
    </xf>
    <xf numFmtId="0" fontId="4" fillId="0" borderId="12" xfId="68" applyFont="1" applyFill="1" applyBorder="1" applyAlignment="1">
      <alignment horizontal="left" vertical="top" wrapText="1"/>
      <protection/>
    </xf>
    <xf numFmtId="0" fontId="4" fillId="0" borderId="16" xfId="68" applyFont="1" applyFill="1" applyBorder="1" applyAlignment="1">
      <alignment horizontal="left" vertical="top" wrapText="1"/>
      <protection/>
    </xf>
    <xf numFmtId="0" fontId="2" fillId="33" borderId="12" xfId="68" applyFont="1" applyFill="1" applyBorder="1" applyAlignment="1">
      <alignment horizontal="left" vertical="top" wrapText="1"/>
      <protection/>
    </xf>
    <xf numFmtId="0" fontId="2" fillId="33" borderId="16" xfId="68" applyFont="1" applyFill="1" applyBorder="1" applyAlignment="1">
      <alignment horizontal="left" vertical="top" wrapText="1"/>
      <protection/>
    </xf>
    <xf numFmtId="0" fontId="11" fillId="33" borderId="12" xfId="73" applyFont="1" applyFill="1" applyBorder="1" applyAlignment="1">
      <alignment horizontal="left" vertical="top" wrapText="1"/>
      <protection/>
    </xf>
    <xf numFmtId="0" fontId="11" fillId="33" borderId="16" xfId="73" applyFont="1" applyFill="1" applyBorder="1" applyAlignment="1">
      <alignment horizontal="left" vertical="top" wrapText="1"/>
      <protection/>
    </xf>
    <xf numFmtId="0" fontId="5" fillId="33" borderId="10" xfId="73" applyFont="1" applyFill="1" applyBorder="1" applyAlignment="1">
      <alignment horizontal="justify" vertical="top" wrapText="1"/>
      <protection/>
    </xf>
    <xf numFmtId="0" fontId="5" fillId="33" borderId="12" xfId="73" applyFont="1" applyFill="1" applyBorder="1" applyAlignment="1">
      <alignment horizontal="justify" vertical="top" wrapText="1"/>
      <protection/>
    </xf>
    <xf numFmtId="0" fontId="5" fillId="33" borderId="16" xfId="73" applyFont="1" applyFill="1" applyBorder="1" applyAlignment="1">
      <alignment horizontal="justify" vertical="top" wrapText="1"/>
      <protection/>
    </xf>
    <xf numFmtId="0" fontId="5" fillId="0" borderId="12" xfId="68" applyFont="1" applyFill="1" applyBorder="1" applyAlignment="1">
      <alignment horizontal="left" vertical="top" wrapText="1"/>
      <protection/>
    </xf>
    <xf numFmtId="0" fontId="5" fillId="0" borderId="16" xfId="68" applyFont="1" applyFill="1" applyBorder="1" applyAlignment="1">
      <alignment horizontal="left" vertical="top" wrapText="1"/>
      <protection/>
    </xf>
    <xf numFmtId="0" fontId="4" fillId="0" borderId="10" xfId="68" applyFont="1" applyFill="1" applyBorder="1" applyAlignment="1">
      <alignment horizontal="left" vertical="top" wrapText="1"/>
      <protection/>
    </xf>
    <xf numFmtId="0" fontId="3" fillId="0" borderId="0" xfId="67" applyFont="1" applyFill="1" applyBorder="1" applyAlignment="1">
      <alignment horizontal="left" vertical="top" wrapText="1"/>
      <protection/>
    </xf>
    <xf numFmtId="0" fontId="3" fillId="0" borderId="0" xfId="68" applyFont="1" applyFill="1" applyAlignment="1">
      <alignment horizontal="left" vertical="top" wrapText="1"/>
      <protection/>
    </xf>
    <xf numFmtId="0" fontId="4" fillId="0" borderId="0" xfId="68" applyFont="1" applyFill="1" applyAlignment="1">
      <alignment horizontal="center" vertical="top" wrapText="1"/>
      <protection/>
    </xf>
    <xf numFmtId="0" fontId="3" fillId="0" borderId="12" xfId="68" applyFont="1" applyFill="1" applyBorder="1" applyAlignment="1">
      <alignment horizontal="center" vertical="top" wrapText="1"/>
      <protection/>
    </xf>
    <xf numFmtId="0" fontId="3" fillId="0" borderId="16" xfId="68" applyFont="1" applyFill="1" applyBorder="1" applyAlignment="1">
      <alignment horizontal="center" vertical="top" wrapText="1"/>
      <protection/>
    </xf>
    <xf numFmtId="49" fontId="3" fillId="0" borderId="0" xfId="67" applyNumberFormat="1" applyFont="1" applyFill="1" applyBorder="1" applyAlignment="1">
      <alignment horizontal="left" vertical="top" wrapText="1"/>
      <protection/>
    </xf>
    <xf numFmtId="0" fontId="3" fillId="0" borderId="0" xfId="68" applyFont="1" applyFill="1" applyBorder="1" applyAlignment="1">
      <alignment horizontal="left" vertical="top" wrapText="1"/>
      <protection/>
    </xf>
    <xf numFmtId="0" fontId="5" fillId="0" borderId="10" xfId="73" applyFont="1" applyFill="1" applyBorder="1" applyAlignment="1">
      <alignment horizontal="left" vertical="top" wrapText="1"/>
      <protection/>
    </xf>
    <xf numFmtId="0" fontId="5" fillId="0" borderId="10" xfId="68" applyFont="1" applyFill="1" applyBorder="1" applyAlignment="1">
      <alignment horizontal="left" vertical="top" wrapText="1"/>
      <protection/>
    </xf>
    <xf numFmtId="0" fontId="5" fillId="33" borderId="10" xfId="68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11" fillId="0" borderId="10" xfId="68" applyFont="1" applyFill="1" applyBorder="1" applyAlignment="1">
      <alignment horizontal="left" vertical="top" wrapText="1"/>
      <protection/>
    </xf>
    <xf numFmtId="0" fontId="3" fillId="0" borderId="0" xfId="73" applyFont="1" applyFill="1" applyBorder="1" applyAlignment="1">
      <alignment horizontal="left" vertical="top" wrapText="1"/>
      <protection/>
    </xf>
    <xf numFmtId="0" fontId="3" fillId="0" borderId="10" xfId="68" applyFont="1" applyFill="1" applyBorder="1" applyAlignment="1">
      <alignment horizontal="center" vertical="top" wrapText="1"/>
      <protection/>
    </xf>
    <xf numFmtId="0" fontId="3" fillId="0" borderId="0" xfId="67" applyFont="1" applyFill="1" applyAlignment="1">
      <alignment horizontal="left" vertical="top" wrapText="1"/>
      <protection/>
    </xf>
    <xf numFmtId="0" fontId="4" fillId="0" borderId="0" xfId="67" applyFont="1" applyFill="1" applyBorder="1" applyAlignment="1">
      <alignment horizontal="center" vertical="top" wrapText="1"/>
      <protection/>
    </xf>
    <xf numFmtId="49" fontId="3" fillId="0" borderId="0" xfId="67" applyNumberFormat="1" applyFont="1" applyFill="1" applyBorder="1" applyAlignment="1">
      <alignment horizontal="center" vertical="top" wrapText="1"/>
      <protection/>
    </xf>
    <xf numFmtId="49" fontId="3" fillId="0" borderId="0" xfId="73" applyNumberFormat="1" applyFont="1" applyAlignment="1">
      <alignment horizontal="center" vertical="top" wrapText="1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Денежный [0] 2" xfId="47"/>
    <cellStyle name="Денежный [0] 2 2" xfId="48"/>
    <cellStyle name="Денежный [0] 3" xfId="49"/>
    <cellStyle name="Денежный [0] 3 2" xfId="50"/>
    <cellStyle name="Денежный [0] 4" xfId="51"/>
    <cellStyle name="Денежный [0] 5" xfId="52"/>
    <cellStyle name="Денежный 2" xfId="53"/>
    <cellStyle name="Денежный 2 2" xfId="54"/>
    <cellStyle name="Денежный 3" xfId="55"/>
    <cellStyle name="Денежный 3 2" xfId="56"/>
    <cellStyle name="Денежный 4" xfId="57"/>
    <cellStyle name="Денежный 5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Обычный 2 2" xfId="68"/>
    <cellStyle name="Обычный 2 2 2" xfId="69"/>
    <cellStyle name="Обычный 2 3" xfId="70"/>
    <cellStyle name="Обычный 3" xfId="71"/>
    <cellStyle name="Обычный 3 2" xfId="72"/>
    <cellStyle name="Обычный 4" xfId="73"/>
    <cellStyle name="Обычный 4 2" xfId="74"/>
    <cellStyle name="Обычный 5" xfId="75"/>
    <cellStyle name="Обычный_Расходы Надва" xfId="76"/>
    <cellStyle name="Плохой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Текст предупреждения" xfId="83"/>
    <cellStyle name="Comma" xfId="84"/>
    <cellStyle name="Comma [0]" xfId="85"/>
    <cellStyle name="Финансовый [0] 2" xfId="86"/>
    <cellStyle name="Финансовый [0] 2 2" xfId="87"/>
    <cellStyle name="Финансовый 2" xfId="88"/>
    <cellStyle name="Финансовый 2 2" xfId="89"/>
    <cellStyle name="Финансовый 3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84;&#1086;&#1080;%20&#1076;&#1086;&#1082;&#1091;&#1084;&#1077;&#1085;&#1090;&#1099;\Users\Olga\AppData\Local\Temp\&#1050;%20&#1073;&#1102;&#1076;&#1078;&#1077;&#1090;&#1091;%20&#1085;&#1072;%202018%20&#1075;&#1086;&#1076;\&#1041;&#1102;&#1076;&#1078;&#1077;&#1090;%202018&#1087;&#1088;&#1086;&#1077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 Адм.ист."/>
      <sheetName val="4.Адм ОГВ"/>
      <sheetName val="1. Дох.2016"/>
      <sheetName val="2. Норм."/>
      <sheetName val="6.Вед."/>
      <sheetName val="7.МП"/>
      <sheetName val="8.Ист."/>
      <sheetName val="3.Админ."/>
    </sheetNames>
    <sheetDataSet>
      <sheetData sheetId="4">
        <row r="24">
          <cell r="K24">
            <v>266.38</v>
          </cell>
        </row>
        <row r="26">
          <cell r="K26">
            <v>10</v>
          </cell>
        </row>
        <row r="27">
          <cell r="K27">
            <v>3</v>
          </cell>
        </row>
        <row r="28">
          <cell r="K28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156"/>
  <sheetViews>
    <sheetView zoomScalePageLayoutView="0" workbookViewId="0" topLeftCell="B17">
      <selection activeCell="B4" sqref="A4:O94"/>
    </sheetView>
  </sheetViews>
  <sheetFormatPr defaultColWidth="9.140625" defaultRowHeight="15"/>
  <cols>
    <col min="1" max="1" width="2.421875" style="4" hidden="1" customWidth="1"/>
    <col min="2" max="2" width="46.00390625" style="2" customWidth="1"/>
    <col min="3" max="3" width="4.8515625" style="2" hidden="1" customWidth="1"/>
    <col min="4" max="4" width="10.57421875" style="2" hidden="1" customWidth="1"/>
    <col min="5" max="5" width="4.7109375" style="106" customWidth="1"/>
    <col min="6" max="6" width="3.57421875" style="150" customWidth="1"/>
    <col min="7" max="7" width="3.7109375" style="150" customWidth="1"/>
    <col min="8" max="8" width="5.7109375" style="150" hidden="1" customWidth="1"/>
    <col min="9" max="9" width="12.28125" style="150" customWidth="1"/>
    <col min="10" max="10" width="4.8515625" style="103" customWidth="1"/>
    <col min="11" max="12" width="13.28125" style="103" hidden="1" customWidth="1"/>
    <col min="13" max="13" width="13.28125" style="103" customWidth="1"/>
    <col min="14" max="15" width="13.28125" style="4" hidden="1" customWidth="1"/>
    <col min="16" max="16" width="10.140625" style="4" customWidth="1"/>
    <col min="17" max="19" width="13.28125" style="4" customWidth="1"/>
    <col min="20" max="253" width="9.140625" style="4" customWidth="1"/>
    <col min="254" max="254" width="0" style="4" hidden="1" customWidth="1"/>
    <col min="255" max="255" width="76.00390625" style="4" customWidth="1"/>
    <col min="256" max="16384" width="9.140625" style="4" customWidth="1"/>
  </cols>
  <sheetData>
    <row r="1" spans="5:13" ht="12.75" hidden="1">
      <c r="E1" s="1" t="s">
        <v>86</v>
      </c>
      <c r="F1" s="3"/>
      <c r="G1" s="3"/>
      <c r="H1" s="3"/>
      <c r="I1" s="3"/>
      <c r="J1" s="3"/>
      <c r="K1" s="3"/>
      <c r="L1" s="3"/>
      <c r="M1" s="3"/>
    </row>
    <row r="2" spans="5:13" ht="55.5" customHeight="1" hidden="1">
      <c r="E2" s="245" t="s">
        <v>87</v>
      </c>
      <c r="F2" s="245"/>
      <c r="G2" s="245"/>
      <c r="H2" s="245"/>
      <c r="I2" s="245"/>
      <c r="J2" s="245"/>
      <c r="K2" s="245"/>
      <c r="L2" s="219"/>
      <c r="M2" s="219"/>
    </row>
    <row r="3" spans="5:13" ht="22.5" customHeight="1">
      <c r="E3" s="219"/>
      <c r="F3" s="219"/>
      <c r="G3" s="219"/>
      <c r="H3" s="219"/>
      <c r="I3" s="219"/>
      <c r="J3" s="219"/>
      <c r="K3" s="219" t="s">
        <v>279</v>
      </c>
      <c r="L3" s="219"/>
      <c r="M3" s="219"/>
    </row>
    <row r="4" spans="5:15" ht="69" customHeight="1">
      <c r="E4" s="261" t="s">
        <v>320</v>
      </c>
      <c r="F4" s="261"/>
      <c r="G4" s="261"/>
      <c r="H4" s="261"/>
      <c r="I4" s="261"/>
      <c r="J4" s="261"/>
      <c r="K4" s="261"/>
      <c r="L4" s="261"/>
      <c r="M4" s="261"/>
      <c r="N4" s="261"/>
      <c r="O4" s="261"/>
    </row>
    <row r="5" spans="6:15" ht="13.5" customHeight="1">
      <c r="F5" s="157"/>
      <c r="G5" s="157"/>
      <c r="H5" s="157"/>
      <c r="I5" s="157"/>
      <c r="J5" s="157"/>
      <c r="K5" s="246" t="s">
        <v>343</v>
      </c>
      <c r="L5" s="246"/>
      <c r="M5" s="246"/>
      <c r="N5" s="246"/>
      <c r="O5" s="246"/>
    </row>
    <row r="6" spans="5:15" ht="49.5" customHeight="1">
      <c r="E6" s="262" t="s">
        <v>305</v>
      </c>
      <c r="F6" s="262"/>
      <c r="G6" s="262"/>
      <c r="H6" s="262"/>
      <c r="I6" s="262"/>
      <c r="J6" s="262"/>
      <c r="K6" s="262"/>
      <c r="L6" s="262"/>
      <c r="M6" s="262"/>
      <c r="N6" s="262"/>
      <c r="O6" s="262"/>
    </row>
    <row r="7" spans="5:13" ht="9" customHeight="1">
      <c r="E7" s="107"/>
      <c r="F7" s="57"/>
      <c r="G7" s="57"/>
      <c r="H7" s="57"/>
      <c r="I7" s="57"/>
      <c r="J7" s="57"/>
      <c r="K7" s="57"/>
      <c r="L7" s="57"/>
      <c r="M7" s="57"/>
    </row>
    <row r="8" spans="1:15" ht="26.25" customHeight="1">
      <c r="A8" s="247" t="s">
        <v>323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</row>
    <row r="9" spans="1:15" ht="15" customHeight="1">
      <c r="A9" s="58"/>
      <c r="B9" s="58"/>
      <c r="C9" s="59"/>
      <c r="D9" s="59"/>
      <c r="F9" s="58"/>
      <c r="G9" s="58"/>
      <c r="H9" s="58"/>
      <c r="I9" s="58"/>
      <c r="J9" s="58"/>
      <c r="K9" s="60"/>
      <c r="L9" s="193"/>
      <c r="M9" s="193"/>
      <c r="O9" s="211" t="s">
        <v>284</v>
      </c>
    </row>
    <row r="10" spans="1:15" s="62" customFormat="1" ht="28.5" customHeight="1">
      <c r="A10" s="248" t="s">
        <v>15</v>
      </c>
      <c r="B10" s="249"/>
      <c r="C10" s="61" t="s">
        <v>88</v>
      </c>
      <c r="D10" s="61" t="s">
        <v>89</v>
      </c>
      <c r="E10" s="108" t="s">
        <v>90</v>
      </c>
      <c r="F10" s="110" t="s">
        <v>91</v>
      </c>
      <c r="G10" s="110" t="s">
        <v>92</v>
      </c>
      <c r="H10" s="110" t="s">
        <v>93</v>
      </c>
      <c r="I10" s="110" t="s">
        <v>94</v>
      </c>
      <c r="J10" s="110" t="s">
        <v>95</v>
      </c>
      <c r="K10" s="17" t="s">
        <v>285</v>
      </c>
      <c r="L10" s="19" t="s">
        <v>318</v>
      </c>
      <c r="M10" s="17" t="s">
        <v>319</v>
      </c>
      <c r="N10" s="17" t="s">
        <v>286</v>
      </c>
      <c r="O10" s="17" t="s">
        <v>287</v>
      </c>
    </row>
    <row r="11" spans="1:15" s="62" customFormat="1" ht="20.25" customHeight="1" hidden="1">
      <c r="A11" s="61"/>
      <c r="B11" s="63" t="s">
        <v>96</v>
      </c>
      <c r="C11" s="159">
        <v>63</v>
      </c>
      <c r="D11" s="61"/>
      <c r="E11" s="108"/>
      <c r="F11" s="110"/>
      <c r="G11" s="110"/>
      <c r="H11" s="110"/>
      <c r="I11" s="110"/>
      <c r="J11" s="110"/>
      <c r="K11" s="64">
        <f>K12</f>
        <v>4207095.57</v>
      </c>
      <c r="L11" s="64"/>
      <c r="M11" s="64"/>
      <c r="N11" s="64">
        <f>N12</f>
        <v>0</v>
      </c>
      <c r="O11" s="64">
        <f>O12</f>
        <v>0</v>
      </c>
    </row>
    <row r="12" spans="1:15" s="62" customFormat="1" ht="17.25" customHeight="1" hidden="1">
      <c r="A12" s="65"/>
      <c r="B12" s="66" t="s">
        <v>97</v>
      </c>
      <c r="C12" s="117">
        <v>63</v>
      </c>
      <c r="D12" s="117">
        <v>0</v>
      </c>
      <c r="E12" s="116">
        <v>865</v>
      </c>
      <c r="F12" s="113"/>
      <c r="G12" s="113"/>
      <c r="H12" s="113"/>
      <c r="I12" s="113"/>
      <c r="J12" s="113"/>
      <c r="K12" s="181">
        <f>K13+K55+K64+K69+K75+K109+K115+K124+K101</f>
        <v>4207095.57</v>
      </c>
      <c r="L12" s="181">
        <f>L13+L55+L64+L69+L75+L109+L115+L124+L101</f>
        <v>0</v>
      </c>
      <c r="M12" s="181">
        <f>M13+M55+M64+M69+M75+M109+M115+M124+M101</f>
        <v>4207095.57</v>
      </c>
      <c r="N12" s="181">
        <f>N13+N55+N64+N69+N75+N109+N115+N124</f>
        <v>0</v>
      </c>
      <c r="O12" s="181">
        <f>O13+O55+O64+O69+O75+O109+O115+O124</f>
        <v>0</v>
      </c>
    </row>
    <row r="13" spans="1:15" s="69" customFormat="1" ht="15.75" customHeight="1">
      <c r="A13" s="231" t="s">
        <v>98</v>
      </c>
      <c r="B13" s="232"/>
      <c r="C13" s="117">
        <v>63</v>
      </c>
      <c r="D13" s="117">
        <v>0</v>
      </c>
      <c r="E13" s="160">
        <v>865</v>
      </c>
      <c r="F13" s="133" t="s">
        <v>99</v>
      </c>
      <c r="G13" s="161"/>
      <c r="H13" s="161"/>
      <c r="I13" s="161"/>
      <c r="J13" s="161"/>
      <c r="K13" s="182">
        <f>K14+K18+K32+K39+K43</f>
        <v>1479806</v>
      </c>
      <c r="L13" s="182">
        <f>L14+L18+L32+L39+L43</f>
        <v>68096</v>
      </c>
      <c r="M13" s="182">
        <f>M14+M18+M32+M39+M43</f>
        <v>1547902</v>
      </c>
      <c r="N13" s="182">
        <f>N14+N18+N32+N39+N43</f>
        <v>0</v>
      </c>
      <c r="O13" s="182">
        <f>O14+O18+O32+O39+O43</f>
        <v>0</v>
      </c>
    </row>
    <row r="14" spans="1:20" ht="39" customHeight="1">
      <c r="A14" s="227" t="s">
        <v>100</v>
      </c>
      <c r="B14" s="228"/>
      <c r="C14" s="117">
        <v>63</v>
      </c>
      <c r="D14" s="117">
        <v>0</v>
      </c>
      <c r="E14" s="160">
        <v>865</v>
      </c>
      <c r="F14" s="137" t="s">
        <v>99</v>
      </c>
      <c r="G14" s="137" t="s">
        <v>101</v>
      </c>
      <c r="H14" s="137"/>
      <c r="I14" s="137"/>
      <c r="J14" s="113"/>
      <c r="K14" s="183">
        <f>K15</f>
        <v>428900</v>
      </c>
      <c r="L14" s="183">
        <f>L15</f>
        <v>16100</v>
      </c>
      <c r="M14" s="183">
        <f>M15</f>
        <v>445000</v>
      </c>
      <c r="N14" s="183">
        <f>N15</f>
        <v>0</v>
      </c>
      <c r="O14" s="183">
        <f>O15</f>
        <v>0</v>
      </c>
      <c r="Q14" s="210"/>
      <c r="R14" s="210"/>
      <c r="S14" s="210"/>
      <c r="T14" s="210"/>
    </row>
    <row r="15" spans="1:20" ht="26.25" customHeight="1">
      <c r="A15" s="71" t="s">
        <v>102</v>
      </c>
      <c r="B15" s="162" t="s">
        <v>247</v>
      </c>
      <c r="C15" s="65">
        <v>63</v>
      </c>
      <c r="D15" s="65">
        <v>0</v>
      </c>
      <c r="E15" s="119">
        <v>865</v>
      </c>
      <c r="F15" s="120" t="s">
        <v>99</v>
      </c>
      <c r="G15" s="120" t="s">
        <v>101</v>
      </c>
      <c r="H15" s="120" t="s">
        <v>103</v>
      </c>
      <c r="I15" s="125" t="s">
        <v>283</v>
      </c>
      <c r="J15" s="163" t="s">
        <v>104</v>
      </c>
      <c r="K15" s="183">
        <f aca="true" t="shared" si="0" ref="K15:O16">K16</f>
        <v>428900</v>
      </c>
      <c r="L15" s="183">
        <f t="shared" si="0"/>
        <v>16100</v>
      </c>
      <c r="M15" s="183">
        <f t="shared" si="0"/>
        <v>445000</v>
      </c>
      <c r="N15" s="183">
        <f t="shared" si="0"/>
        <v>0</v>
      </c>
      <c r="O15" s="183">
        <f t="shared" si="0"/>
        <v>0</v>
      </c>
      <c r="Q15" s="210"/>
      <c r="R15" s="210"/>
      <c r="S15" s="210"/>
      <c r="T15" s="210"/>
    </row>
    <row r="16" spans="1:20" ht="62.25" customHeight="1">
      <c r="A16" s="73" t="s">
        <v>105</v>
      </c>
      <c r="B16" s="73" t="s">
        <v>105</v>
      </c>
      <c r="C16" s="65">
        <v>63</v>
      </c>
      <c r="D16" s="65">
        <v>0</v>
      </c>
      <c r="E16" s="119">
        <v>865</v>
      </c>
      <c r="F16" s="120" t="s">
        <v>99</v>
      </c>
      <c r="G16" s="120" t="s">
        <v>101</v>
      </c>
      <c r="H16" s="120" t="s">
        <v>103</v>
      </c>
      <c r="I16" s="125" t="s">
        <v>283</v>
      </c>
      <c r="J16" s="125" t="s">
        <v>106</v>
      </c>
      <c r="K16" s="183">
        <f t="shared" si="0"/>
        <v>428900</v>
      </c>
      <c r="L16" s="183">
        <f t="shared" si="0"/>
        <v>16100</v>
      </c>
      <c r="M16" s="183">
        <f t="shared" si="0"/>
        <v>445000</v>
      </c>
      <c r="N16" s="183">
        <f t="shared" si="0"/>
        <v>0</v>
      </c>
      <c r="O16" s="183">
        <f t="shared" si="0"/>
        <v>0</v>
      </c>
      <c r="Q16" s="210"/>
      <c r="R16" s="210"/>
      <c r="S16" s="210"/>
      <c r="T16" s="210"/>
    </row>
    <row r="17" spans="1:15" ht="27" customHeight="1">
      <c r="A17" s="73" t="s">
        <v>107</v>
      </c>
      <c r="B17" s="73" t="s">
        <v>107</v>
      </c>
      <c r="C17" s="65">
        <v>63</v>
      </c>
      <c r="D17" s="65">
        <v>0</v>
      </c>
      <c r="E17" s="119">
        <v>865</v>
      </c>
      <c r="F17" s="113" t="s">
        <v>99</v>
      </c>
      <c r="G17" s="113" t="s">
        <v>101</v>
      </c>
      <c r="H17" s="113" t="s">
        <v>103</v>
      </c>
      <c r="I17" s="125" t="s">
        <v>283</v>
      </c>
      <c r="J17" s="125" t="s">
        <v>108</v>
      </c>
      <c r="K17" s="183">
        <v>428900</v>
      </c>
      <c r="L17" s="183">
        <v>16100</v>
      </c>
      <c r="M17" s="183">
        <f>K17+L17</f>
        <v>445000</v>
      </c>
      <c r="N17" s="183">
        <v>0</v>
      </c>
      <c r="O17" s="183">
        <v>0</v>
      </c>
    </row>
    <row r="18" spans="1:15" s="75" customFormat="1" ht="48.75" customHeight="1">
      <c r="A18" s="231" t="s">
        <v>113</v>
      </c>
      <c r="B18" s="232"/>
      <c r="C18" s="117">
        <v>63</v>
      </c>
      <c r="D18" s="117">
        <v>0</v>
      </c>
      <c r="E18" s="160">
        <v>865</v>
      </c>
      <c r="F18" s="133" t="s">
        <v>99</v>
      </c>
      <c r="G18" s="133" t="s">
        <v>114</v>
      </c>
      <c r="H18" s="133"/>
      <c r="I18" s="133"/>
      <c r="J18" s="133"/>
      <c r="K18" s="182">
        <f>K19+K26+K29</f>
        <v>987724</v>
      </c>
      <c r="L18" s="182">
        <f>L19+L26+L29</f>
        <v>51800</v>
      </c>
      <c r="M18" s="182">
        <f>M19+M26+M29</f>
        <v>1039524</v>
      </c>
      <c r="N18" s="182">
        <f>N19+N26+N29</f>
        <v>0</v>
      </c>
      <c r="O18" s="182">
        <f>O19+O26+O29</f>
        <v>0</v>
      </c>
    </row>
    <row r="19" spans="1:15" ht="27" customHeight="1">
      <c r="A19" s="242" t="s">
        <v>115</v>
      </c>
      <c r="B19" s="243"/>
      <c r="C19" s="65">
        <v>63</v>
      </c>
      <c r="D19" s="65">
        <v>0</v>
      </c>
      <c r="E19" s="119">
        <v>865</v>
      </c>
      <c r="F19" s="113" t="s">
        <v>99</v>
      </c>
      <c r="G19" s="113" t="s">
        <v>114</v>
      </c>
      <c r="H19" s="125" t="s">
        <v>116</v>
      </c>
      <c r="I19" s="125" t="s">
        <v>269</v>
      </c>
      <c r="J19" s="113"/>
      <c r="K19" s="183">
        <f>K20+K22+K24</f>
        <v>974724</v>
      </c>
      <c r="L19" s="183">
        <f>L20+L22+L24</f>
        <v>46800</v>
      </c>
      <c r="M19" s="183">
        <f>M20+M22+M24</f>
        <v>1021524</v>
      </c>
      <c r="N19" s="183">
        <f>N20+N22+N24</f>
        <v>0</v>
      </c>
      <c r="O19" s="183">
        <f>O20+O22+O24</f>
        <v>0</v>
      </c>
    </row>
    <row r="20" spans="1:15" ht="60.75" customHeight="1">
      <c r="A20" s="72"/>
      <c r="B20" s="73" t="s">
        <v>105</v>
      </c>
      <c r="C20" s="65">
        <v>63</v>
      </c>
      <c r="D20" s="65">
        <v>0</v>
      </c>
      <c r="E20" s="119">
        <v>865</v>
      </c>
      <c r="F20" s="120" t="s">
        <v>99</v>
      </c>
      <c r="G20" s="120" t="s">
        <v>114</v>
      </c>
      <c r="H20" s="125" t="s">
        <v>116</v>
      </c>
      <c r="I20" s="125" t="s">
        <v>269</v>
      </c>
      <c r="J20" s="113" t="s">
        <v>106</v>
      </c>
      <c r="K20" s="183">
        <f>K21</f>
        <v>700100</v>
      </c>
      <c r="L20" s="183">
        <f>L21</f>
        <v>46800</v>
      </c>
      <c r="M20" s="183">
        <f>M21</f>
        <v>746900</v>
      </c>
      <c r="N20" s="183">
        <f>N21</f>
        <v>0</v>
      </c>
      <c r="O20" s="183">
        <f>O21</f>
        <v>0</v>
      </c>
    </row>
    <row r="21" spans="1:15" ht="27.75" customHeight="1">
      <c r="A21" s="76"/>
      <c r="B21" s="73" t="s">
        <v>107</v>
      </c>
      <c r="C21" s="65">
        <v>63</v>
      </c>
      <c r="D21" s="65">
        <v>0</v>
      </c>
      <c r="E21" s="119">
        <v>865</v>
      </c>
      <c r="F21" s="113" t="s">
        <v>99</v>
      </c>
      <c r="G21" s="113" t="s">
        <v>114</v>
      </c>
      <c r="H21" s="125" t="s">
        <v>116</v>
      </c>
      <c r="I21" s="125" t="s">
        <v>269</v>
      </c>
      <c r="J21" s="113" t="s">
        <v>108</v>
      </c>
      <c r="K21" s="183">
        <v>700100</v>
      </c>
      <c r="L21" s="183">
        <v>46800</v>
      </c>
      <c r="M21" s="183">
        <f>K21+L21</f>
        <v>746900</v>
      </c>
      <c r="N21" s="183">
        <v>0</v>
      </c>
      <c r="O21" s="183">
        <v>0</v>
      </c>
    </row>
    <row r="22" spans="1:15" ht="27.75" customHeight="1" hidden="1">
      <c r="A22" s="76"/>
      <c r="B22" s="77" t="s">
        <v>117</v>
      </c>
      <c r="C22" s="65">
        <v>63</v>
      </c>
      <c r="D22" s="65">
        <v>0</v>
      </c>
      <c r="E22" s="130">
        <v>865</v>
      </c>
      <c r="F22" s="126" t="s">
        <v>99</v>
      </c>
      <c r="G22" s="126" t="s">
        <v>114</v>
      </c>
      <c r="H22" s="125" t="s">
        <v>116</v>
      </c>
      <c r="I22" s="125" t="s">
        <v>269</v>
      </c>
      <c r="J22" s="126" t="s">
        <v>118</v>
      </c>
      <c r="K22" s="183">
        <f>K23</f>
        <v>269104</v>
      </c>
      <c r="L22" s="183">
        <f>L23</f>
        <v>0</v>
      </c>
      <c r="M22" s="183">
        <f>M23</f>
        <v>269104</v>
      </c>
      <c r="N22" s="183">
        <f>N23</f>
        <v>0</v>
      </c>
      <c r="O22" s="183">
        <f>O23</f>
        <v>0</v>
      </c>
    </row>
    <row r="23" spans="1:15" ht="25.5" customHeight="1" hidden="1">
      <c r="A23" s="76"/>
      <c r="B23" s="78" t="s">
        <v>119</v>
      </c>
      <c r="C23" s="65">
        <v>63</v>
      </c>
      <c r="D23" s="65">
        <v>0</v>
      </c>
      <c r="E23" s="130">
        <v>865</v>
      </c>
      <c r="F23" s="126" t="s">
        <v>99</v>
      </c>
      <c r="G23" s="126" t="s">
        <v>114</v>
      </c>
      <c r="H23" s="125" t="s">
        <v>116</v>
      </c>
      <c r="I23" s="125" t="s">
        <v>269</v>
      </c>
      <c r="J23" s="126" t="s">
        <v>120</v>
      </c>
      <c r="K23" s="183">
        <f>269104</f>
        <v>269104</v>
      </c>
      <c r="L23" s="183">
        <v>0</v>
      </c>
      <c r="M23" s="183">
        <f>K23+L23</f>
        <v>269104</v>
      </c>
      <c r="N23" s="183">
        <v>0</v>
      </c>
      <c r="O23" s="183">
        <v>0</v>
      </c>
    </row>
    <row r="24" spans="1:15" ht="15.75" customHeight="1" hidden="1">
      <c r="A24" s="76"/>
      <c r="B24" s="164" t="s">
        <v>123</v>
      </c>
      <c r="C24" s="65">
        <v>63</v>
      </c>
      <c r="D24" s="65">
        <v>0</v>
      </c>
      <c r="E24" s="119">
        <v>865</v>
      </c>
      <c r="F24" s="113" t="s">
        <v>99</v>
      </c>
      <c r="G24" s="113" t="s">
        <v>114</v>
      </c>
      <c r="H24" s="125" t="s">
        <v>116</v>
      </c>
      <c r="I24" s="125" t="s">
        <v>269</v>
      </c>
      <c r="J24" s="113" t="s">
        <v>124</v>
      </c>
      <c r="K24" s="183">
        <f>K25</f>
        <v>5520</v>
      </c>
      <c r="L24" s="183">
        <f>L25</f>
        <v>0</v>
      </c>
      <c r="M24" s="183">
        <f>M25</f>
        <v>5520</v>
      </c>
      <c r="N24" s="183">
        <f>N25</f>
        <v>0</v>
      </c>
      <c r="O24" s="183">
        <f>O25</f>
        <v>0</v>
      </c>
    </row>
    <row r="25" spans="1:15" ht="15.75" customHeight="1" hidden="1">
      <c r="A25" s="76"/>
      <c r="B25" s="79" t="s">
        <v>125</v>
      </c>
      <c r="C25" s="65">
        <v>63</v>
      </c>
      <c r="D25" s="65">
        <v>0</v>
      </c>
      <c r="E25" s="119">
        <v>865</v>
      </c>
      <c r="F25" s="113" t="s">
        <v>99</v>
      </c>
      <c r="G25" s="113" t="s">
        <v>114</v>
      </c>
      <c r="H25" s="125" t="s">
        <v>116</v>
      </c>
      <c r="I25" s="125" t="s">
        <v>269</v>
      </c>
      <c r="J25" s="113" t="s">
        <v>126</v>
      </c>
      <c r="K25" s="183">
        <v>5520</v>
      </c>
      <c r="L25" s="183">
        <v>0</v>
      </c>
      <c r="M25" s="183">
        <f>K25+L25</f>
        <v>5520</v>
      </c>
      <c r="N25" s="183">
        <v>0</v>
      </c>
      <c r="O25" s="183">
        <v>0</v>
      </c>
    </row>
    <row r="26" spans="1:15" ht="27" customHeight="1">
      <c r="A26" s="76"/>
      <c r="B26" s="155" t="s">
        <v>288</v>
      </c>
      <c r="C26" s="65"/>
      <c r="D26" s="65"/>
      <c r="E26" s="168">
        <v>865</v>
      </c>
      <c r="F26" s="113" t="s">
        <v>99</v>
      </c>
      <c r="G26" s="113" t="s">
        <v>114</v>
      </c>
      <c r="H26" s="125" t="s">
        <v>289</v>
      </c>
      <c r="I26" s="125" t="s">
        <v>289</v>
      </c>
      <c r="J26" s="113"/>
      <c r="K26" s="183">
        <f aca="true" t="shared" si="1" ref="K26:O27">K27</f>
        <v>8000</v>
      </c>
      <c r="L26" s="183">
        <f t="shared" si="1"/>
        <v>5000</v>
      </c>
      <c r="M26" s="183">
        <f t="shared" si="1"/>
        <v>13000</v>
      </c>
      <c r="N26" s="183">
        <f t="shared" si="1"/>
        <v>0</v>
      </c>
      <c r="O26" s="183">
        <f t="shared" si="1"/>
        <v>0</v>
      </c>
    </row>
    <row r="27" spans="1:15" ht="29.25" customHeight="1">
      <c r="A27" s="76"/>
      <c r="B27" s="199" t="s">
        <v>117</v>
      </c>
      <c r="C27" s="65"/>
      <c r="D27" s="65"/>
      <c r="E27" s="168">
        <v>865</v>
      </c>
      <c r="F27" s="113" t="s">
        <v>99</v>
      </c>
      <c r="G27" s="113" t="s">
        <v>114</v>
      </c>
      <c r="H27" s="125" t="s">
        <v>289</v>
      </c>
      <c r="I27" s="125" t="s">
        <v>289</v>
      </c>
      <c r="J27" s="113" t="s">
        <v>118</v>
      </c>
      <c r="K27" s="183">
        <f t="shared" si="1"/>
        <v>8000</v>
      </c>
      <c r="L27" s="183">
        <f t="shared" si="1"/>
        <v>5000</v>
      </c>
      <c r="M27" s="183">
        <f t="shared" si="1"/>
        <v>13000</v>
      </c>
      <c r="N27" s="183">
        <f t="shared" si="1"/>
        <v>0</v>
      </c>
      <c r="O27" s="183">
        <f t="shared" si="1"/>
        <v>0</v>
      </c>
    </row>
    <row r="28" spans="1:15" ht="30.75" customHeight="1">
      <c r="A28" s="76"/>
      <c r="B28" s="78" t="s">
        <v>119</v>
      </c>
      <c r="C28" s="65"/>
      <c r="D28" s="65"/>
      <c r="E28" s="168">
        <v>865</v>
      </c>
      <c r="F28" s="113" t="s">
        <v>99</v>
      </c>
      <c r="G28" s="113" t="s">
        <v>114</v>
      </c>
      <c r="H28" s="125" t="s">
        <v>289</v>
      </c>
      <c r="I28" s="125" t="s">
        <v>289</v>
      </c>
      <c r="J28" s="113" t="s">
        <v>120</v>
      </c>
      <c r="K28" s="183">
        <v>8000</v>
      </c>
      <c r="L28" s="183">
        <v>5000</v>
      </c>
      <c r="M28" s="183">
        <f>K28+L28</f>
        <v>13000</v>
      </c>
      <c r="N28" s="183">
        <v>0</v>
      </c>
      <c r="O28" s="183">
        <v>0</v>
      </c>
    </row>
    <row r="29" spans="1:15" ht="15" customHeight="1" hidden="1">
      <c r="A29" s="76"/>
      <c r="B29" s="78" t="s">
        <v>290</v>
      </c>
      <c r="C29" s="65"/>
      <c r="D29" s="65"/>
      <c r="E29" s="168">
        <v>865</v>
      </c>
      <c r="F29" s="113" t="s">
        <v>99</v>
      </c>
      <c r="G29" s="113" t="s">
        <v>114</v>
      </c>
      <c r="H29" s="125"/>
      <c r="I29" s="125" t="s">
        <v>291</v>
      </c>
      <c r="J29" s="113"/>
      <c r="K29" s="183">
        <f aca="true" t="shared" si="2" ref="K29:O30">K30</f>
        <v>5000</v>
      </c>
      <c r="L29" s="183">
        <f t="shared" si="2"/>
        <v>0</v>
      </c>
      <c r="M29" s="183">
        <f t="shared" si="2"/>
        <v>5000</v>
      </c>
      <c r="N29" s="183">
        <f t="shared" si="2"/>
        <v>0</v>
      </c>
      <c r="O29" s="183">
        <f t="shared" si="2"/>
        <v>0</v>
      </c>
    </row>
    <row r="30" spans="1:15" ht="17.25" customHeight="1" hidden="1">
      <c r="A30" s="76"/>
      <c r="B30" s="164" t="s">
        <v>123</v>
      </c>
      <c r="C30" s="65"/>
      <c r="D30" s="65"/>
      <c r="E30" s="168">
        <v>865</v>
      </c>
      <c r="F30" s="113" t="s">
        <v>99</v>
      </c>
      <c r="G30" s="113" t="s">
        <v>114</v>
      </c>
      <c r="H30" s="125"/>
      <c r="I30" s="125" t="s">
        <v>291</v>
      </c>
      <c r="J30" s="113" t="s">
        <v>124</v>
      </c>
      <c r="K30" s="183">
        <f t="shared" si="2"/>
        <v>5000</v>
      </c>
      <c r="L30" s="183">
        <f t="shared" si="2"/>
        <v>0</v>
      </c>
      <c r="M30" s="183">
        <f t="shared" si="2"/>
        <v>5000</v>
      </c>
      <c r="N30" s="183">
        <f t="shared" si="2"/>
        <v>0</v>
      </c>
      <c r="O30" s="183">
        <f t="shared" si="2"/>
        <v>0</v>
      </c>
    </row>
    <row r="31" spans="1:15" ht="17.25" customHeight="1" hidden="1">
      <c r="A31" s="76"/>
      <c r="B31" s="79" t="s">
        <v>125</v>
      </c>
      <c r="C31" s="65"/>
      <c r="D31" s="65"/>
      <c r="E31" s="168">
        <v>865</v>
      </c>
      <c r="F31" s="113" t="s">
        <v>99</v>
      </c>
      <c r="G31" s="113" t="s">
        <v>114</v>
      </c>
      <c r="H31" s="125"/>
      <c r="I31" s="125" t="s">
        <v>291</v>
      </c>
      <c r="J31" s="113" t="s">
        <v>126</v>
      </c>
      <c r="K31" s="183">
        <v>5000</v>
      </c>
      <c r="L31" s="183">
        <v>0</v>
      </c>
      <c r="M31" s="183">
        <f>K31+L31</f>
        <v>5000</v>
      </c>
      <c r="N31" s="183">
        <v>0</v>
      </c>
      <c r="O31" s="183">
        <v>0</v>
      </c>
    </row>
    <row r="32" spans="1:15" s="75" customFormat="1" ht="41.25" customHeight="1" hidden="1">
      <c r="A32" s="165" t="s">
        <v>133</v>
      </c>
      <c r="B32" s="165" t="s">
        <v>133</v>
      </c>
      <c r="C32" s="117">
        <v>63</v>
      </c>
      <c r="D32" s="117">
        <v>0</v>
      </c>
      <c r="E32" s="160">
        <v>865</v>
      </c>
      <c r="F32" s="133" t="s">
        <v>99</v>
      </c>
      <c r="G32" s="133" t="s">
        <v>134</v>
      </c>
      <c r="H32" s="133"/>
      <c r="I32" s="133"/>
      <c r="J32" s="133"/>
      <c r="K32" s="182">
        <f>K33+K36</f>
        <v>2300</v>
      </c>
      <c r="L32" s="182">
        <f>L33+L36</f>
        <v>0</v>
      </c>
      <c r="M32" s="182">
        <f>M33+M36</f>
        <v>2300</v>
      </c>
      <c r="N32" s="182">
        <f>N33+N36</f>
        <v>0</v>
      </c>
      <c r="O32" s="182">
        <f>O33+O36</f>
        <v>0</v>
      </c>
    </row>
    <row r="33" spans="1:15" s="75" customFormat="1" ht="69" customHeight="1" hidden="1">
      <c r="A33" s="71" t="s">
        <v>135</v>
      </c>
      <c r="B33" s="162" t="s">
        <v>250</v>
      </c>
      <c r="C33" s="65">
        <v>63</v>
      </c>
      <c r="D33" s="65">
        <v>0</v>
      </c>
      <c r="E33" s="119">
        <v>865</v>
      </c>
      <c r="F33" s="113" t="s">
        <v>99</v>
      </c>
      <c r="G33" s="113" t="s">
        <v>134</v>
      </c>
      <c r="H33" s="113" t="s">
        <v>136</v>
      </c>
      <c r="I33" s="166" t="s">
        <v>270</v>
      </c>
      <c r="J33" s="113"/>
      <c r="K33" s="183">
        <f aca="true" t="shared" si="3" ref="K33:O34">K34</f>
        <v>2000</v>
      </c>
      <c r="L33" s="183">
        <f t="shared" si="3"/>
        <v>0</v>
      </c>
      <c r="M33" s="183">
        <f t="shared" si="3"/>
        <v>2000</v>
      </c>
      <c r="N33" s="183">
        <f t="shared" si="3"/>
        <v>0</v>
      </c>
      <c r="O33" s="183">
        <f t="shared" si="3"/>
        <v>0</v>
      </c>
    </row>
    <row r="34" spans="1:15" ht="14.25" customHeight="1" hidden="1">
      <c r="A34" s="76"/>
      <c r="B34" s="80" t="s">
        <v>137</v>
      </c>
      <c r="C34" s="65">
        <v>63</v>
      </c>
      <c r="D34" s="65">
        <v>0</v>
      </c>
      <c r="E34" s="119">
        <v>865</v>
      </c>
      <c r="F34" s="113" t="s">
        <v>99</v>
      </c>
      <c r="G34" s="128" t="s">
        <v>134</v>
      </c>
      <c r="H34" s="113" t="s">
        <v>136</v>
      </c>
      <c r="I34" s="166" t="s">
        <v>270</v>
      </c>
      <c r="J34" s="113" t="s">
        <v>138</v>
      </c>
      <c r="K34" s="183">
        <f t="shared" si="3"/>
        <v>2000</v>
      </c>
      <c r="L34" s="183">
        <f t="shared" si="3"/>
        <v>0</v>
      </c>
      <c r="M34" s="183">
        <f t="shared" si="3"/>
        <v>2000</v>
      </c>
      <c r="N34" s="183">
        <f t="shared" si="3"/>
        <v>0</v>
      </c>
      <c r="O34" s="183">
        <f t="shared" si="3"/>
        <v>0</v>
      </c>
    </row>
    <row r="35" spans="1:15" ht="16.5" customHeight="1" hidden="1">
      <c r="A35" s="76"/>
      <c r="B35" s="81" t="s">
        <v>79</v>
      </c>
      <c r="C35" s="65">
        <v>63</v>
      </c>
      <c r="D35" s="65">
        <v>0</v>
      </c>
      <c r="E35" s="119">
        <v>865</v>
      </c>
      <c r="F35" s="113" t="s">
        <v>99</v>
      </c>
      <c r="G35" s="128" t="s">
        <v>134</v>
      </c>
      <c r="H35" s="113" t="s">
        <v>136</v>
      </c>
      <c r="I35" s="166" t="s">
        <v>270</v>
      </c>
      <c r="J35" s="126" t="s">
        <v>139</v>
      </c>
      <c r="K35" s="183">
        <v>2000</v>
      </c>
      <c r="L35" s="183">
        <v>0</v>
      </c>
      <c r="M35" s="183">
        <f>K35+L35</f>
        <v>2000</v>
      </c>
      <c r="N35" s="183">
        <v>0</v>
      </c>
      <c r="O35" s="183">
        <v>0</v>
      </c>
    </row>
    <row r="36" spans="1:15" ht="64.5" customHeight="1" hidden="1">
      <c r="A36" s="100"/>
      <c r="B36" s="208" t="s">
        <v>304</v>
      </c>
      <c r="C36" s="65"/>
      <c r="D36" s="65"/>
      <c r="E36" s="119">
        <v>865</v>
      </c>
      <c r="F36" s="113" t="s">
        <v>99</v>
      </c>
      <c r="G36" s="113" t="s">
        <v>134</v>
      </c>
      <c r="H36" s="113"/>
      <c r="I36" s="166" t="s">
        <v>292</v>
      </c>
      <c r="J36" s="113"/>
      <c r="K36" s="183">
        <f aca="true" t="shared" si="4" ref="K36:O37">K37</f>
        <v>300</v>
      </c>
      <c r="L36" s="183">
        <f t="shared" si="4"/>
        <v>0</v>
      </c>
      <c r="M36" s="183">
        <f t="shared" si="4"/>
        <v>300</v>
      </c>
      <c r="N36" s="183">
        <f t="shared" si="4"/>
        <v>0</v>
      </c>
      <c r="O36" s="183">
        <f t="shared" si="4"/>
        <v>0</v>
      </c>
    </row>
    <row r="37" spans="1:15" ht="15.75" customHeight="1" hidden="1">
      <c r="A37" s="100"/>
      <c r="B37" s="80" t="s">
        <v>137</v>
      </c>
      <c r="C37" s="65"/>
      <c r="D37" s="65"/>
      <c r="E37" s="119">
        <v>865</v>
      </c>
      <c r="F37" s="113" t="s">
        <v>99</v>
      </c>
      <c r="G37" s="128" t="s">
        <v>134</v>
      </c>
      <c r="H37" s="113"/>
      <c r="I37" s="166" t="s">
        <v>292</v>
      </c>
      <c r="J37" s="113" t="s">
        <v>138</v>
      </c>
      <c r="K37" s="183">
        <f t="shared" si="4"/>
        <v>300</v>
      </c>
      <c r="L37" s="183">
        <f t="shared" si="4"/>
        <v>0</v>
      </c>
      <c r="M37" s="183">
        <f t="shared" si="4"/>
        <v>300</v>
      </c>
      <c r="N37" s="183">
        <f t="shared" si="4"/>
        <v>0</v>
      </c>
      <c r="O37" s="183">
        <f t="shared" si="4"/>
        <v>0</v>
      </c>
    </row>
    <row r="38" spans="1:15" ht="15.75" customHeight="1" hidden="1">
      <c r="A38" s="100"/>
      <c r="B38" s="81" t="s">
        <v>79</v>
      </c>
      <c r="C38" s="65"/>
      <c r="D38" s="65"/>
      <c r="E38" s="119">
        <v>865</v>
      </c>
      <c r="F38" s="113" t="s">
        <v>99</v>
      </c>
      <c r="G38" s="128" t="s">
        <v>134</v>
      </c>
      <c r="H38" s="113"/>
      <c r="I38" s="166" t="s">
        <v>292</v>
      </c>
      <c r="J38" s="113" t="s">
        <v>139</v>
      </c>
      <c r="K38" s="183">
        <v>300</v>
      </c>
      <c r="L38" s="183">
        <v>0</v>
      </c>
      <c r="M38" s="183">
        <f>K38+L38</f>
        <v>300</v>
      </c>
      <c r="N38" s="183">
        <v>0</v>
      </c>
      <c r="O38" s="183">
        <v>0</v>
      </c>
    </row>
    <row r="39" spans="1:15" ht="18.75" customHeight="1">
      <c r="A39" s="100"/>
      <c r="B39" s="206" t="s">
        <v>297</v>
      </c>
      <c r="C39" s="65"/>
      <c r="D39" s="65"/>
      <c r="E39" s="119">
        <v>865</v>
      </c>
      <c r="F39" s="113" t="s">
        <v>99</v>
      </c>
      <c r="G39" s="128" t="s">
        <v>300</v>
      </c>
      <c r="H39" s="113"/>
      <c r="I39" s="166"/>
      <c r="J39" s="113"/>
      <c r="K39" s="183">
        <f>K40</f>
        <v>7000</v>
      </c>
      <c r="L39" s="183">
        <f aca="true" t="shared" si="5" ref="L39:M41">L40</f>
        <v>196</v>
      </c>
      <c r="M39" s="183">
        <f t="shared" si="5"/>
        <v>7196</v>
      </c>
      <c r="N39" s="183">
        <f aca="true" t="shared" si="6" ref="N39:O41">N40</f>
        <v>0</v>
      </c>
      <c r="O39" s="183">
        <f t="shared" si="6"/>
        <v>0</v>
      </c>
    </row>
    <row r="40" spans="1:15" ht="15.75" customHeight="1">
      <c r="A40" s="100"/>
      <c r="B40" s="207" t="s">
        <v>298</v>
      </c>
      <c r="C40" s="65"/>
      <c r="D40" s="65"/>
      <c r="E40" s="119">
        <v>865</v>
      </c>
      <c r="F40" s="113" t="s">
        <v>99</v>
      </c>
      <c r="G40" s="128" t="s">
        <v>300</v>
      </c>
      <c r="H40" s="113"/>
      <c r="I40" s="205" t="s">
        <v>301</v>
      </c>
      <c r="J40" s="113"/>
      <c r="K40" s="183">
        <f>K41</f>
        <v>7000</v>
      </c>
      <c r="L40" s="183">
        <f t="shared" si="5"/>
        <v>196</v>
      </c>
      <c r="M40" s="183">
        <f t="shared" si="5"/>
        <v>7196</v>
      </c>
      <c r="N40" s="183">
        <f t="shared" si="6"/>
        <v>0</v>
      </c>
      <c r="O40" s="183">
        <f t="shared" si="6"/>
        <v>0</v>
      </c>
    </row>
    <row r="41" spans="1:15" ht="15.75" customHeight="1">
      <c r="A41" s="100"/>
      <c r="B41" s="207" t="s">
        <v>123</v>
      </c>
      <c r="C41" s="65"/>
      <c r="D41" s="65"/>
      <c r="E41" s="119">
        <v>865</v>
      </c>
      <c r="F41" s="113" t="s">
        <v>99</v>
      </c>
      <c r="G41" s="128" t="s">
        <v>300</v>
      </c>
      <c r="H41" s="113"/>
      <c r="I41" s="205" t="s">
        <v>301</v>
      </c>
      <c r="J41" s="113" t="s">
        <v>124</v>
      </c>
      <c r="K41" s="183">
        <f>K42</f>
        <v>7000</v>
      </c>
      <c r="L41" s="183">
        <f t="shared" si="5"/>
        <v>196</v>
      </c>
      <c r="M41" s="183">
        <f t="shared" si="5"/>
        <v>7196</v>
      </c>
      <c r="N41" s="183">
        <f t="shared" si="6"/>
        <v>0</v>
      </c>
      <c r="O41" s="183">
        <f t="shared" si="6"/>
        <v>0</v>
      </c>
    </row>
    <row r="42" spans="1:15" ht="15.75" customHeight="1">
      <c r="A42" s="100"/>
      <c r="B42" s="207" t="s">
        <v>299</v>
      </c>
      <c r="C42" s="65"/>
      <c r="D42" s="65"/>
      <c r="E42" s="119">
        <v>865</v>
      </c>
      <c r="F42" s="113" t="s">
        <v>99</v>
      </c>
      <c r="G42" s="128" t="s">
        <v>300</v>
      </c>
      <c r="H42" s="113"/>
      <c r="I42" s="205" t="s">
        <v>301</v>
      </c>
      <c r="J42" s="113" t="s">
        <v>302</v>
      </c>
      <c r="K42" s="183">
        <v>7000</v>
      </c>
      <c r="L42" s="183">
        <v>196</v>
      </c>
      <c r="M42" s="183">
        <f>K42+L42</f>
        <v>7196</v>
      </c>
      <c r="N42" s="183">
        <v>0</v>
      </c>
      <c r="O42" s="183">
        <v>0</v>
      </c>
    </row>
    <row r="43" spans="1:15" s="75" customFormat="1" ht="15.75" customHeight="1" hidden="1">
      <c r="A43" s="231" t="s">
        <v>146</v>
      </c>
      <c r="B43" s="232"/>
      <c r="C43" s="117">
        <v>63</v>
      </c>
      <c r="D43" s="117">
        <v>0</v>
      </c>
      <c r="E43" s="167">
        <v>865</v>
      </c>
      <c r="F43" s="133" t="s">
        <v>99</v>
      </c>
      <c r="G43" s="133" t="s">
        <v>147</v>
      </c>
      <c r="H43" s="133"/>
      <c r="I43" s="133"/>
      <c r="J43" s="133"/>
      <c r="K43" s="182">
        <f>K47+K52+K44</f>
        <v>53882</v>
      </c>
      <c r="L43" s="182">
        <f>L47+L52+L44</f>
        <v>0</v>
      </c>
      <c r="M43" s="182">
        <f>M47+M52+M44</f>
        <v>53882</v>
      </c>
      <c r="N43" s="182">
        <f>N47+N52+N44</f>
        <v>0</v>
      </c>
      <c r="O43" s="182">
        <f>O47+O52+O44</f>
        <v>0</v>
      </c>
    </row>
    <row r="44" spans="1:15" s="75" customFormat="1" ht="25.5" customHeight="1" hidden="1">
      <c r="A44" s="142"/>
      <c r="B44" s="218" t="s">
        <v>321</v>
      </c>
      <c r="C44" s="117"/>
      <c r="D44" s="117"/>
      <c r="E44" s="168">
        <v>865</v>
      </c>
      <c r="F44" s="128" t="s">
        <v>99</v>
      </c>
      <c r="G44" s="128" t="s">
        <v>147</v>
      </c>
      <c r="H44" s="133"/>
      <c r="I44" s="113" t="s">
        <v>322</v>
      </c>
      <c r="J44" s="133"/>
      <c r="K44" s="183">
        <f>K45</f>
        <v>53382</v>
      </c>
      <c r="L44" s="183">
        <f aca="true" t="shared" si="7" ref="L44:O45">L45</f>
        <v>0</v>
      </c>
      <c r="M44" s="183">
        <f t="shared" si="7"/>
        <v>53382</v>
      </c>
      <c r="N44" s="183">
        <f t="shared" si="7"/>
        <v>0</v>
      </c>
      <c r="O44" s="183">
        <f t="shared" si="7"/>
        <v>0</v>
      </c>
    </row>
    <row r="45" spans="1:15" s="75" customFormat="1" ht="27.75" customHeight="1" hidden="1">
      <c r="A45" s="142"/>
      <c r="B45" s="199" t="s">
        <v>117</v>
      </c>
      <c r="C45" s="117"/>
      <c r="D45" s="117"/>
      <c r="E45" s="168">
        <v>865</v>
      </c>
      <c r="F45" s="128" t="s">
        <v>99</v>
      </c>
      <c r="G45" s="128" t="s">
        <v>147</v>
      </c>
      <c r="H45" s="133"/>
      <c r="I45" s="113" t="s">
        <v>322</v>
      </c>
      <c r="J45" s="113" t="s">
        <v>118</v>
      </c>
      <c r="K45" s="183">
        <f>K46</f>
        <v>53382</v>
      </c>
      <c r="L45" s="183">
        <f t="shared" si="7"/>
        <v>0</v>
      </c>
      <c r="M45" s="183">
        <f t="shared" si="7"/>
        <v>53382</v>
      </c>
      <c r="N45" s="183">
        <f t="shared" si="7"/>
        <v>0</v>
      </c>
      <c r="O45" s="183">
        <f t="shared" si="7"/>
        <v>0</v>
      </c>
    </row>
    <row r="46" spans="1:15" s="75" customFormat="1" ht="27" customHeight="1" hidden="1">
      <c r="A46" s="142"/>
      <c r="B46" s="78" t="s">
        <v>119</v>
      </c>
      <c r="C46" s="117"/>
      <c r="D46" s="117"/>
      <c r="E46" s="168">
        <v>865</v>
      </c>
      <c r="F46" s="128" t="s">
        <v>99</v>
      </c>
      <c r="G46" s="128" t="s">
        <v>147</v>
      </c>
      <c r="H46" s="133"/>
      <c r="I46" s="113" t="s">
        <v>322</v>
      </c>
      <c r="J46" s="113" t="s">
        <v>120</v>
      </c>
      <c r="K46" s="183">
        <v>53382</v>
      </c>
      <c r="L46" s="182"/>
      <c r="M46" s="183">
        <f>K46+L46</f>
        <v>53382</v>
      </c>
      <c r="N46" s="183">
        <v>0</v>
      </c>
      <c r="O46" s="183">
        <v>0</v>
      </c>
    </row>
    <row r="47" spans="1:15" s="75" customFormat="1" ht="41.25" customHeight="1" hidden="1">
      <c r="A47" s="142"/>
      <c r="B47" s="80" t="s">
        <v>293</v>
      </c>
      <c r="C47" s="117"/>
      <c r="D47" s="117"/>
      <c r="E47" s="168">
        <v>865</v>
      </c>
      <c r="F47" s="128" t="s">
        <v>99</v>
      </c>
      <c r="G47" s="128" t="s">
        <v>147</v>
      </c>
      <c r="H47" s="133"/>
      <c r="I47" s="113" t="s">
        <v>280</v>
      </c>
      <c r="J47" s="133"/>
      <c r="K47" s="183"/>
      <c r="L47" s="183"/>
      <c r="M47" s="183">
        <f>M48+M50</f>
        <v>0</v>
      </c>
      <c r="N47" s="183">
        <f>N48+N50</f>
        <v>0</v>
      </c>
      <c r="O47" s="183">
        <f>O48+O50</f>
        <v>0</v>
      </c>
    </row>
    <row r="48" spans="1:15" s="75" customFormat="1" ht="27" customHeight="1" hidden="1">
      <c r="A48" s="142"/>
      <c r="B48" s="199" t="s">
        <v>117</v>
      </c>
      <c r="C48" s="117"/>
      <c r="D48" s="117"/>
      <c r="E48" s="168">
        <v>865</v>
      </c>
      <c r="F48" s="128" t="s">
        <v>99</v>
      </c>
      <c r="G48" s="128" t="s">
        <v>147</v>
      </c>
      <c r="H48" s="133"/>
      <c r="I48" s="113" t="s">
        <v>280</v>
      </c>
      <c r="J48" s="113" t="s">
        <v>118</v>
      </c>
      <c r="K48" s="183"/>
      <c r="L48" s="183"/>
      <c r="M48" s="183">
        <f>M49</f>
        <v>0</v>
      </c>
      <c r="N48" s="183">
        <f>N49</f>
        <v>0</v>
      </c>
      <c r="O48" s="183">
        <f>O49</f>
        <v>0</v>
      </c>
    </row>
    <row r="49" spans="1:15" s="75" customFormat="1" ht="26.25" customHeight="1" hidden="1">
      <c r="A49" s="142"/>
      <c r="B49" s="78" t="s">
        <v>119</v>
      </c>
      <c r="C49" s="117"/>
      <c r="D49" s="117"/>
      <c r="E49" s="168">
        <v>865</v>
      </c>
      <c r="F49" s="128" t="s">
        <v>99</v>
      </c>
      <c r="G49" s="128" t="s">
        <v>147</v>
      </c>
      <c r="H49" s="133"/>
      <c r="I49" s="113" t="s">
        <v>280</v>
      </c>
      <c r="J49" s="113" t="s">
        <v>120</v>
      </c>
      <c r="K49" s="183"/>
      <c r="L49" s="183"/>
      <c r="M49" s="183">
        <f>K49+L49</f>
        <v>0</v>
      </c>
      <c r="N49" s="183">
        <v>0</v>
      </c>
      <c r="O49" s="183">
        <v>0</v>
      </c>
    </row>
    <row r="50" spans="1:15" s="75" customFormat="1" ht="15.75" customHeight="1" hidden="1">
      <c r="A50" s="142"/>
      <c r="B50" s="164" t="s">
        <v>123</v>
      </c>
      <c r="C50" s="117"/>
      <c r="D50" s="117"/>
      <c r="E50" s="168">
        <v>865</v>
      </c>
      <c r="F50" s="128" t="s">
        <v>99</v>
      </c>
      <c r="G50" s="128" t="s">
        <v>147</v>
      </c>
      <c r="H50" s="133"/>
      <c r="I50" s="113" t="s">
        <v>280</v>
      </c>
      <c r="J50" s="113" t="s">
        <v>124</v>
      </c>
      <c r="K50" s="183"/>
      <c r="L50" s="183"/>
      <c r="M50" s="183">
        <f>M51</f>
        <v>0</v>
      </c>
      <c r="N50" s="183">
        <f>N51</f>
        <v>0</v>
      </c>
      <c r="O50" s="183">
        <f>O51</f>
        <v>0</v>
      </c>
    </row>
    <row r="51" spans="1:15" s="75" customFormat="1" ht="15.75" customHeight="1" hidden="1">
      <c r="A51" s="142"/>
      <c r="B51" s="79" t="s">
        <v>125</v>
      </c>
      <c r="C51" s="117"/>
      <c r="D51" s="117"/>
      <c r="E51" s="168">
        <v>865</v>
      </c>
      <c r="F51" s="128" t="s">
        <v>99</v>
      </c>
      <c r="G51" s="128" t="s">
        <v>147</v>
      </c>
      <c r="H51" s="133"/>
      <c r="I51" s="113" t="s">
        <v>280</v>
      </c>
      <c r="J51" s="113" t="s">
        <v>126</v>
      </c>
      <c r="K51" s="183"/>
      <c r="L51" s="183"/>
      <c r="M51" s="183">
        <f>K51+L51</f>
        <v>0</v>
      </c>
      <c r="N51" s="183">
        <v>0</v>
      </c>
      <c r="O51" s="183">
        <v>0</v>
      </c>
    </row>
    <row r="52" spans="1:15" ht="53.25" customHeight="1" hidden="1">
      <c r="A52" s="229" t="s">
        <v>254</v>
      </c>
      <c r="B52" s="230"/>
      <c r="C52" s="65">
        <v>63</v>
      </c>
      <c r="D52" s="65">
        <v>0</v>
      </c>
      <c r="E52" s="168">
        <v>865</v>
      </c>
      <c r="F52" s="128" t="s">
        <v>99</v>
      </c>
      <c r="G52" s="128" t="s">
        <v>147</v>
      </c>
      <c r="H52" s="113" t="s">
        <v>148</v>
      </c>
      <c r="I52" s="125" t="s">
        <v>271</v>
      </c>
      <c r="J52" s="128"/>
      <c r="K52" s="183">
        <f aca="true" t="shared" si="8" ref="K52:O53">K53</f>
        <v>500</v>
      </c>
      <c r="L52" s="183">
        <f t="shared" si="8"/>
        <v>0</v>
      </c>
      <c r="M52" s="183">
        <f t="shared" si="8"/>
        <v>500</v>
      </c>
      <c r="N52" s="183">
        <f t="shared" si="8"/>
        <v>0</v>
      </c>
      <c r="O52" s="183">
        <f t="shared" si="8"/>
        <v>0</v>
      </c>
    </row>
    <row r="53" spans="1:15" ht="16.5" customHeight="1" hidden="1">
      <c r="A53" s="76"/>
      <c r="B53" s="80" t="s">
        <v>137</v>
      </c>
      <c r="C53" s="65">
        <v>63</v>
      </c>
      <c r="D53" s="65">
        <v>0</v>
      </c>
      <c r="E53" s="168">
        <v>865</v>
      </c>
      <c r="F53" s="113" t="s">
        <v>99</v>
      </c>
      <c r="G53" s="128" t="s">
        <v>147</v>
      </c>
      <c r="H53" s="113" t="s">
        <v>148</v>
      </c>
      <c r="I53" s="125" t="s">
        <v>271</v>
      </c>
      <c r="J53" s="113" t="s">
        <v>138</v>
      </c>
      <c r="K53" s="183">
        <f t="shared" si="8"/>
        <v>500</v>
      </c>
      <c r="L53" s="183">
        <f t="shared" si="8"/>
        <v>0</v>
      </c>
      <c r="M53" s="183">
        <f t="shared" si="8"/>
        <v>500</v>
      </c>
      <c r="N53" s="183">
        <f t="shared" si="8"/>
        <v>0</v>
      </c>
      <c r="O53" s="183">
        <f t="shared" si="8"/>
        <v>0</v>
      </c>
    </row>
    <row r="54" spans="1:15" ht="15.75" customHeight="1" hidden="1">
      <c r="A54" s="76"/>
      <c r="B54" s="81" t="s">
        <v>79</v>
      </c>
      <c r="C54" s="65">
        <v>63</v>
      </c>
      <c r="D54" s="65">
        <v>0</v>
      </c>
      <c r="E54" s="168">
        <v>865</v>
      </c>
      <c r="F54" s="113" t="s">
        <v>99</v>
      </c>
      <c r="G54" s="128" t="s">
        <v>147</v>
      </c>
      <c r="H54" s="113" t="s">
        <v>148</v>
      </c>
      <c r="I54" s="125" t="s">
        <v>271</v>
      </c>
      <c r="J54" s="126" t="s">
        <v>139</v>
      </c>
      <c r="K54" s="183">
        <v>500</v>
      </c>
      <c r="L54" s="183">
        <v>0</v>
      </c>
      <c r="M54" s="183">
        <f>K54+L54</f>
        <v>500</v>
      </c>
      <c r="N54" s="183">
        <v>0</v>
      </c>
      <c r="O54" s="183">
        <v>0</v>
      </c>
    </row>
    <row r="55" spans="1:15" s="69" customFormat="1" ht="14.25" customHeight="1" hidden="1">
      <c r="A55" s="169" t="s">
        <v>149</v>
      </c>
      <c r="B55" s="169" t="s">
        <v>149</v>
      </c>
      <c r="C55" s="117">
        <v>63</v>
      </c>
      <c r="D55" s="117">
        <v>0</v>
      </c>
      <c r="E55" s="116">
        <v>865</v>
      </c>
      <c r="F55" s="133" t="s">
        <v>101</v>
      </c>
      <c r="G55" s="133"/>
      <c r="H55" s="133"/>
      <c r="I55" s="133"/>
      <c r="J55" s="133"/>
      <c r="K55" s="182">
        <f aca="true" t="shared" si="9" ref="K55:O56">K56</f>
        <v>79305</v>
      </c>
      <c r="L55" s="182">
        <f t="shared" si="9"/>
        <v>0</v>
      </c>
      <c r="M55" s="182">
        <f t="shared" si="9"/>
        <v>79305</v>
      </c>
      <c r="N55" s="182">
        <f t="shared" si="9"/>
        <v>0</v>
      </c>
      <c r="O55" s="182">
        <f t="shared" si="9"/>
        <v>0</v>
      </c>
    </row>
    <row r="56" spans="1:15" s="83" customFormat="1" ht="14.25" customHeight="1" hidden="1">
      <c r="A56" s="169" t="s">
        <v>150</v>
      </c>
      <c r="B56" s="169" t="s">
        <v>150</v>
      </c>
      <c r="C56" s="117">
        <v>63</v>
      </c>
      <c r="D56" s="117">
        <v>0</v>
      </c>
      <c r="E56" s="116">
        <v>865</v>
      </c>
      <c r="F56" s="133" t="s">
        <v>101</v>
      </c>
      <c r="G56" s="133" t="s">
        <v>151</v>
      </c>
      <c r="H56" s="133"/>
      <c r="I56" s="133"/>
      <c r="J56" s="133"/>
      <c r="K56" s="182">
        <f t="shared" si="9"/>
        <v>79305</v>
      </c>
      <c r="L56" s="182">
        <f t="shared" si="9"/>
        <v>0</v>
      </c>
      <c r="M56" s="182">
        <f t="shared" si="9"/>
        <v>79305</v>
      </c>
      <c r="N56" s="182">
        <f t="shared" si="9"/>
        <v>0</v>
      </c>
      <c r="O56" s="182">
        <f t="shared" si="9"/>
        <v>0</v>
      </c>
    </row>
    <row r="57" spans="1:15" s="59" customFormat="1" ht="28.5" customHeight="1" hidden="1">
      <c r="A57" s="164" t="s">
        <v>152</v>
      </c>
      <c r="B57" s="164" t="s">
        <v>272</v>
      </c>
      <c r="C57" s="65">
        <v>63</v>
      </c>
      <c r="D57" s="65">
        <v>0</v>
      </c>
      <c r="E57" s="112">
        <v>865</v>
      </c>
      <c r="F57" s="113" t="s">
        <v>101</v>
      </c>
      <c r="G57" s="113" t="s">
        <v>151</v>
      </c>
      <c r="H57" s="113" t="s">
        <v>153</v>
      </c>
      <c r="I57" s="125" t="s">
        <v>273</v>
      </c>
      <c r="J57" s="113"/>
      <c r="K57" s="183">
        <f>K58+K62</f>
        <v>79305</v>
      </c>
      <c r="L57" s="183">
        <f>L58+L62</f>
        <v>0</v>
      </c>
      <c r="M57" s="183">
        <f>M58+M62</f>
        <v>79305</v>
      </c>
      <c r="N57" s="183">
        <f>N58+N62</f>
        <v>0</v>
      </c>
      <c r="O57" s="183">
        <f>O58+O62</f>
        <v>0</v>
      </c>
    </row>
    <row r="58" spans="1:15" ht="61.5" customHeight="1" hidden="1">
      <c r="A58" s="72"/>
      <c r="B58" s="73" t="s">
        <v>105</v>
      </c>
      <c r="C58" s="65">
        <v>63</v>
      </c>
      <c r="D58" s="65">
        <v>0</v>
      </c>
      <c r="E58" s="112">
        <v>865</v>
      </c>
      <c r="F58" s="113" t="s">
        <v>101</v>
      </c>
      <c r="G58" s="113" t="s">
        <v>151</v>
      </c>
      <c r="H58" s="113" t="s">
        <v>153</v>
      </c>
      <c r="I58" s="125" t="s">
        <v>273</v>
      </c>
      <c r="J58" s="113" t="s">
        <v>106</v>
      </c>
      <c r="K58" s="183">
        <f>K59</f>
        <v>74600</v>
      </c>
      <c r="L58" s="183">
        <f>L59</f>
        <v>0</v>
      </c>
      <c r="M58" s="183">
        <f>M59</f>
        <v>74600</v>
      </c>
      <c r="N58" s="183">
        <f>N59</f>
        <v>0</v>
      </c>
      <c r="O58" s="183">
        <f>O59</f>
        <v>0</v>
      </c>
    </row>
    <row r="59" spans="1:15" ht="27" customHeight="1" hidden="1">
      <c r="A59" s="76"/>
      <c r="B59" s="73" t="s">
        <v>107</v>
      </c>
      <c r="C59" s="65">
        <v>63</v>
      </c>
      <c r="D59" s="65">
        <v>0</v>
      </c>
      <c r="E59" s="112">
        <v>865</v>
      </c>
      <c r="F59" s="113" t="s">
        <v>101</v>
      </c>
      <c r="G59" s="113" t="s">
        <v>151</v>
      </c>
      <c r="H59" s="113" t="s">
        <v>153</v>
      </c>
      <c r="I59" s="125" t="s">
        <v>273</v>
      </c>
      <c r="J59" s="113" t="s">
        <v>108</v>
      </c>
      <c r="K59" s="183">
        <f>K60+K61</f>
        <v>74600</v>
      </c>
      <c r="L59" s="183">
        <v>0</v>
      </c>
      <c r="M59" s="183">
        <f>K59+L59</f>
        <v>74600</v>
      </c>
      <c r="N59" s="183">
        <v>0</v>
      </c>
      <c r="O59" s="183">
        <v>0</v>
      </c>
    </row>
    <row r="60" spans="1:15" ht="24.75" customHeight="1" hidden="1">
      <c r="A60" s="76"/>
      <c r="B60" s="212" t="s">
        <v>109</v>
      </c>
      <c r="C60" s="213">
        <v>63</v>
      </c>
      <c r="D60" s="213">
        <v>0</v>
      </c>
      <c r="E60" s="214">
        <v>865</v>
      </c>
      <c r="F60" s="215" t="s">
        <v>101</v>
      </c>
      <c r="G60" s="215" t="s">
        <v>151</v>
      </c>
      <c r="H60" s="215" t="s">
        <v>153</v>
      </c>
      <c r="I60" s="216" t="s">
        <v>273</v>
      </c>
      <c r="J60" s="215" t="s">
        <v>110</v>
      </c>
      <c r="K60" s="217">
        <v>57300</v>
      </c>
      <c r="L60" s="217"/>
      <c r="M60" s="217"/>
      <c r="N60" s="217">
        <v>57300</v>
      </c>
      <c r="O60" s="217">
        <v>57300</v>
      </c>
    </row>
    <row r="61" spans="1:15" ht="24.75" customHeight="1" hidden="1">
      <c r="A61" s="76"/>
      <c r="B61" s="212" t="s">
        <v>111</v>
      </c>
      <c r="C61" s="213">
        <v>63</v>
      </c>
      <c r="D61" s="213">
        <v>0</v>
      </c>
      <c r="E61" s="214">
        <v>865</v>
      </c>
      <c r="F61" s="215" t="s">
        <v>101</v>
      </c>
      <c r="G61" s="215" t="s">
        <v>151</v>
      </c>
      <c r="H61" s="215" t="s">
        <v>153</v>
      </c>
      <c r="I61" s="216" t="s">
        <v>273</v>
      </c>
      <c r="J61" s="215" t="s">
        <v>112</v>
      </c>
      <c r="K61" s="217">
        <v>17300</v>
      </c>
      <c r="L61" s="217"/>
      <c r="M61" s="217"/>
      <c r="N61" s="217">
        <v>17300</v>
      </c>
      <c r="O61" s="217">
        <v>17300</v>
      </c>
    </row>
    <row r="62" spans="1:15" ht="28.5" customHeight="1" hidden="1">
      <c r="A62" s="76"/>
      <c r="B62" s="77" t="s">
        <v>117</v>
      </c>
      <c r="C62" s="65">
        <v>63</v>
      </c>
      <c r="D62" s="65">
        <v>0</v>
      </c>
      <c r="E62" s="168">
        <v>865</v>
      </c>
      <c r="F62" s="113" t="s">
        <v>101</v>
      </c>
      <c r="G62" s="113" t="s">
        <v>151</v>
      </c>
      <c r="H62" s="113" t="s">
        <v>153</v>
      </c>
      <c r="I62" s="125" t="s">
        <v>273</v>
      </c>
      <c r="J62" s="113" t="s">
        <v>118</v>
      </c>
      <c r="K62" s="183">
        <f>K63</f>
        <v>4705</v>
      </c>
      <c r="L62" s="183">
        <f>L63</f>
        <v>0</v>
      </c>
      <c r="M62" s="183">
        <f>M63</f>
        <v>4705</v>
      </c>
      <c r="N62" s="183">
        <f>N63</f>
        <v>0</v>
      </c>
      <c r="O62" s="183">
        <f>O63</f>
        <v>0</v>
      </c>
    </row>
    <row r="63" spans="1:15" ht="28.5" customHeight="1" hidden="1">
      <c r="A63" s="76"/>
      <c r="B63" s="78" t="s">
        <v>119</v>
      </c>
      <c r="C63" s="65">
        <v>63</v>
      </c>
      <c r="D63" s="65">
        <v>0</v>
      </c>
      <c r="E63" s="168">
        <v>865</v>
      </c>
      <c r="F63" s="113" t="s">
        <v>101</v>
      </c>
      <c r="G63" s="113" t="s">
        <v>151</v>
      </c>
      <c r="H63" s="113" t="s">
        <v>153</v>
      </c>
      <c r="I63" s="125" t="s">
        <v>273</v>
      </c>
      <c r="J63" s="113" t="s">
        <v>120</v>
      </c>
      <c r="K63" s="183">
        <v>4705</v>
      </c>
      <c r="L63" s="183">
        <v>0</v>
      </c>
      <c r="M63" s="183">
        <f>K63+L63</f>
        <v>4705</v>
      </c>
      <c r="N63" s="183">
        <v>0</v>
      </c>
      <c r="O63" s="183">
        <v>0</v>
      </c>
    </row>
    <row r="64" spans="1:15" s="69" customFormat="1" ht="24" customHeight="1" hidden="1">
      <c r="A64" s="169" t="s">
        <v>154</v>
      </c>
      <c r="B64" s="170" t="s">
        <v>154</v>
      </c>
      <c r="C64" s="117">
        <v>63</v>
      </c>
      <c r="D64" s="117">
        <v>0</v>
      </c>
      <c r="E64" s="116">
        <v>865</v>
      </c>
      <c r="F64" s="133" t="s">
        <v>151</v>
      </c>
      <c r="G64" s="133"/>
      <c r="H64" s="133"/>
      <c r="I64" s="133"/>
      <c r="J64" s="133"/>
      <c r="K64" s="182">
        <f aca="true" t="shared" si="10" ref="K64:O67">K65</f>
        <v>15000</v>
      </c>
      <c r="L64" s="182">
        <f t="shared" si="10"/>
        <v>0</v>
      </c>
      <c r="M64" s="182">
        <f t="shared" si="10"/>
        <v>15000</v>
      </c>
      <c r="N64" s="182">
        <f t="shared" si="10"/>
        <v>0</v>
      </c>
      <c r="O64" s="182">
        <f t="shared" si="10"/>
        <v>0</v>
      </c>
    </row>
    <row r="65" spans="1:15" s="75" customFormat="1" ht="14.25" customHeight="1" hidden="1">
      <c r="A65" s="169" t="s">
        <v>155</v>
      </c>
      <c r="B65" s="170" t="s">
        <v>155</v>
      </c>
      <c r="C65" s="117">
        <v>63</v>
      </c>
      <c r="D65" s="117">
        <v>0</v>
      </c>
      <c r="E65" s="171">
        <v>865</v>
      </c>
      <c r="F65" s="133" t="s">
        <v>151</v>
      </c>
      <c r="G65" s="136" t="s">
        <v>156</v>
      </c>
      <c r="H65" s="136"/>
      <c r="I65" s="128"/>
      <c r="J65" s="113"/>
      <c r="K65" s="182">
        <f t="shared" si="10"/>
        <v>15000</v>
      </c>
      <c r="L65" s="182">
        <f t="shared" si="10"/>
        <v>0</v>
      </c>
      <c r="M65" s="182">
        <f t="shared" si="10"/>
        <v>15000</v>
      </c>
      <c r="N65" s="182">
        <f t="shared" si="10"/>
        <v>0</v>
      </c>
      <c r="O65" s="182">
        <f t="shared" si="10"/>
        <v>0</v>
      </c>
    </row>
    <row r="66" spans="1:15" ht="15" customHeight="1" hidden="1">
      <c r="A66" s="164" t="s">
        <v>157</v>
      </c>
      <c r="B66" s="164" t="s">
        <v>157</v>
      </c>
      <c r="C66" s="65">
        <v>63</v>
      </c>
      <c r="D66" s="65">
        <v>0</v>
      </c>
      <c r="E66" s="119">
        <v>865</v>
      </c>
      <c r="F66" s="113" t="s">
        <v>151</v>
      </c>
      <c r="G66" s="113" t="s">
        <v>156</v>
      </c>
      <c r="H66" s="128" t="s">
        <v>158</v>
      </c>
      <c r="I66" s="125" t="s">
        <v>294</v>
      </c>
      <c r="J66" s="113"/>
      <c r="K66" s="183">
        <f>K67</f>
        <v>15000</v>
      </c>
      <c r="L66" s="183">
        <f t="shared" si="10"/>
        <v>0</v>
      </c>
      <c r="M66" s="183">
        <f t="shared" si="10"/>
        <v>15000</v>
      </c>
      <c r="N66" s="183">
        <f t="shared" si="10"/>
        <v>0</v>
      </c>
      <c r="O66" s="183">
        <f t="shared" si="10"/>
        <v>0</v>
      </c>
    </row>
    <row r="67" spans="1:15" ht="14.25" customHeight="1" hidden="1">
      <c r="A67" s="85"/>
      <c r="B67" s="77" t="s">
        <v>117</v>
      </c>
      <c r="C67" s="65">
        <v>63</v>
      </c>
      <c r="D67" s="65">
        <v>0</v>
      </c>
      <c r="E67" s="119">
        <v>865</v>
      </c>
      <c r="F67" s="113" t="s">
        <v>151</v>
      </c>
      <c r="G67" s="128" t="s">
        <v>156</v>
      </c>
      <c r="H67" s="128" t="s">
        <v>158</v>
      </c>
      <c r="I67" s="125" t="s">
        <v>294</v>
      </c>
      <c r="J67" s="113" t="s">
        <v>118</v>
      </c>
      <c r="K67" s="183">
        <f>K68</f>
        <v>15000</v>
      </c>
      <c r="L67" s="183">
        <f t="shared" si="10"/>
        <v>0</v>
      </c>
      <c r="M67" s="183">
        <f t="shared" si="10"/>
        <v>15000</v>
      </c>
      <c r="N67" s="183">
        <f>N68</f>
        <v>0</v>
      </c>
      <c r="O67" s="183">
        <f>O68</f>
        <v>0</v>
      </c>
    </row>
    <row r="68" spans="1:15" ht="15.75" customHeight="1" hidden="1">
      <c r="A68" s="86"/>
      <c r="B68" s="87" t="s">
        <v>119</v>
      </c>
      <c r="C68" s="65">
        <v>63</v>
      </c>
      <c r="D68" s="65">
        <v>0</v>
      </c>
      <c r="E68" s="119">
        <v>865</v>
      </c>
      <c r="F68" s="113" t="s">
        <v>151</v>
      </c>
      <c r="G68" s="128" t="s">
        <v>156</v>
      </c>
      <c r="H68" s="128" t="s">
        <v>158</v>
      </c>
      <c r="I68" s="125" t="s">
        <v>294</v>
      </c>
      <c r="J68" s="113" t="s">
        <v>120</v>
      </c>
      <c r="K68" s="183">
        <v>15000</v>
      </c>
      <c r="L68" s="183">
        <v>0</v>
      </c>
      <c r="M68" s="183">
        <f>K68+L68</f>
        <v>15000</v>
      </c>
      <c r="N68" s="183"/>
      <c r="O68" s="183">
        <v>0</v>
      </c>
    </row>
    <row r="69" spans="1:15" s="69" customFormat="1" ht="15.75" customHeight="1" hidden="1">
      <c r="A69" s="244" t="s">
        <v>163</v>
      </c>
      <c r="B69" s="244"/>
      <c r="C69" s="159">
        <v>63</v>
      </c>
      <c r="D69" s="159">
        <v>0</v>
      </c>
      <c r="E69" s="172">
        <v>865</v>
      </c>
      <c r="F69" s="173" t="s">
        <v>114</v>
      </c>
      <c r="G69" s="174"/>
      <c r="H69" s="174"/>
      <c r="I69" s="174"/>
      <c r="J69" s="174"/>
      <c r="K69" s="184">
        <f>K70</f>
        <v>1066650.57</v>
      </c>
      <c r="L69" s="184">
        <f aca="true" t="shared" si="11" ref="L69:M72">L70</f>
        <v>0</v>
      </c>
      <c r="M69" s="184">
        <f t="shared" si="11"/>
        <v>1066650.57</v>
      </c>
      <c r="N69" s="184">
        <f aca="true" t="shared" si="12" ref="N69:O72">N70</f>
        <v>0</v>
      </c>
      <c r="O69" s="184">
        <f t="shared" si="12"/>
        <v>0</v>
      </c>
    </row>
    <row r="70" spans="1:15" s="75" customFormat="1" ht="16.5" customHeight="1" hidden="1">
      <c r="A70" s="233" t="s">
        <v>164</v>
      </c>
      <c r="B70" s="234"/>
      <c r="C70" s="159">
        <v>63</v>
      </c>
      <c r="D70" s="159">
        <v>0</v>
      </c>
      <c r="E70" s="175">
        <v>865</v>
      </c>
      <c r="F70" s="173" t="s">
        <v>114</v>
      </c>
      <c r="G70" s="173" t="s">
        <v>165</v>
      </c>
      <c r="H70" s="173"/>
      <c r="I70" s="173"/>
      <c r="J70" s="173"/>
      <c r="K70" s="184">
        <f>K71</f>
        <v>1066650.57</v>
      </c>
      <c r="L70" s="184">
        <f t="shared" si="11"/>
        <v>0</v>
      </c>
      <c r="M70" s="184">
        <f t="shared" si="11"/>
        <v>1066650.57</v>
      </c>
      <c r="N70" s="184">
        <f t="shared" si="12"/>
        <v>0</v>
      </c>
      <c r="O70" s="184">
        <f t="shared" si="12"/>
        <v>0</v>
      </c>
    </row>
    <row r="71" spans="1:15" ht="192.75" customHeight="1" hidden="1">
      <c r="A71" s="235" t="s">
        <v>166</v>
      </c>
      <c r="B71" s="236"/>
      <c r="C71" s="176">
        <v>63</v>
      </c>
      <c r="D71" s="176">
        <v>0</v>
      </c>
      <c r="E71" s="198">
        <v>865</v>
      </c>
      <c r="F71" s="177" t="s">
        <v>114</v>
      </c>
      <c r="G71" s="177" t="s">
        <v>165</v>
      </c>
      <c r="H71" s="177" t="s">
        <v>167</v>
      </c>
      <c r="I71" s="166" t="s">
        <v>274</v>
      </c>
      <c r="J71" s="178"/>
      <c r="K71" s="185">
        <f>K72</f>
        <v>1066650.57</v>
      </c>
      <c r="L71" s="185">
        <f t="shared" si="11"/>
        <v>0</v>
      </c>
      <c r="M71" s="185">
        <f t="shared" si="11"/>
        <v>1066650.57</v>
      </c>
      <c r="N71" s="185">
        <f t="shared" si="12"/>
        <v>0</v>
      </c>
      <c r="O71" s="185">
        <f t="shared" si="12"/>
        <v>0</v>
      </c>
    </row>
    <row r="72" spans="1:15" ht="26.25" customHeight="1" hidden="1">
      <c r="A72" s="89"/>
      <c r="B72" s="77" t="s">
        <v>117</v>
      </c>
      <c r="C72" s="176">
        <v>63</v>
      </c>
      <c r="D72" s="176">
        <v>0</v>
      </c>
      <c r="E72" s="198">
        <v>865</v>
      </c>
      <c r="F72" s="177" t="s">
        <v>114</v>
      </c>
      <c r="G72" s="177" t="s">
        <v>165</v>
      </c>
      <c r="H72" s="177" t="s">
        <v>167</v>
      </c>
      <c r="I72" s="166" t="s">
        <v>274</v>
      </c>
      <c r="J72" s="113" t="s">
        <v>118</v>
      </c>
      <c r="K72" s="185">
        <f>K73</f>
        <v>1066650.57</v>
      </c>
      <c r="L72" s="185">
        <f t="shared" si="11"/>
        <v>0</v>
      </c>
      <c r="M72" s="185">
        <f t="shared" si="11"/>
        <v>1066650.57</v>
      </c>
      <c r="N72" s="185">
        <f t="shared" si="12"/>
        <v>0</v>
      </c>
      <c r="O72" s="185">
        <f t="shared" si="12"/>
        <v>0</v>
      </c>
    </row>
    <row r="73" spans="1:15" ht="26.25" customHeight="1" hidden="1">
      <c r="A73" s="89"/>
      <c r="B73" s="87" t="s">
        <v>119</v>
      </c>
      <c r="C73" s="176">
        <v>63</v>
      </c>
      <c r="D73" s="176">
        <v>0</v>
      </c>
      <c r="E73" s="198">
        <v>865</v>
      </c>
      <c r="F73" s="177" t="s">
        <v>114</v>
      </c>
      <c r="G73" s="177" t="s">
        <v>165</v>
      </c>
      <c r="H73" s="177" t="s">
        <v>167</v>
      </c>
      <c r="I73" s="166" t="s">
        <v>274</v>
      </c>
      <c r="J73" s="113" t="s">
        <v>120</v>
      </c>
      <c r="K73" s="185">
        <v>1066650.57</v>
      </c>
      <c r="L73" s="185">
        <v>0</v>
      </c>
      <c r="M73" s="185">
        <f>K73+L73</f>
        <v>1066650.57</v>
      </c>
      <c r="N73" s="185">
        <v>0</v>
      </c>
      <c r="O73" s="185">
        <v>0</v>
      </c>
    </row>
    <row r="74" spans="1:15" ht="15.75" customHeight="1" hidden="1">
      <c r="A74" s="86"/>
      <c r="B74" s="87" t="s">
        <v>121</v>
      </c>
      <c r="C74" s="129">
        <v>63</v>
      </c>
      <c r="D74" s="129">
        <v>0</v>
      </c>
      <c r="E74" s="198">
        <v>865</v>
      </c>
      <c r="F74" s="177" t="s">
        <v>114</v>
      </c>
      <c r="G74" s="177" t="s">
        <v>165</v>
      </c>
      <c r="H74" s="177" t="s">
        <v>167</v>
      </c>
      <c r="I74" s="166" t="s">
        <v>274</v>
      </c>
      <c r="J74" s="113" t="s">
        <v>122</v>
      </c>
      <c r="K74" s="183">
        <v>935358.1</v>
      </c>
      <c r="L74" s="183"/>
      <c r="M74" s="183"/>
      <c r="N74" s="183">
        <v>986997.42</v>
      </c>
      <c r="O74" s="183">
        <v>1039270.92</v>
      </c>
    </row>
    <row r="75" spans="1:15" s="91" customFormat="1" ht="15.75" customHeight="1">
      <c r="A75" s="237" t="s">
        <v>168</v>
      </c>
      <c r="B75" s="238"/>
      <c r="C75" s="117">
        <v>63</v>
      </c>
      <c r="D75" s="117">
        <v>0</v>
      </c>
      <c r="E75" s="116">
        <v>865</v>
      </c>
      <c r="F75" s="137" t="s">
        <v>169</v>
      </c>
      <c r="G75" s="137"/>
      <c r="H75" s="137"/>
      <c r="I75" s="137"/>
      <c r="J75" s="137"/>
      <c r="K75" s="186">
        <f>K76+K85</f>
        <v>1343902</v>
      </c>
      <c r="L75" s="186">
        <f>L76+L85</f>
        <v>-68096</v>
      </c>
      <c r="M75" s="186">
        <f>M76+M85</f>
        <v>1275806</v>
      </c>
      <c r="N75" s="186">
        <f>N76+N85</f>
        <v>0</v>
      </c>
      <c r="O75" s="186">
        <f>O76+O85</f>
        <v>0</v>
      </c>
    </row>
    <row r="76" spans="1:15" s="91" customFormat="1" ht="15" customHeight="1" hidden="1">
      <c r="A76" s="237" t="s">
        <v>170</v>
      </c>
      <c r="B76" s="238"/>
      <c r="C76" s="117">
        <v>63</v>
      </c>
      <c r="D76" s="117">
        <v>0</v>
      </c>
      <c r="E76" s="116">
        <v>865</v>
      </c>
      <c r="F76" s="137" t="s">
        <v>169</v>
      </c>
      <c r="G76" s="137" t="s">
        <v>99</v>
      </c>
      <c r="H76" s="137"/>
      <c r="I76" s="120"/>
      <c r="J76" s="179"/>
      <c r="K76" s="186">
        <f>K77+K81</f>
        <v>300</v>
      </c>
      <c r="L76" s="186">
        <f>L77+L81</f>
        <v>0</v>
      </c>
      <c r="M76" s="186">
        <f>M77+M81</f>
        <v>300</v>
      </c>
      <c r="N76" s="186">
        <f>N77+N81</f>
        <v>0</v>
      </c>
      <c r="O76" s="186">
        <f>O77+O81</f>
        <v>0</v>
      </c>
    </row>
    <row r="77" spans="1:15" s="93" customFormat="1" ht="111" customHeight="1" hidden="1">
      <c r="A77" s="239" t="s">
        <v>175</v>
      </c>
      <c r="B77" s="239"/>
      <c r="C77" s="65">
        <v>63</v>
      </c>
      <c r="D77" s="65">
        <v>0</v>
      </c>
      <c r="E77" s="119">
        <v>865</v>
      </c>
      <c r="F77" s="120" t="s">
        <v>169</v>
      </c>
      <c r="G77" s="120" t="s">
        <v>99</v>
      </c>
      <c r="H77" s="120" t="s">
        <v>172</v>
      </c>
      <c r="I77" s="120" t="s">
        <v>275</v>
      </c>
      <c r="J77" s="120"/>
      <c r="K77" s="187">
        <f aca="true" t="shared" si="13" ref="K77:O82">K78</f>
        <v>300</v>
      </c>
      <c r="L77" s="187">
        <f t="shared" si="13"/>
        <v>0</v>
      </c>
      <c r="M77" s="187">
        <f t="shared" si="13"/>
        <v>300</v>
      </c>
      <c r="N77" s="187">
        <f t="shared" si="13"/>
        <v>0</v>
      </c>
      <c r="O77" s="187">
        <f t="shared" si="13"/>
        <v>0</v>
      </c>
    </row>
    <row r="78" spans="1:15" s="93" customFormat="1" ht="28.5" customHeight="1" hidden="1">
      <c r="A78" s="73"/>
      <c r="B78" s="78" t="s">
        <v>174</v>
      </c>
      <c r="C78" s="65">
        <v>63</v>
      </c>
      <c r="D78" s="65">
        <v>0</v>
      </c>
      <c r="E78" s="168">
        <v>865</v>
      </c>
      <c r="F78" s="120" t="s">
        <v>169</v>
      </c>
      <c r="G78" s="120" t="s">
        <v>99</v>
      </c>
      <c r="H78" s="120" t="s">
        <v>172</v>
      </c>
      <c r="I78" s="120" t="s">
        <v>275</v>
      </c>
      <c r="J78" s="120" t="s">
        <v>118</v>
      </c>
      <c r="K78" s="187">
        <f t="shared" si="13"/>
        <v>300</v>
      </c>
      <c r="L78" s="187">
        <f t="shared" si="13"/>
        <v>0</v>
      </c>
      <c r="M78" s="187">
        <f t="shared" si="13"/>
        <v>300</v>
      </c>
      <c r="N78" s="187">
        <f t="shared" si="13"/>
        <v>0</v>
      </c>
      <c r="O78" s="187">
        <f t="shared" si="13"/>
        <v>0</v>
      </c>
    </row>
    <row r="79" spans="1:15" s="93" customFormat="1" ht="28.5" customHeight="1" hidden="1">
      <c r="A79" s="73"/>
      <c r="B79" s="78" t="s">
        <v>119</v>
      </c>
      <c r="C79" s="65">
        <v>63</v>
      </c>
      <c r="D79" s="65">
        <v>0</v>
      </c>
      <c r="E79" s="168">
        <v>865</v>
      </c>
      <c r="F79" s="120" t="s">
        <v>169</v>
      </c>
      <c r="G79" s="120" t="s">
        <v>99</v>
      </c>
      <c r="H79" s="120" t="s">
        <v>172</v>
      </c>
      <c r="I79" s="120" t="s">
        <v>275</v>
      </c>
      <c r="J79" s="120" t="s">
        <v>120</v>
      </c>
      <c r="K79" s="187">
        <v>300</v>
      </c>
      <c r="L79" s="187"/>
      <c r="M79" s="187">
        <f>K79+L79</f>
        <v>300</v>
      </c>
      <c r="N79" s="187">
        <v>0</v>
      </c>
      <c r="O79" s="187">
        <v>0</v>
      </c>
    </row>
    <row r="80" spans="1:15" s="93" customFormat="1" ht="15.75" customHeight="1" hidden="1">
      <c r="A80" s="74"/>
      <c r="B80" s="78" t="s">
        <v>121</v>
      </c>
      <c r="C80" s="65">
        <v>63</v>
      </c>
      <c r="D80" s="65">
        <v>0</v>
      </c>
      <c r="E80" s="168">
        <v>865</v>
      </c>
      <c r="F80" s="120" t="s">
        <v>169</v>
      </c>
      <c r="G80" s="120" t="s">
        <v>99</v>
      </c>
      <c r="H80" s="120" t="s">
        <v>172</v>
      </c>
      <c r="I80" s="120" t="s">
        <v>275</v>
      </c>
      <c r="J80" s="120" t="s">
        <v>122</v>
      </c>
      <c r="K80" s="187">
        <v>300</v>
      </c>
      <c r="L80" s="187"/>
      <c r="M80" s="187"/>
      <c r="N80" s="187">
        <v>300</v>
      </c>
      <c r="O80" s="187">
        <v>300</v>
      </c>
    </row>
    <row r="81" spans="1:15" s="93" customFormat="1" ht="60" customHeight="1" hidden="1">
      <c r="A81" s="240" t="s">
        <v>175</v>
      </c>
      <c r="B81" s="241"/>
      <c r="C81" s="65">
        <v>63</v>
      </c>
      <c r="D81" s="65">
        <v>0</v>
      </c>
      <c r="E81" s="119">
        <v>865</v>
      </c>
      <c r="F81" s="120" t="s">
        <v>169</v>
      </c>
      <c r="G81" s="120" t="s">
        <v>99</v>
      </c>
      <c r="H81" s="120" t="s">
        <v>172</v>
      </c>
      <c r="I81" s="120" t="s">
        <v>176</v>
      </c>
      <c r="J81" s="120"/>
      <c r="K81" s="187">
        <f t="shared" si="13"/>
        <v>0</v>
      </c>
      <c r="L81" s="187"/>
      <c r="M81" s="187"/>
      <c r="N81" s="187">
        <f t="shared" si="13"/>
        <v>0</v>
      </c>
      <c r="O81" s="187">
        <f t="shared" si="13"/>
        <v>0</v>
      </c>
    </row>
    <row r="82" spans="1:15" s="93" customFormat="1" ht="15" customHeight="1" hidden="1">
      <c r="A82" s="73"/>
      <c r="B82" s="77" t="s">
        <v>117</v>
      </c>
      <c r="C82" s="65">
        <v>63</v>
      </c>
      <c r="D82" s="65">
        <v>0</v>
      </c>
      <c r="E82" s="168">
        <v>865</v>
      </c>
      <c r="F82" s="120" t="s">
        <v>169</v>
      </c>
      <c r="G82" s="120" t="s">
        <v>99</v>
      </c>
      <c r="H82" s="120" t="s">
        <v>172</v>
      </c>
      <c r="I82" s="120" t="s">
        <v>176</v>
      </c>
      <c r="J82" s="120" t="s">
        <v>118</v>
      </c>
      <c r="K82" s="187">
        <f t="shared" si="13"/>
        <v>0</v>
      </c>
      <c r="L82" s="187"/>
      <c r="M82" s="187"/>
      <c r="N82" s="187">
        <f t="shared" si="13"/>
        <v>0</v>
      </c>
      <c r="O82" s="187">
        <f t="shared" si="13"/>
        <v>0</v>
      </c>
    </row>
    <row r="83" spans="1:15" s="93" customFormat="1" ht="15.75" customHeight="1" hidden="1">
      <c r="A83" s="73"/>
      <c r="B83" s="78" t="s">
        <v>119</v>
      </c>
      <c r="C83" s="65">
        <v>63</v>
      </c>
      <c r="D83" s="65">
        <v>0</v>
      </c>
      <c r="E83" s="168">
        <v>865</v>
      </c>
      <c r="F83" s="120" t="s">
        <v>169</v>
      </c>
      <c r="G83" s="120" t="s">
        <v>99</v>
      </c>
      <c r="H83" s="120" t="s">
        <v>172</v>
      </c>
      <c r="I83" s="120" t="s">
        <v>176</v>
      </c>
      <c r="J83" s="120" t="s">
        <v>120</v>
      </c>
      <c r="K83" s="187"/>
      <c r="L83" s="187"/>
      <c r="M83" s="187"/>
      <c r="N83" s="187"/>
      <c r="O83" s="187"/>
    </row>
    <row r="84" spans="1:15" s="93" customFormat="1" ht="15.75" customHeight="1" hidden="1">
      <c r="A84" s="74"/>
      <c r="B84" s="78" t="s">
        <v>121</v>
      </c>
      <c r="C84" s="65">
        <v>63</v>
      </c>
      <c r="D84" s="65">
        <v>0</v>
      </c>
      <c r="E84" s="168">
        <v>865</v>
      </c>
      <c r="F84" s="120" t="s">
        <v>169</v>
      </c>
      <c r="G84" s="120" t="s">
        <v>99</v>
      </c>
      <c r="H84" s="120" t="s">
        <v>172</v>
      </c>
      <c r="I84" s="120" t="s">
        <v>176</v>
      </c>
      <c r="J84" s="120" t="s">
        <v>122</v>
      </c>
      <c r="K84" s="187"/>
      <c r="L84" s="187"/>
      <c r="M84" s="187"/>
      <c r="N84" s="187"/>
      <c r="O84" s="187"/>
    </row>
    <row r="85" spans="1:15" s="94" customFormat="1" ht="15" customHeight="1">
      <c r="A85" s="227" t="s">
        <v>177</v>
      </c>
      <c r="B85" s="228"/>
      <c r="C85" s="117">
        <v>63</v>
      </c>
      <c r="D85" s="117">
        <v>0</v>
      </c>
      <c r="E85" s="160">
        <v>865</v>
      </c>
      <c r="F85" s="137" t="s">
        <v>169</v>
      </c>
      <c r="G85" s="137" t="s">
        <v>151</v>
      </c>
      <c r="H85" s="137"/>
      <c r="I85" s="137"/>
      <c r="J85" s="137"/>
      <c r="K85" s="186">
        <f>K86+K92+K89+K95+K98</f>
        <v>1343602</v>
      </c>
      <c r="L85" s="186">
        <f>L86+L92+L89+L95+L98</f>
        <v>-68096</v>
      </c>
      <c r="M85" s="186">
        <f>M86+M92+M89+M95+M98</f>
        <v>1275506</v>
      </c>
      <c r="N85" s="186">
        <f>N86+N92+N89+N95</f>
        <v>0</v>
      </c>
      <c r="O85" s="186">
        <f>O86+O92+O89+O95</f>
        <v>0</v>
      </c>
    </row>
    <row r="86" spans="1:15" s="93" customFormat="1" ht="16.5" customHeight="1" hidden="1">
      <c r="A86" s="229" t="s">
        <v>261</v>
      </c>
      <c r="B86" s="230"/>
      <c r="C86" s="65">
        <v>63</v>
      </c>
      <c r="D86" s="65">
        <v>0</v>
      </c>
      <c r="E86" s="119">
        <v>865</v>
      </c>
      <c r="F86" s="120" t="s">
        <v>169</v>
      </c>
      <c r="G86" s="120" t="s">
        <v>151</v>
      </c>
      <c r="H86" s="120" t="s">
        <v>178</v>
      </c>
      <c r="I86" s="120" t="s">
        <v>276</v>
      </c>
      <c r="J86" s="120"/>
      <c r="K86" s="187">
        <f aca="true" t="shared" si="14" ref="K86:O87">K87</f>
        <v>50000</v>
      </c>
      <c r="L86" s="187">
        <f t="shared" si="14"/>
        <v>0</v>
      </c>
      <c r="M86" s="187">
        <f t="shared" si="14"/>
        <v>50000</v>
      </c>
      <c r="N86" s="187">
        <f t="shared" si="14"/>
        <v>0</v>
      </c>
      <c r="O86" s="187">
        <f t="shared" si="14"/>
        <v>0</v>
      </c>
    </row>
    <row r="87" spans="1:15" s="93" customFormat="1" ht="26.25" customHeight="1" hidden="1">
      <c r="A87" s="76"/>
      <c r="B87" s="77" t="s">
        <v>117</v>
      </c>
      <c r="C87" s="65">
        <v>63</v>
      </c>
      <c r="D87" s="65">
        <v>0</v>
      </c>
      <c r="E87" s="119">
        <v>865</v>
      </c>
      <c r="F87" s="120" t="s">
        <v>169</v>
      </c>
      <c r="G87" s="120" t="s">
        <v>151</v>
      </c>
      <c r="H87" s="120" t="s">
        <v>178</v>
      </c>
      <c r="I87" s="120" t="s">
        <v>276</v>
      </c>
      <c r="J87" s="120" t="s">
        <v>118</v>
      </c>
      <c r="K87" s="187">
        <f t="shared" si="14"/>
        <v>50000</v>
      </c>
      <c r="L87" s="187">
        <f t="shared" si="14"/>
        <v>0</v>
      </c>
      <c r="M87" s="187">
        <f t="shared" si="14"/>
        <v>50000</v>
      </c>
      <c r="N87" s="187">
        <f t="shared" si="14"/>
        <v>0</v>
      </c>
      <c r="O87" s="187">
        <f t="shared" si="14"/>
        <v>0</v>
      </c>
    </row>
    <row r="88" spans="1:15" s="93" customFormat="1" ht="26.25" customHeight="1" hidden="1">
      <c r="A88" s="76"/>
      <c r="B88" s="78" t="s">
        <v>119</v>
      </c>
      <c r="C88" s="65">
        <v>63</v>
      </c>
      <c r="D88" s="65">
        <v>0</v>
      </c>
      <c r="E88" s="119">
        <v>865</v>
      </c>
      <c r="F88" s="120" t="s">
        <v>169</v>
      </c>
      <c r="G88" s="120" t="s">
        <v>151</v>
      </c>
      <c r="H88" s="120" t="s">
        <v>178</v>
      </c>
      <c r="I88" s="120" t="s">
        <v>276</v>
      </c>
      <c r="J88" s="120" t="s">
        <v>120</v>
      </c>
      <c r="K88" s="187">
        <v>50000</v>
      </c>
      <c r="L88" s="187"/>
      <c r="M88" s="187">
        <f>K88+L88</f>
        <v>50000</v>
      </c>
      <c r="N88" s="187">
        <v>0</v>
      </c>
      <c r="O88" s="187">
        <v>0</v>
      </c>
    </row>
    <row r="89" spans="1:15" s="93" customFormat="1" ht="17.25" customHeight="1" hidden="1">
      <c r="A89" s="100"/>
      <c r="B89" s="201" t="s">
        <v>220</v>
      </c>
      <c r="C89" s="65"/>
      <c r="D89" s="65"/>
      <c r="E89" s="119">
        <v>865</v>
      </c>
      <c r="F89" s="120" t="s">
        <v>169</v>
      </c>
      <c r="G89" s="120" t="s">
        <v>151</v>
      </c>
      <c r="H89" s="120"/>
      <c r="I89" s="120" t="s">
        <v>331</v>
      </c>
      <c r="J89" s="120"/>
      <c r="K89" s="187">
        <f aca="true" t="shared" si="15" ref="K89:O90">K90</f>
        <v>15000</v>
      </c>
      <c r="L89" s="187">
        <f t="shared" si="15"/>
        <v>0</v>
      </c>
      <c r="M89" s="187">
        <f t="shared" si="15"/>
        <v>15000</v>
      </c>
      <c r="N89" s="187">
        <f t="shared" si="15"/>
        <v>0</v>
      </c>
      <c r="O89" s="187">
        <f t="shared" si="15"/>
        <v>0</v>
      </c>
    </row>
    <row r="90" spans="1:15" s="93" customFormat="1" ht="27" customHeight="1" hidden="1">
      <c r="A90" s="100"/>
      <c r="B90" s="78" t="s">
        <v>174</v>
      </c>
      <c r="C90" s="65"/>
      <c r="D90" s="65"/>
      <c r="E90" s="119">
        <v>865</v>
      </c>
      <c r="F90" s="120" t="s">
        <v>169</v>
      </c>
      <c r="G90" s="120" t="s">
        <v>151</v>
      </c>
      <c r="H90" s="120"/>
      <c r="I90" s="120" t="s">
        <v>331</v>
      </c>
      <c r="J90" s="120" t="s">
        <v>118</v>
      </c>
      <c r="K90" s="187">
        <f t="shared" si="15"/>
        <v>15000</v>
      </c>
      <c r="L90" s="187">
        <f t="shared" si="15"/>
        <v>0</v>
      </c>
      <c r="M90" s="187">
        <f t="shared" si="15"/>
        <v>15000</v>
      </c>
      <c r="N90" s="187">
        <f t="shared" si="15"/>
        <v>0</v>
      </c>
      <c r="O90" s="187">
        <f t="shared" si="15"/>
        <v>0</v>
      </c>
    </row>
    <row r="91" spans="1:15" s="93" customFormat="1" ht="27.75" customHeight="1" hidden="1">
      <c r="A91" s="100"/>
      <c r="B91" s="78" t="s">
        <v>119</v>
      </c>
      <c r="C91" s="65"/>
      <c r="D91" s="65"/>
      <c r="E91" s="119">
        <v>865</v>
      </c>
      <c r="F91" s="120" t="s">
        <v>169</v>
      </c>
      <c r="G91" s="120" t="s">
        <v>151</v>
      </c>
      <c r="H91" s="120"/>
      <c r="I91" s="120" t="s">
        <v>331</v>
      </c>
      <c r="J91" s="120" t="s">
        <v>120</v>
      </c>
      <c r="K91" s="187">
        <v>15000</v>
      </c>
      <c r="L91" s="187"/>
      <c r="M91" s="187">
        <f>K91+L91</f>
        <v>15000</v>
      </c>
      <c r="N91" s="187">
        <v>0</v>
      </c>
      <c r="O91" s="187">
        <v>0</v>
      </c>
    </row>
    <row r="92" spans="1:15" s="93" customFormat="1" ht="15" customHeight="1">
      <c r="A92" s="229" t="s">
        <v>179</v>
      </c>
      <c r="B92" s="230"/>
      <c r="C92" s="65">
        <v>63</v>
      </c>
      <c r="D92" s="65">
        <v>0</v>
      </c>
      <c r="E92" s="119">
        <v>865</v>
      </c>
      <c r="F92" s="120" t="s">
        <v>169</v>
      </c>
      <c r="G92" s="120" t="s">
        <v>151</v>
      </c>
      <c r="H92" s="120" t="s">
        <v>180</v>
      </c>
      <c r="I92" s="120" t="s">
        <v>332</v>
      </c>
      <c r="J92" s="120"/>
      <c r="K92" s="187">
        <f aca="true" t="shared" si="16" ref="K92:O93">K93</f>
        <v>178602</v>
      </c>
      <c r="L92" s="187">
        <f t="shared" si="16"/>
        <v>-68096</v>
      </c>
      <c r="M92" s="187">
        <f t="shared" si="16"/>
        <v>110506</v>
      </c>
      <c r="N92" s="187">
        <f t="shared" si="16"/>
        <v>0</v>
      </c>
      <c r="O92" s="187">
        <f t="shared" si="16"/>
        <v>0</v>
      </c>
    </row>
    <row r="93" spans="1:15" s="93" customFormat="1" ht="26.25" customHeight="1">
      <c r="A93" s="76"/>
      <c r="B93" s="78" t="s">
        <v>174</v>
      </c>
      <c r="C93" s="65">
        <v>63</v>
      </c>
      <c r="D93" s="65">
        <v>0</v>
      </c>
      <c r="E93" s="119">
        <v>865</v>
      </c>
      <c r="F93" s="120" t="s">
        <v>169</v>
      </c>
      <c r="G93" s="120" t="s">
        <v>151</v>
      </c>
      <c r="H93" s="120" t="s">
        <v>180</v>
      </c>
      <c r="I93" s="120" t="s">
        <v>332</v>
      </c>
      <c r="J93" s="120" t="s">
        <v>118</v>
      </c>
      <c r="K93" s="187">
        <f t="shared" si="16"/>
        <v>178602</v>
      </c>
      <c r="L93" s="187">
        <f t="shared" si="16"/>
        <v>-68096</v>
      </c>
      <c r="M93" s="187">
        <f t="shared" si="16"/>
        <v>110506</v>
      </c>
      <c r="N93" s="187">
        <f t="shared" si="16"/>
        <v>0</v>
      </c>
      <c r="O93" s="187">
        <f t="shared" si="16"/>
        <v>0</v>
      </c>
    </row>
    <row r="94" spans="1:15" ht="26.25" customHeight="1">
      <c r="A94" s="76"/>
      <c r="B94" s="78" t="s">
        <v>119</v>
      </c>
      <c r="C94" s="65">
        <v>63</v>
      </c>
      <c r="D94" s="65">
        <v>0</v>
      </c>
      <c r="E94" s="119">
        <v>865</v>
      </c>
      <c r="F94" s="120" t="s">
        <v>169</v>
      </c>
      <c r="G94" s="120" t="s">
        <v>151</v>
      </c>
      <c r="H94" s="120" t="s">
        <v>180</v>
      </c>
      <c r="I94" s="120" t="s">
        <v>332</v>
      </c>
      <c r="J94" s="120" t="s">
        <v>120</v>
      </c>
      <c r="K94" s="183">
        <v>178602</v>
      </c>
      <c r="L94" s="183">
        <v>-68096</v>
      </c>
      <c r="M94" s="183">
        <f>K94+L94</f>
        <v>110506</v>
      </c>
      <c r="N94" s="183">
        <v>0</v>
      </c>
      <c r="O94" s="183">
        <v>0</v>
      </c>
    </row>
    <row r="95" spans="1:15" ht="14.25" customHeight="1" hidden="1">
      <c r="A95" s="100"/>
      <c r="B95" s="200" t="s">
        <v>224</v>
      </c>
      <c r="C95" s="65"/>
      <c r="D95" s="65"/>
      <c r="E95" s="119">
        <v>865</v>
      </c>
      <c r="F95" s="120" t="s">
        <v>169</v>
      </c>
      <c r="G95" s="120" t="s">
        <v>151</v>
      </c>
      <c r="H95" s="120"/>
      <c r="I95" s="120" t="s">
        <v>333</v>
      </c>
      <c r="J95" s="120"/>
      <c r="K95" s="183">
        <f>K96</f>
        <v>100000</v>
      </c>
      <c r="L95" s="183">
        <f>L96</f>
        <v>0</v>
      </c>
      <c r="M95" s="183">
        <f>M96</f>
        <v>100000</v>
      </c>
      <c r="N95" s="183">
        <f aca="true" t="shared" si="17" ref="K95:O96">N96</f>
        <v>0</v>
      </c>
      <c r="O95" s="183">
        <f t="shared" si="17"/>
        <v>0</v>
      </c>
    </row>
    <row r="96" spans="1:15" ht="23.25" customHeight="1" hidden="1">
      <c r="A96" s="100"/>
      <c r="B96" s="78" t="s">
        <v>174</v>
      </c>
      <c r="C96" s="65"/>
      <c r="D96" s="65"/>
      <c r="E96" s="119">
        <v>865</v>
      </c>
      <c r="F96" s="120" t="s">
        <v>169</v>
      </c>
      <c r="G96" s="120" t="s">
        <v>151</v>
      </c>
      <c r="H96" s="120"/>
      <c r="I96" s="120" t="s">
        <v>333</v>
      </c>
      <c r="J96" s="120" t="s">
        <v>118</v>
      </c>
      <c r="K96" s="183">
        <f t="shared" si="17"/>
        <v>100000</v>
      </c>
      <c r="L96" s="183">
        <f t="shared" si="17"/>
        <v>0</v>
      </c>
      <c r="M96" s="183">
        <f t="shared" si="17"/>
        <v>100000</v>
      </c>
      <c r="N96" s="183">
        <f t="shared" si="17"/>
        <v>0</v>
      </c>
      <c r="O96" s="183">
        <f t="shared" si="17"/>
        <v>0</v>
      </c>
    </row>
    <row r="97" spans="1:15" ht="27.75" customHeight="1" hidden="1">
      <c r="A97" s="100"/>
      <c r="B97" s="78" t="s">
        <v>119</v>
      </c>
      <c r="C97" s="65"/>
      <c r="D97" s="65"/>
      <c r="E97" s="119">
        <v>865</v>
      </c>
      <c r="F97" s="120" t="s">
        <v>169</v>
      </c>
      <c r="G97" s="120" t="s">
        <v>151</v>
      </c>
      <c r="H97" s="120"/>
      <c r="I97" s="120" t="s">
        <v>333</v>
      </c>
      <c r="J97" s="120" t="s">
        <v>120</v>
      </c>
      <c r="K97" s="183">
        <v>100000</v>
      </c>
      <c r="L97" s="183">
        <v>0</v>
      </c>
      <c r="M97" s="183">
        <f>K97+L97</f>
        <v>100000</v>
      </c>
      <c r="N97" s="183">
        <v>0</v>
      </c>
      <c r="O97" s="183">
        <v>0</v>
      </c>
    </row>
    <row r="98" spans="1:15" ht="27.75" customHeight="1" hidden="1">
      <c r="A98" s="100"/>
      <c r="B98" s="200" t="s">
        <v>324</v>
      </c>
      <c r="C98" s="65"/>
      <c r="D98" s="65"/>
      <c r="E98" s="119">
        <v>865</v>
      </c>
      <c r="F98" s="120" t="s">
        <v>169</v>
      </c>
      <c r="G98" s="120" t="s">
        <v>151</v>
      </c>
      <c r="H98" s="120"/>
      <c r="I98" s="120" t="s">
        <v>325</v>
      </c>
      <c r="J98" s="120"/>
      <c r="K98" s="183">
        <f>K99</f>
        <v>1000000</v>
      </c>
      <c r="L98" s="183">
        <f aca="true" t="shared" si="18" ref="L98:O99">L99</f>
        <v>0</v>
      </c>
      <c r="M98" s="183">
        <f t="shared" si="18"/>
        <v>1000000</v>
      </c>
      <c r="N98" s="183">
        <f t="shared" si="18"/>
        <v>0</v>
      </c>
      <c r="O98" s="183">
        <f t="shared" si="18"/>
        <v>0</v>
      </c>
    </row>
    <row r="99" spans="1:15" ht="27.75" customHeight="1" hidden="1">
      <c r="A99" s="100"/>
      <c r="B99" s="78" t="s">
        <v>174</v>
      </c>
      <c r="C99" s="65"/>
      <c r="D99" s="65"/>
      <c r="E99" s="119">
        <v>865</v>
      </c>
      <c r="F99" s="120" t="s">
        <v>169</v>
      </c>
      <c r="G99" s="120" t="s">
        <v>151</v>
      </c>
      <c r="H99" s="120"/>
      <c r="I99" s="120" t="s">
        <v>325</v>
      </c>
      <c r="J99" s="120" t="s">
        <v>118</v>
      </c>
      <c r="K99" s="183">
        <f>K100</f>
        <v>1000000</v>
      </c>
      <c r="L99" s="183">
        <f t="shared" si="18"/>
        <v>0</v>
      </c>
      <c r="M99" s="183">
        <f t="shared" si="18"/>
        <v>1000000</v>
      </c>
      <c r="N99" s="183">
        <f t="shared" si="18"/>
        <v>0</v>
      </c>
      <c r="O99" s="183">
        <f t="shared" si="18"/>
        <v>0</v>
      </c>
    </row>
    <row r="100" spans="1:15" ht="27.75" customHeight="1" hidden="1">
      <c r="A100" s="100"/>
      <c r="B100" s="78" t="s">
        <v>119</v>
      </c>
      <c r="C100" s="65"/>
      <c r="D100" s="65"/>
      <c r="E100" s="119">
        <v>865</v>
      </c>
      <c r="F100" s="120" t="s">
        <v>169</v>
      </c>
      <c r="G100" s="120" t="s">
        <v>151</v>
      </c>
      <c r="H100" s="120"/>
      <c r="I100" s="120" t="s">
        <v>325</v>
      </c>
      <c r="J100" s="120" t="s">
        <v>120</v>
      </c>
      <c r="K100" s="183">
        <v>1000000</v>
      </c>
      <c r="L100" s="183">
        <v>0</v>
      </c>
      <c r="M100" s="183">
        <f>K100+L100</f>
        <v>1000000</v>
      </c>
      <c r="N100" s="183">
        <v>0</v>
      </c>
      <c r="O100" s="183">
        <v>0</v>
      </c>
    </row>
    <row r="101" spans="1:15" ht="17.25" customHeight="1" hidden="1">
      <c r="A101" s="100"/>
      <c r="B101" s="221" t="s">
        <v>326</v>
      </c>
      <c r="C101" s="65"/>
      <c r="D101" s="65"/>
      <c r="E101" s="160">
        <v>865</v>
      </c>
      <c r="F101" s="137" t="s">
        <v>181</v>
      </c>
      <c r="G101" s="137"/>
      <c r="H101" s="120"/>
      <c r="I101" s="120"/>
      <c r="J101" s="120"/>
      <c r="K101" s="183">
        <f>K102</f>
        <v>20000</v>
      </c>
      <c r="L101" s="183">
        <f>L102</f>
        <v>0</v>
      </c>
      <c r="M101" s="183">
        <f>M102</f>
        <v>20000</v>
      </c>
      <c r="N101" s="183">
        <v>0</v>
      </c>
      <c r="O101" s="183">
        <v>0</v>
      </c>
    </row>
    <row r="102" spans="1:15" ht="16.5" customHeight="1" hidden="1">
      <c r="A102" s="100"/>
      <c r="B102" s="221" t="s">
        <v>327</v>
      </c>
      <c r="C102" s="65"/>
      <c r="D102" s="65"/>
      <c r="E102" s="160">
        <v>865</v>
      </c>
      <c r="F102" s="137" t="s">
        <v>181</v>
      </c>
      <c r="G102" s="137" t="s">
        <v>99</v>
      </c>
      <c r="H102" s="120"/>
      <c r="I102" s="120"/>
      <c r="J102" s="120"/>
      <c r="K102" s="183">
        <f>K103+K106</f>
        <v>20000</v>
      </c>
      <c r="L102" s="183">
        <f>L103+L106</f>
        <v>0</v>
      </c>
      <c r="M102" s="183">
        <f>M103+M106</f>
        <v>20000</v>
      </c>
      <c r="N102" s="183">
        <v>0</v>
      </c>
      <c r="O102" s="183">
        <v>0</v>
      </c>
    </row>
    <row r="103" spans="1:15" ht="18.75" customHeight="1" hidden="1">
      <c r="A103" s="100"/>
      <c r="B103" s="200" t="s">
        <v>263</v>
      </c>
      <c r="C103" s="65"/>
      <c r="D103" s="65"/>
      <c r="E103" s="119">
        <v>865</v>
      </c>
      <c r="F103" s="120" t="s">
        <v>181</v>
      </c>
      <c r="G103" s="120" t="s">
        <v>99</v>
      </c>
      <c r="H103" s="120"/>
      <c r="I103" s="120" t="s">
        <v>329</v>
      </c>
      <c r="J103" s="120"/>
      <c r="K103" s="183">
        <f aca="true" t="shared" si="19" ref="K103:M104">K104</f>
        <v>6000</v>
      </c>
      <c r="L103" s="183">
        <f t="shared" si="19"/>
        <v>0</v>
      </c>
      <c r="M103" s="183">
        <f t="shared" si="19"/>
        <v>6000</v>
      </c>
      <c r="N103" s="183">
        <v>0</v>
      </c>
      <c r="O103" s="183">
        <v>0</v>
      </c>
    </row>
    <row r="104" spans="1:15" ht="18.75" customHeight="1" hidden="1">
      <c r="A104" s="100"/>
      <c r="B104" s="164" t="s">
        <v>123</v>
      </c>
      <c r="C104" s="65"/>
      <c r="D104" s="65"/>
      <c r="E104" s="119">
        <v>865</v>
      </c>
      <c r="F104" s="120" t="s">
        <v>181</v>
      </c>
      <c r="G104" s="120" t="s">
        <v>99</v>
      </c>
      <c r="H104" s="120"/>
      <c r="I104" s="120" t="s">
        <v>329</v>
      </c>
      <c r="J104" s="120" t="s">
        <v>124</v>
      </c>
      <c r="K104" s="183">
        <f t="shared" si="19"/>
        <v>6000</v>
      </c>
      <c r="L104" s="183">
        <f t="shared" si="19"/>
        <v>0</v>
      </c>
      <c r="M104" s="183">
        <f t="shared" si="19"/>
        <v>6000</v>
      </c>
      <c r="N104" s="183">
        <v>0</v>
      </c>
      <c r="O104" s="183">
        <v>0</v>
      </c>
    </row>
    <row r="105" spans="1:15" ht="15.75" customHeight="1" hidden="1">
      <c r="A105" s="100"/>
      <c r="B105" s="79" t="s">
        <v>125</v>
      </c>
      <c r="C105" s="65"/>
      <c r="D105" s="65"/>
      <c r="E105" s="119">
        <v>865</v>
      </c>
      <c r="F105" s="120" t="s">
        <v>181</v>
      </c>
      <c r="G105" s="120" t="s">
        <v>99</v>
      </c>
      <c r="H105" s="120"/>
      <c r="I105" s="120" t="s">
        <v>329</v>
      </c>
      <c r="J105" s="120" t="s">
        <v>126</v>
      </c>
      <c r="K105" s="183">
        <v>6000</v>
      </c>
      <c r="L105" s="183">
        <v>0</v>
      </c>
      <c r="M105" s="183">
        <f>K105+L105</f>
        <v>6000</v>
      </c>
      <c r="N105" s="183">
        <v>0</v>
      </c>
      <c r="O105" s="183">
        <v>0</v>
      </c>
    </row>
    <row r="106" spans="1:15" ht="15" customHeight="1" hidden="1">
      <c r="A106" s="100"/>
      <c r="B106" s="155" t="s">
        <v>328</v>
      </c>
      <c r="C106" s="65"/>
      <c r="D106" s="65"/>
      <c r="E106" s="119">
        <v>865</v>
      </c>
      <c r="F106" s="120" t="s">
        <v>181</v>
      </c>
      <c r="G106" s="120" t="s">
        <v>99</v>
      </c>
      <c r="H106" s="120"/>
      <c r="I106" s="120" t="s">
        <v>330</v>
      </c>
      <c r="J106" s="120"/>
      <c r="K106" s="183">
        <f aca="true" t="shared" si="20" ref="K106:M107">K107</f>
        <v>14000</v>
      </c>
      <c r="L106" s="183">
        <f t="shared" si="20"/>
        <v>0</v>
      </c>
      <c r="M106" s="183">
        <f t="shared" si="20"/>
        <v>14000</v>
      </c>
      <c r="N106" s="183">
        <v>0</v>
      </c>
      <c r="O106" s="183">
        <v>0</v>
      </c>
    </row>
    <row r="107" spans="1:15" ht="27.75" customHeight="1" hidden="1">
      <c r="A107" s="100"/>
      <c r="B107" s="78" t="s">
        <v>174</v>
      </c>
      <c r="C107" s="65"/>
      <c r="D107" s="65"/>
      <c r="E107" s="119">
        <v>865</v>
      </c>
      <c r="F107" s="120" t="s">
        <v>181</v>
      </c>
      <c r="G107" s="120" t="s">
        <v>99</v>
      </c>
      <c r="H107" s="120"/>
      <c r="I107" s="120" t="s">
        <v>330</v>
      </c>
      <c r="J107" s="120" t="s">
        <v>118</v>
      </c>
      <c r="K107" s="183">
        <f t="shared" si="20"/>
        <v>14000</v>
      </c>
      <c r="L107" s="183">
        <f t="shared" si="20"/>
        <v>0</v>
      </c>
      <c r="M107" s="183">
        <f t="shared" si="20"/>
        <v>14000</v>
      </c>
      <c r="N107" s="183">
        <v>0</v>
      </c>
      <c r="O107" s="183">
        <v>0</v>
      </c>
    </row>
    <row r="108" spans="1:15" ht="27.75" customHeight="1" hidden="1">
      <c r="A108" s="100"/>
      <c r="B108" s="78" t="s">
        <v>119</v>
      </c>
      <c r="C108" s="65"/>
      <c r="D108" s="65"/>
      <c r="E108" s="119">
        <v>865</v>
      </c>
      <c r="F108" s="120" t="s">
        <v>181</v>
      </c>
      <c r="G108" s="120" t="s">
        <v>99</v>
      </c>
      <c r="H108" s="120"/>
      <c r="I108" s="120" t="s">
        <v>330</v>
      </c>
      <c r="J108" s="120" t="s">
        <v>120</v>
      </c>
      <c r="K108" s="183">
        <v>14000</v>
      </c>
      <c r="L108" s="183">
        <v>0</v>
      </c>
      <c r="M108" s="183">
        <f>K108+L108</f>
        <v>14000</v>
      </c>
      <c r="N108" s="183">
        <v>0</v>
      </c>
      <c r="O108" s="183">
        <v>0</v>
      </c>
    </row>
    <row r="109" spans="1:15" ht="12.75" customHeight="1" hidden="1">
      <c r="A109" s="95"/>
      <c r="B109" s="96" t="s">
        <v>183</v>
      </c>
      <c r="C109" s="117"/>
      <c r="D109" s="117"/>
      <c r="E109" s="160">
        <v>865</v>
      </c>
      <c r="F109" s="133" t="s">
        <v>156</v>
      </c>
      <c r="G109" s="113"/>
      <c r="H109" s="113"/>
      <c r="I109" s="120"/>
      <c r="J109" s="126"/>
      <c r="K109" s="182">
        <f>K110</f>
        <v>198432</v>
      </c>
      <c r="L109" s="182">
        <f aca="true" t="shared" si="21" ref="L109:M112">L110</f>
        <v>0</v>
      </c>
      <c r="M109" s="182">
        <f t="shared" si="21"/>
        <v>198432</v>
      </c>
      <c r="N109" s="182">
        <f aca="true" t="shared" si="22" ref="N109:O112">N110</f>
        <v>0</v>
      </c>
      <c r="O109" s="182">
        <f t="shared" si="22"/>
        <v>0</v>
      </c>
    </row>
    <row r="110" spans="1:15" ht="12.75" customHeight="1" hidden="1">
      <c r="A110" s="95"/>
      <c r="B110" s="96" t="s">
        <v>184</v>
      </c>
      <c r="C110" s="65"/>
      <c r="D110" s="65"/>
      <c r="E110" s="160">
        <v>865</v>
      </c>
      <c r="F110" s="133" t="s">
        <v>156</v>
      </c>
      <c r="G110" s="133" t="s">
        <v>99</v>
      </c>
      <c r="H110" s="113"/>
      <c r="I110" s="120"/>
      <c r="J110" s="126"/>
      <c r="K110" s="182">
        <f>K111</f>
        <v>198432</v>
      </c>
      <c r="L110" s="182">
        <f t="shared" si="21"/>
        <v>0</v>
      </c>
      <c r="M110" s="182">
        <f t="shared" si="21"/>
        <v>198432</v>
      </c>
      <c r="N110" s="182">
        <f t="shared" si="22"/>
        <v>0</v>
      </c>
      <c r="O110" s="182">
        <f t="shared" si="22"/>
        <v>0</v>
      </c>
    </row>
    <row r="111" spans="1:15" ht="28.5" customHeight="1" hidden="1">
      <c r="A111" s="95"/>
      <c r="B111" s="151" t="s">
        <v>265</v>
      </c>
      <c r="C111" s="65"/>
      <c r="D111" s="65"/>
      <c r="E111" s="119">
        <v>865</v>
      </c>
      <c r="F111" s="113" t="s">
        <v>156</v>
      </c>
      <c r="G111" s="113" t="s">
        <v>99</v>
      </c>
      <c r="H111" s="113"/>
      <c r="I111" s="120" t="s">
        <v>316</v>
      </c>
      <c r="J111" s="126"/>
      <c r="K111" s="183">
        <f>K112</f>
        <v>198432</v>
      </c>
      <c r="L111" s="183">
        <f t="shared" si="21"/>
        <v>0</v>
      </c>
      <c r="M111" s="183">
        <f t="shared" si="21"/>
        <v>198432</v>
      </c>
      <c r="N111" s="183">
        <f t="shared" si="22"/>
        <v>0</v>
      </c>
      <c r="O111" s="183">
        <f t="shared" si="22"/>
        <v>0</v>
      </c>
    </row>
    <row r="112" spans="1:15" ht="18" customHeight="1" hidden="1">
      <c r="A112" s="95"/>
      <c r="B112" s="97" t="s">
        <v>186</v>
      </c>
      <c r="C112" s="65"/>
      <c r="D112" s="65"/>
      <c r="E112" s="119">
        <v>865</v>
      </c>
      <c r="F112" s="113" t="s">
        <v>156</v>
      </c>
      <c r="G112" s="113" t="s">
        <v>99</v>
      </c>
      <c r="H112" s="113"/>
      <c r="I112" s="120" t="s">
        <v>316</v>
      </c>
      <c r="J112" s="126" t="s">
        <v>187</v>
      </c>
      <c r="K112" s="183">
        <f>K113</f>
        <v>198432</v>
      </c>
      <c r="L112" s="183">
        <f t="shared" si="21"/>
        <v>0</v>
      </c>
      <c r="M112" s="183">
        <f t="shared" si="21"/>
        <v>198432</v>
      </c>
      <c r="N112" s="183">
        <f t="shared" si="22"/>
        <v>0</v>
      </c>
      <c r="O112" s="183">
        <f t="shared" si="22"/>
        <v>0</v>
      </c>
    </row>
    <row r="113" spans="1:15" ht="27.75" customHeight="1" hidden="1">
      <c r="A113" s="95"/>
      <c r="B113" s="98" t="s">
        <v>188</v>
      </c>
      <c r="C113" s="65"/>
      <c r="D113" s="65"/>
      <c r="E113" s="119">
        <v>865</v>
      </c>
      <c r="F113" s="113" t="s">
        <v>156</v>
      </c>
      <c r="G113" s="113" t="s">
        <v>99</v>
      </c>
      <c r="H113" s="113"/>
      <c r="I113" s="120" t="s">
        <v>316</v>
      </c>
      <c r="J113" s="126" t="s">
        <v>189</v>
      </c>
      <c r="K113" s="183">
        <v>198432</v>
      </c>
      <c r="L113" s="183">
        <v>0</v>
      </c>
      <c r="M113" s="183">
        <f>K113+L113</f>
        <v>198432</v>
      </c>
      <c r="N113" s="183">
        <v>0</v>
      </c>
      <c r="O113" s="183">
        <v>0</v>
      </c>
    </row>
    <row r="114" spans="1:15" ht="23.25" customHeight="1" hidden="1">
      <c r="A114" s="95"/>
      <c r="B114" s="97" t="s">
        <v>190</v>
      </c>
      <c r="C114" s="65"/>
      <c r="D114" s="65"/>
      <c r="E114" s="119">
        <v>865</v>
      </c>
      <c r="F114" s="113" t="s">
        <v>156</v>
      </c>
      <c r="G114" s="113" t="s">
        <v>99</v>
      </c>
      <c r="H114" s="113"/>
      <c r="I114" s="120" t="s">
        <v>185</v>
      </c>
      <c r="J114" s="126" t="s">
        <v>191</v>
      </c>
      <c r="K114" s="183">
        <v>172984</v>
      </c>
      <c r="L114" s="183"/>
      <c r="M114" s="183"/>
      <c r="N114" s="183">
        <v>172984</v>
      </c>
      <c r="O114" s="183">
        <v>172984</v>
      </c>
    </row>
    <row r="115" spans="1:15" ht="13.5" customHeight="1" hidden="1">
      <c r="A115" s="231" t="s">
        <v>192</v>
      </c>
      <c r="B115" s="232"/>
      <c r="C115" s="117">
        <v>63</v>
      </c>
      <c r="D115" s="117">
        <v>0</v>
      </c>
      <c r="E115" s="160">
        <v>865</v>
      </c>
      <c r="F115" s="133" t="s">
        <v>141</v>
      </c>
      <c r="G115" s="133"/>
      <c r="H115" s="133"/>
      <c r="I115" s="133"/>
      <c r="J115" s="133"/>
      <c r="K115" s="182">
        <f>K116</f>
        <v>4000</v>
      </c>
      <c r="L115" s="182">
        <f aca="true" t="shared" si="23" ref="L115:M118">L116</f>
        <v>0</v>
      </c>
      <c r="M115" s="182">
        <f t="shared" si="23"/>
        <v>4000</v>
      </c>
      <c r="N115" s="182">
        <f>N116</f>
        <v>0</v>
      </c>
      <c r="O115" s="182">
        <f>O116</f>
        <v>0</v>
      </c>
    </row>
    <row r="116" spans="1:15" ht="13.5" customHeight="1" hidden="1">
      <c r="A116" s="227" t="s">
        <v>193</v>
      </c>
      <c r="B116" s="228"/>
      <c r="C116" s="117">
        <v>63</v>
      </c>
      <c r="D116" s="117">
        <v>0</v>
      </c>
      <c r="E116" s="160">
        <v>865</v>
      </c>
      <c r="F116" s="133" t="s">
        <v>141</v>
      </c>
      <c r="G116" s="133" t="s">
        <v>101</v>
      </c>
      <c r="H116" s="133"/>
      <c r="I116" s="133"/>
      <c r="J116" s="133"/>
      <c r="K116" s="182">
        <f>K117</f>
        <v>4000</v>
      </c>
      <c r="L116" s="182">
        <f t="shared" si="23"/>
        <v>0</v>
      </c>
      <c r="M116" s="182">
        <f t="shared" si="23"/>
        <v>4000</v>
      </c>
      <c r="N116" s="182">
        <f aca="true" t="shared" si="24" ref="N116:O118">N117</f>
        <v>0</v>
      </c>
      <c r="O116" s="182">
        <f t="shared" si="24"/>
        <v>0</v>
      </c>
    </row>
    <row r="117" spans="1:15" ht="99.75" customHeight="1" hidden="1">
      <c r="A117" s="229" t="s">
        <v>267</v>
      </c>
      <c r="B117" s="230"/>
      <c r="C117" s="65">
        <v>63</v>
      </c>
      <c r="D117" s="65">
        <v>0</v>
      </c>
      <c r="E117" s="119">
        <v>865</v>
      </c>
      <c r="F117" s="113" t="s">
        <v>141</v>
      </c>
      <c r="G117" s="113" t="s">
        <v>101</v>
      </c>
      <c r="H117" s="113" t="s">
        <v>194</v>
      </c>
      <c r="I117" s="125" t="s">
        <v>277</v>
      </c>
      <c r="J117" s="113"/>
      <c r="K117" s="183">
        <f>K118</f>
        <v>4000</v>
      </c>
      <c r="L117" s="183">
        <f t="shared" si="23"/>
        <v>0</v>
      </c>
      <c r="M117" s="183">
        <f t="shared" si="23"/>
        <v>4000</v>
      </c>
      <c r="N117" s="183">
        <f t="shared" si="24"/>
        <v>0</v>
      </c>
      <c r="O117" s="183">
        <f t="shared" si="24"/>
        <v>0</v>
      </c>
    </row>
    <row r="118" spans="1:15" ht="17.25" customHeight="1" hidden="1">
      <c r="A118" s="76"/>
      <c r="B118" s="80" t="s">
        <v>137</v>
      </c>
      <c r="C118" s="65">
        <v>63</v>
      </c>
      <c r="D118" s="65">
        <v>0</v>
      </c>
      <c r="E118" s="119">
        <v>865</v>
      </c>
      <c r="F118" s="113" t="s">
        <v>141</v>
      </c>
      <c r="G118" s="113" t="s">
        <v>101</v>
      </c>
      <c r="H118" s="113" t="s">
        <v>194</v>
      </c>
      <c r="I118" s="125" t="s">
        <v>277</v>
      </c>
      <c r="J118" s="113" t="s">
        <v>138</v>
      </c>
      <c r="K118" s="183">
        <f>K119</f>
        <v>4000</v>
      </c>
      <c r="L118" s="183">
        <f t="shared" si="23"/>
        <v>0</v>
      </c>
      <c r="M118" s="183">
        <f t="shared" si="23"/>
        <v>4000</v>
      </c>
      <c r="N118" s="183">
        <f t="shared" si="24"/>
        <v>0</v>
      </c>
      <c r="O118" s="183">
        <f t="shared" si="24"/>
        <v>0</v>
      </c>
    </row>
    <row r="119" spans="1:15" ht="13.5" customHeight="1" hidden="1">
      <c r="A119" s="76"/>
      <c r="B119" s="81" t="s">
        <v>79</v>
      </c>
      <c r="C119" s="65">
        <v>63</v>
      </c>
      <c r="D119" s="65">
        <v>0</v>
      </c>
      <c r="E119" s="119">
        <v>865</v>
      </c>
      <c r="F119" s="113" t="s">
        <v>141</v>
      </c>
      <c r="G119" s="113" t="s">
        <v>101</v>
      </c>
      <c r="H119" s="113" t="s">
        <v>194</v>
      </c>
      <c r="I119" s="125" t="s">
        <v>277</v>
      </c>
      <c r="J119" s="126" t="s">
        <v>139</v>
      </c>
      <c r="K119" s="183">
        <v>4000</v>
      </c>
      <c r="L119" s="183"/>
      <c r="M119" s="183">
        <f>K119+L119</f>
        <v>4000</v>
      </c>
      <c r="N119" s="183">
        <v>0</v>
      </c>
      <c r="O119" s="183">
        <v>0</v>
      </c>
    </row>
    <row r="120" spans="1:15" s="99" customFormat="1" ht="18" customHeight="1" hidden="1">
      <c r="A120" s="223" t="s">
        <v>195</v>
      </c>
      <c r="B120" s="224"/>
      <c r="C120" s="117">
        <v>70</v>
      </c>
      <c r="D120" s="117">
        <v>0</v>
      </c>
      <c r="E120" s="160">
        <v>865</v>
      </c>
      <c r="F120" s="133" t="s">
        <v>196</v>
      </c>
      <c r="G120" s="133"/>
      <c r="H120" s="133"/>
      <c r="I120" s="180"/>
      <c r="J120" s="180"/>
      <c r="K120" s="188"/>
      <c r="L120" s="188"/>
      <c r="M120" s="188"/>
      <c r="N120" s="188"/>
      <c r="O120" s="188"/>
    </row>
    <row r="121" spans="1:15" ht="18" customHeight="1" hidden="1">
      <c r="A121" s="225" t="s">
        <v>195</v>
      </c>
      <c r="B121" s="226"/>
      <c r="C121" s="65">
        <v>70</v>
      </c>
      <c r="D121" s="65">
        <v>0</v>
      </c>
      <c r="E121" s="119">
        <v>865</v>
      </c>
      <c r="F121" s="113" t="s">
        <v>196</v>
      </c>
      <c r="G121" s="113" t="s">
        <v>196</v>
      </c>
      <c r="H121" s="113"/>
      <c r="I121" s="113"/>
      <c r="J121" s="113"/>
      <c r="K121" s="183"/>
      <c r="L121" s="183"/>
      <c r="M121" s="183"/>
      <c r="N121" s="183"/>
      <c r="O121" s="183"/>
    </row>
    <row r="122" spans="1:15" ht="18" customHeight="1" hidden="1">
      <c r="A122" s="76"/>
      <c r="B122" s="100" t="s">
        <v>195</v>
      </c>
      <c r="C122" s="65">
        <v>70</v>
      </c>
      <c r="D122" s="65">
        <v>0</v>
      </c>
      <c r="E122" s="119">
        <v>865</v>
      </c>
      <c r="F122" s="147">
        <v>99</v>
      </c>
      <c r="G122" s="113" t="s">
        <v>196</v>
      </c>
      <c r="H122" s="113" t="s">
        <v>197</v>
      </c>
      <c r="I122" s="148" t="s">
        <v>198</v>
      </c>
      <c r="J122" s="113"/>
      <c r="K122" s="183"/>
      <c r="L122" s="183"/>
      <c r="M122" s="183"/>
      <c r="N122" s="183"/>
      <c r="O122" s="183"/>
    </row>
    <row r="123" spans="1:15" ht="18" customHeight="1" hidden="1">
      <c r="A123" s="76"/>
      <c r="B123" s="100" t="s">
        <v>195</v>
      </c>
      <c r="C123" s="65">
        <v>70</v>
      </c>
      <c r="D123" s="65">
        <v>0</v>
      </c>
      <c r="E123" s="119">
        <v>865</v>
      </c>
      <c r="F123" s="147">
        <v>99</v>
      </c>
      <c r="G123" s="113" t="s">
        <v>196</v>
      </c>
      <c r="H123" s="113" t="s">
        <v>197</v>
      </c>
      <c r="I123" s="202" t="s">
        <v>198</v>
      </c>
      <c r="J123" s="113" t="s">
        <v>199</v>
      </c>
      <c r="K123" s="183"/>
      <c r="L123" s="183"/>
      <c r="M123" s="183"/>
      <c r="N123" s="183"/>
      <c r="O123" s="183"/>
    </row>
    <row r="124" spans="1:15" ht="18" customHeight="1" hidden="1">
      <c r="A124" s="76"/>
      <c r="B124" s="203" t="s">
        <v>195</v>
      </c>
      <c r="C124" s="65"/>
      <c r="D124" s="65"/>
      <c r="E124" s="119">
        <v>865</v>
      </c>
      <c r="F124" s="113" t="s">
        <v>196</v>
      </c>
      <c r="G124" s="113" t="s">
        <v>196</v>
      </c>
      <c r="H124" s="113"/>
      <c r="I124" s="197"/>
      <c r="J124" s="113"/>
      <c r="K124" s="183">
        <f>K125</f>
        <v>0</v>
      </c>
      <c r="L124" s="183">
        <f aca="true" t="shared" si="25" ref="L124:M126">L125</f>
        <v>0</v>
      </c>
      <c r="M124" s="183">
        <f t="shared" si="25"/>
        <v>0</v>
      </c>
      <c r="N124" s="183">
        <f>N125</f>
        <v>0</v>
      </c>
      <c r="O124" s="183">
        <f aca="true" t="shared" si="26" ref="N124:O126">O125</f>
        <v>0</v>
      </c>
    </row>
    <row r="125" spans="1:15" ht="17.25" customHeight="1" hidden="1">
      <c r="A125" s="76"/>
      <c r="B125" s="204" t="s">
        <v>195</v>
      </c>
      <c r="C125" s="65"/>
      <c r="D125" s="65"/>
      <c r="E125" s="119">
        <v>865</v>
      </c>
      <c r="F125" s="113" t="s">
        <v>196</v>
      </c>
      <c r="G125" s="113" t="s">
        <v>196</v>
      </c>
      <c r="H125" s="113"/>
      <c r="I125" s="197"/>
      <c r="J125" s="113"/>
      <c r="K125" s="183">
        <f>K126</f>
        <v>0</v>
      </c>
      <c r="L125" s="183">
        <f t="shared" si="25"/>
        <v>0</v>
      </c>
      <c r="M125" s="183">
        <f t="shared" si="25"/>
        <v>0</v>
      </c>
      <c r="N125" s="183">
        <f t="shared" si="26"/>
        <v>0</v>
      </c>
      <c r="O125" s="183">
        <f t="shared" si="26"/>
        <v>0</v>
      </c>
    </row>
    <row r="126" spans="1:15" ht="18" customHeight="1" hidden="1">
      <c r="A126" s="76"/>
      <c r="B126" s="204" t="s">
        <v>195</v>
      </c>
      <c r="C126" s="65"/>
      <c r="D126" s="65"/>
      <c r="E126" s="119">
        <v>865</v>
      </c>
      <c r="F126" s="113" t="s">
        <v>196</v>
      </c>
      <c r="G126" s="113" t="s">
        <v>196</v>
      </c>
      <c r="H126" s="113"/>
      <c r="I126" s="205" t="s">
        <v>295</v>
      </c>
      <c r="J126" s="113"/>
      <c r="K126" s="183">
        <f>K127</f>
        <v>0</v>
      </c>
      <c r="L126" s="183">
        <f t="shared" si="25"/>
        <v>0</v>
      </c>
      <c r="M126" s="183">
        <f t="shared" si="25"/>
        <v>0</v>
      </c>
      <c r="N126" s="183">
        <f t="shared" si="26"/>
        <v>0</v>
      </c>
      <c r="O126" s="183">
        <f t="shared" si="26"/>
        <v>0</v>
      </c>
    </row>
    <row r="127" spans="1:15" ht="18" customHeight="1" hidden="1">
      <c r="A127" s="76"/>
      <c r="B127" s="204" t="s">
        <v>195</v>
      </c>
      <c r="C127" s="65"/>
      <c r="D127" s="65"/>
      <c r="E127" s="119">
        <v>865</v>
      </c>
      <c r="F127" s="113" t="s">
        <v>196</v>
      </c>
      <c r="G127" s="113" t="s">
        <v>196</v>
      </c>
      <c r="H127" s="113"/>
      <c r="I127" s="205" t="s">
        <v>295</v>
      </c>
      <c r="J127" s="205" t="s">
        <v>296</v>
      </c>
      <c r="K127" s="183"/>
      <c r="L127" s="183"/>
      <c r="M127" s="183"/>
      <c r="N127" s="183">
        <v>0</v>
      </c>
      <c r="O127" s="183">
        <v>0</v>
      </c>
    </row>
    <row r="128" spans="1:15" ht="14.25" customHeight="1" hidden="1">
      <c r="A128" s="101"/>
      <c r="B128" s="102" t="s">
        <v>200</v>
      </c>
      <c r="C128" s="102"/>
      <c r="D128" s="102"/>
      <c r="E128" s="119"/>
      <c r="F128" s="133"/>
      <c r="G128" s="133"/>
      <c r="H128" s="133"/>
      <c r="I128" s="125"/>
      <c r="J128" s="133"/>
      <c r="K128" s="182">
        <f>K115+K109+K85+K76+K69+K64+K55+K13+K124+K101</f>
        <v>4207095.57</v>
      </c>
      <c r="L128" s="182">
        <f>L115+L109+L85+L76+L69+L64+L55+L13+L124+L101</f>
        <v>0</v>
      </c>
      <c r="M128" s="182">
        <f>M115+M109+M85+M76+M69+M64+M55+M13+M124+M101</f>
        <v>4207095.57</v>
      </c>
      <c r="N128" s="182">
        <f>N115+N109+N85+N76+N69+N64+N55+N13+N124</f>
        <v>0</v>
      </c>
      <c r="O128" s="182">
        <f>O115+O109+O85+O76+O69+O64+O55+O13+O124</f>
        <v>0</v>
      </c>
    </row>
    <row r="129" ht="14.25" hidden="1"/>
    <row r="130" spans="2:16" ht="14.25" hidden="1">
      <c r="B130" s="2" t="s">
        <v>313</v>
      </c>
      <c r="K130" s="209">
        <f>K14+K19+K55</f>
        <v>1482929</v>
      </c>
      <c r="L130" s="209"/>
      <c r="M130" s="209"/>
      <c r="N130" s="210"/>
      <c r="O130" s="210"/>
      <c r="P130" s="210"/>
    </row>
    <row r="131" spans="2:16" ht="14.25" hidden="1">
      <c r="B131" s="2" t="s">
        <v>314</v>
      </c>
      <c r="K131" s="209">
        <v>1560000</v>
      </c>
      <c r="L131" s="209"/>
      <c r="M131" s="209"/>
      <c r="N131" s="209"/>
      <c r="O131" s="209"/>
      <c r="P131" s="210"/>
    </row>
    <row r="132" spans="11:16" ht="14.25" hidden="1">
      <c r="K132" s="209"/>
      <c r="L132" s="209"/>
      <c r="M132" s="209"/>
      <c r="N132" s="210"/>
      <c r="O132" s="210"/>
      <c r="P132" s="210"/>
    </row>
    <row r="133" spans="2:16" ht="14.25" hidden="1">
      <c r="B133" s="2" t="s">
        <v>315</v>
      </c>
      <c r="K133" s="209">
        <f>K55+K70+K76</f>
        <v>1146255.57</v>
      </c>
      <c r="L133" s="209"/>
      <c r="M133" s="209"/>
      <c r="N133" s="209">
        <f>N55+N70+N76</f>
        <v>0</v>
      </c>
      <c r="O133" s="209">
        <f>O55+O70+O76</f>
        <v>0</v>
      </c>
      <c r="P133" s="210"/>
    </row>
    <row r="134" spans="11:16" ht="14.25" hidden="1">
      <c r="K134" s="209"/>
      <c r="L134" s="209"/>
      <c r="M134" s="209"/>
      <c r="N134" s="210"/>
      <c r="O134" s="210"/>
      <c r="P134" s="210"/>
    </row>
    <row r="135" spans="11:16" ht="14.25" hidden="1">
      <c r="K135" s="209"/>
      <c r="L135" s="209"/>
      <c r="M135" s="209"/>
      <c r="N135" s="210" t="e">
        <f>N127/(N128-N133)*100</f>
        <v>#DIV/0!</v>
      </c>
      <c r="O135" s="210" t="e">
        <f>O127/(O128-O133)*100</f>
        <v>#DIV/0!</v>
      </c>
      <c r="P135" s="210"/>
    </row>
    <row r="136" spans="11:16" ht="14.25" hidden="1">
      <c r="K136" s="209"/>
      <c r="L136" s="209"/>
      <c r="M136" s="209"/>
      <c r="N136" s="210">
        <f>2868090-N128</f>
        <v>2868090</v>
      </c>
      <c r="O136" s="210">
        <f>3088270-O128</f>
        <v>3088270</v>
      </c>
      <c r="P136" s="210"/>
    </row>
    <row r="137" spans="10:16" ht="14.25" hidden="1">
      <c r="J137" s="103" t="s">
        <v>108</v>
      </c>
      <c r="K137" s="209">
        <f>K17+K21+K59</f>
        <v>1203600</v>
      </c>
      <c r="L137" s="209"/>
      <c r="M137" s="209"/>
      <c r="N137" s="209">
        <f>N17+N21+N59</f>
        <v>0</v>
      </c>
      <c r="O137" s="209">
        <f>O17+O21+O59</f>
        <v>0</v>
      </c>
      <c r="P137" s="210"/>
    </row>
    <row r="138" spans="10:16" ht="14.25" hidden="1">
      <c r="J138" s="103" t="s">
        <v>120</v>
      </c>
      <c r="K138" s="209">
        <f>K23+K28+K49+K63+K68+K73+K79+K88+K91+K94+K97</f>
        <v>1707361.57</v>
      </c>
      <c r="L138" s="209"/>
      <c r="M138" s="209"/>
      <c r="N138" s="209">
        <f>N23+N28+N49+N63+N68+N73+N79+N88+N91+N94+N97</f>
        <v>0</v>
      </c>
      <c r="O138" s="209">
        <f>O23+O28+O49+O63+O68+O73+O79+O88+O91+O94+O97</f>
        <v>0</v>
      </c>
      <c r="P138" s="210"/>
    </row>
    <row r="139" spans="10:16" ht="14.25" hidden="1">
      <c r="J139" s="103" t="s">
        <v>189</v>
      </c>
      <c r="K139" s="209">
        <f>K113</f>
        <v>198432</v>
      </c>
      <c r="L139" s="209"/>
      <c r="M139" s="209"/>
      <c r="N139" s="209">
        <f>N113</f>
        <v>0</v>
      </c>
      <c r="O139" s="209">
        <f>O113</f>
        <v>0</v>
      </c>
      <c r="P139" s="210"/>
    </row>
    <row r="140" spans="10:16" ht="14.25" hidden="1">
      <c r="J140" s="103" t="s">
        <v>139</v>
      </c>
      <c r="K140" s="209">
        <f>K119+K54+K38+K35</f>
        <v>6800</v>
      </c>
      <c r="L140" s="209"/>
      <c r="M140" s="209"/>
      <c r="N140" s="209">
        <f>N119+N54+N38+N35</f>
        <v>0</v>
      </c>
      <c r="O140" s="209">
        <f>O119+O54+O38+O35</f>
        <v>0</v>
      </c>
      <c r="P140" s="210"/>
    </row>
    <row r="141" spans="10:15" ht="14.25" hidden="1">
      <c r="J141" s="103" t="s">
        <v>126</v>
      </c>
      <c r="K141" s="209">
        <f>K51+K31+K25</f>
        <v>10520</v>
      </c>
      <c r="L141" s="209"/>
      <c r="M141" s="209"/>
      <c r="N141" s="209">
        <f>N51+N31+N25</f>
        <v>0</v>
      </c>
      <c r="O141" s="209">
        <f>O51+O31+O25</f>
        <v>0</v>
      </c>
    </row>
    <row r="142" spans="10:15" ht="14.25" hidden="1">
      <c r="J142" s="103" t="s">
        <v>302</v>
      </c>
      <c r="K142" s="209">
        <f>K42</f>
        <v>7000</v>
      </c>
      <c r="L142" s="209"/>
      <c r="M142" s="209"/>
      <c r="N142" s="209">
        <f>N42</f>
        <v>0</v>
      </c>
      <c r="O142" s="209">
        <f>O42</f>
        <v>0</v>
      </c>
    </row>
    <row r="143" spans="10:15" ht="14.25" hidden="1">
      <c r="J143" s="103" t="s">
        <v>199</v>
      </c>
      <c r="K143" s="209">
        <f>K127</f>
        <v>0</v>
      </c>
      <c r="L143" s="209"/>
      <c r="M143" s="209"/>
      <c r="N143" s="209">
        <f>N127</f>
        <v>0</v>
      </c>
      <c r="O143" s="209">
        <f>O127</f>
        <v>0</v>
      </c>
    </row>
    <row r="144" spans="11:15" ht="14.25" hidden="1">
      <c r="K144" s="209"/>
      <c r="L144" s="209"/>
      <c r="M144" s="209"/>
      <c r="N144" s="210"/>
      <c r="O144" s="210"/>
    </row>
    <row r="145" spans="11:15" ht="14.25" hidden="1">
      <c r="K145" s="209">
        <f>K128-K137-K138-K139-K140-K141-K142-K143</f>
        <v>1073382.0000000002</v>
      </c>
      <c r="L145" s="209"/>
      <c r="M145" s="209"/>
      <c r="N145" s="209">
        <f>N128-N137-N138-N139-N140-N141-N142-N143</f>
        <v>0</v>
      </c>
      <c r="O145" s="209">
        <f>O128-O137-O138-O139-O140-O141-O142-O143</f>
        <v>0</v>
      </c>
    </row>
    <row r="146" spans="11:15" ht="14.25" hidden="1">
      <c r="K146" s="209"/>
      <c r="L146" s="209"/>
      <c r="M146" s="209"/>
      <c r="N146" s="210"/>
      <c r="O146" s="210"/>
    </row>
    <row r="147" spans="11:15" ht="14.25">
      <c r="K147" s="209"/>
      <c r="L147" s="209"/>
      <c r="M147" s="209"/>
      <c r="N147" s="210"/>
      <c r="O147" s="210"/>
    </row>
    <row r="148" spans="11:15" ht="14.25">
      <c r="K148" s="209"/>
      <c r="L148" s="209"/>
      <c r="M148" s="209"/>
      <c r="N148" s="210"/>
      <c r="O148" s="210"/>
    </row>
    <row r="149" spans="11:15" ht="14.25">
      <c r="K149" s="209"/>
      <c r="L149" s="209"/>
      <c r="M149" s="209"/>
      <c r="N149" s="210"/>
      <c r="O149" s="210"/>
    </row>
    <row r="150" spans="11:15" ht="14.25">
      <c r="K150" s="209"/>
      <c r="L150" s="209"/>
      <c r="M150" s="209"/>
      <c r="N150" s="210"/>
      <c r="O150" s="210"/>
    </row>
    <row r="151" spans="11:15" ht="14.25">
      <c r="K151" s="209"/>
      <c r="L151" s="209"/>
      <c r="M151" s="209"/>
      <c r="N151" s="210"/>
      <c r="O151" s="210"/>
    </row>
    <row r="152" spans="11:15" ht="14.25">
      <c r="K152" s="209"/>
      <c r="L152" s="209"/>
      <c r="M152" s="209"/>
      <c r="N152" s="210"/>
      <c r="O152" s="210"/>
    </row>
    <row r="153" spans="11:15" ht="14.25">
      <c r="K153" s="209"/>
      <c r="L153" s="209"/>
      <c r="M153" s="209"/>
      <c r="N153" s="210"/>
      <c r="O153" s="210"/>
    </row>
    <row r="154" spans="11:15" ht="14.25">
      <c r="K154" s="209"/>
      <c r="L154" s="209"/>
      <c r="M154" s="209"/>
      <c r="N154" s="210"/>
      <c r="O154" s="210"/>
    </row>
    <row r="155" spans="11:15" ht="14.25">
      <c r="K155" s="209"/>
      <c r="L155" s="209"/>
      <c r="M155" s="209"/>
      <c r="N155" s="210"/>
      <c r="O155" s="210"/>
    </row>
    <row r="156" spans="11:15" ht="14.25">
      <c r="K156" s="209"/>
      <c r="L156" s="209"/>
      <c r="M156" s="209"/>
      <c r="N156" s="210"/>
      <c r="O156" s="210"/>
    </row>
  </sheetData>
  <sheetProtection/>
  <mergeCells count="27">
    <mergeCell ref="E2:K2"/>
    <mergeCell ref="K5:O5"/>
    <mergeCell ref="A8:O8"/>
    <mergeCell ref="A10:B10"/>
    <mergeCell ref="A13:B13"/>
    <mergeCell ref="E4:O4"/>
    <mergeCell ref="E6:O6"/>
    <mergeCell ref="A14:B14"/>
    <mergeCell ref="A18:B18"/>
    <mergeCell ref="A19:B19"/>
    <mergeCell ref="A43:B43"/>
    <mergeCell ref="A52:B52"/>
    <mergeCell ref="A69:B69"/>
    <mergeCell ref="A70:B70"/>
    <mergeCell ref="A71:B71"/>
    <mergeCell ref="A75:B75"/>
    <mergeCell ref="A76:B76"/>
    <mergeCell ref="A77:B77"/>
    <mergeCell ref="A81:B81"/>
    <mergeCell ref="A120:B120"/>
    <mergeCell ref="A121:B121"/>
    <mergeCell ref="A85:B85"/>
    <mergeCell ref="A86:B86"/>
    <mergeCell ref="A92:B92"/>
    <mergeCell ref="A115:B115"/>
    <mergeCell ref="A116:B116"/>
    <mergeCell ref="A117:B117"/>
  </mergeCells>
  <printOptions/>
  <pageMargins left="0.7480314960629921" right="0.4330708661417323" top="0.31496062992125984" bottom="0.11811023622047245" header="0.6692913385826772" footer="0.5511811023622047"/>
  <pageSetup fitToWidth="0" fitToHeight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131"/>
  <sheetViews>
    <sheetView zoomScalePageLayoutView="0" workbookViewId="0" topLeftCell="B16">
      <selection activeCell="B4" sqref="A4:O92"/>
    </sheetView>
  </sheetViews>
  <sheetFormatPr defaultColWidth="9.140625" defaultRowHeight="15"/>
  <cols>
    <col min="1" max="1" width="2.421875" style="4" hidden="1" customWidth="1"/>
    <col min="2" max="2" width="46.00390625" style="2" customWidth="1"/>
    <col min="3" max="3" width="4.8515625" style="2" hidden="1" customWidth="1"/>
    <col min="4" max="4" width="10.57421875" style="2" hidden="1" customWidth="1"/>
    <col min="5" max="5" width="4.7109375" style="106" hidden="1" customWidth="1"/>
    <col min="6" max="6" width="3.57421875" style="150" customWidth="1"/>
    <col min="7" max="7" width="3.7109375" style="150" customWidth="1"/>
    <col min="8" max="8" width="5.7109375" style="150" hidden="1" customWidth="1"/>
    <col min="9" max="9" width="12.00390625" style="150" customWidth="1"/>
    <col min="10" max="10" width="4.00390625" style="103" customWidth="1"/>
    <col min="11" max="12" width="13.28125" style="103" hidden="1" customWidth="1"/>
    <col min="13" max="13" width="13.28125" style="103" customWidth="1"/>
    <col min="14" max="15" width="13.28125" style="4" hidden="1" customWidth="1"/>
    <col min="16" max="17" width="10.140625" style="4" customWidth="1"/>
    <col min="18" max="18" width="9.421875" style="4" customWidth="1"/>
    <col min="19" max="253" width="9.140625" style="4" customWidth="1"/>
    <col min="254" max="254" width="0" style="4" hidden="1" customWidth="1"/>
    <col min="255" max="255" width="76.00390625" style="4" customWidth="1"/>
    <col min="256" max="16384" width="9.140625" style="4" customWidth="1"/>
  </cols>
  <sheetData>
    <row r="1" spans="5:13" ht="12.75" hidden="1">
      <c r="E1" s="1" t="s">
        <v>86</v>
      </c>
      <c r="F1" s="3"/>
      <c r="G1" s="3"/>
      <c r="H1" s="3"/>
      <c r="I1" s="3"/>
      <c r="J1" s="3"/>
      <c r="K1" s="3"/>
      <c r="L1" s="3"/>
      <c r="M1" s="3"/>
    </row>
    <row r="2" spans="5:13" ht="55.5" customHeight="1" hidden="1">
      <c r="E2" s="245" t="s">
        <v>87</v>
      </c>
      <c r="F2" s="245"/>
      <c r="G2" s="245"/>
      <c r="H2" s="245"/>
      <c r="I2" s="245"/>
      <c r="J2" s="245"/>
      <c r="K2" s="245"/>
      <c r="L2" s="219"/>
      <c r="M2" s="219"/>
    </row>
    <row r="3" spans="5:13" ht="15.75" customHeight="1">
      <c r="E3" s="219"/>
      <c r="F3" s="219"/>
      <c r="G3" s="219"/>
      <c r="H3" s="219"/>
      <c r="I3" s="219"/>
      <c r="J3" s="219"/>
      <c r="K3" s="219" t="s">
        <v>278</v>
      </c>
      <c r="L3" s="219"/>
      <c r="M3" s="219"/>
    </row>
    <row r="4" spans="5:15" ht="102.75" customHeight="1">
      <c r="E4" s="219"/>
      <c r="F4" s="219"/>
      <c r="G4" s="219"/>
      <c r="H4" s="219"/>
      <c r="I4" s="261" t="s">
        <v>320</v>
      </c>
      <c r="J4" s="261"/>
      <c r="K4" s="261"/>
      <c r="L4" s="261"/>
      <c r="M4" s="261"/>
      <c r="N4" s="261"/>
      <c r="O4" s="261"/>
    </row>
    <row r="5" spans="6:15" ht="16.5" customHeight="1">
      <c r="F5" s="157"/>
      <c r="G5" s="157"/>
      <c r="H5" s="157"/>
      <c r="I5" s="157"/>
      <c r="J5" s="157"/>
      <c r="K5" s="251" t="s">
        <v>344</v>
      </c>
      <c r="L5" s="251"/>
      <c r="M5" s="251"/>
      <c r="N5" s="251"/>
      <c r="O5" s="251"/>
    </row>
    <row r="6" spans="6:15" ht="69.75" customHeight="1">
      <c r="F6" s="5"/>
      <c r="G6" s="5"/>
      <c r="H6" s="5"/>
      <c r="I6" s="262" t="s">
        <v>305</v>
      </c>
      <c r="J6" s="262"/>
      <c r="K6" s="262"/>
      <c r="L6" s="262"/>
      <c r="M6" s="262"/>
      <c r="N6" s="262"/>
      <c r="O6" s="262"/>
    </row>
    <row r="7" spans="5:13" ht="9" customHeight="1">
      <c r="E7" s="107"/>
      <c r="F7" s="57"/>
      <c r="G7" s="57"/>
      <c r="H7" s="57"/>
      <c r="I7" s="57"/>
      <c r="J7" s="57"/>
      <c r="K7" s="57"/>
      <c r="L7" s="57"/>
      <c r="M7" s="57"/>
    </row>
    <row r="8" spans="1:15" ht="50.25" customHeight="1">
      <c r="A8" s="247" t="s">
        <v>335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</row>
    <row r="9" spans="1:15" ht="15" customHeight="1">
      <c r="A9" s="58"/>
      <c r="B9" s="58"/>
      <c r="C9" s="59"/>
      <c r="D9" s="59"/>
      <c r="F9" s="58"/>
      <c r="G9" s="58"/>
      <c r="H9" s="58"/>
      <c r="I9" s="58"/>
      <c r="J9" s="58"/>
      <c r="K9" s="60"/>
      <c r="L9" s="193"/>
      <c r="M9" s="193"/>
      <c r="O9" s="211" t="s">
        <v>284</v>
      </c>
    </row>
    <row r="10" spans="1:15" s="62" customFormat="1" ht="24" customHeight="1">
      <c r="A10" s="248" t="s">
        <v>15</v>
      </c>
      <c r="B10" s="249"/>
      <c r="C10" s="61" t="s">
        <v>88</v>
      </c>
      <c r="D10" s="61" t="s">
        <v>89</v>
      </c>
      <c r="E10" s="108" t="s">
        <v>90</v>
      </c>
      <c r="F10" s="110" t="s">
        <v>91</v>
      </c>
      <c r="G10" s="110" t="s">
        <v>92</v>
      </c>
      <c r="H10" s="110" t="s">
        <v>93</v>
      </c>
      <c r="I10" s="110" t="s">
        <v>94</v>
      </c>
      <c r="J10" s="110" t="s">
        <v>95</v>
      </c>
      <c r="K10" s="17" t="s">
        <v>285</v>
      </c>
      <c r="L10" s="19" t="s">
        <v>318</v>
      </c>
      <c r="M10" s="17" t="s">
        <v>319</v>
      </c>
      <c r="N10" s="17" t="s">
        <v>286</v>
      </c>
      <c r="O10" s="17" t="s">
        <v>287</v>
      </c>
    </row>
    <row r="11" spans="1:15" s="62" customFormat="1" ht="20.25" customHeight="1" hidden="1">
      <c r="A11" s="61"/>
      <c r="B11" s="63" t="s">
        <v>96</v>
      </c>
      <c r="C11" s="159">
        <v>63</v>
      </c>
      <c r="D11" s="61"/>
      <c r="E11" s="108"/>
      <c r="F11" s="110"/>
      <c r="G11" s="110"/>
      <c r="H11" s="110"/>
      <c r="I11" s="110"/>
      <c r="J11" s="110"/>
      <c r="K11" s="64">
        <f>K12</f>
        <v>4187095.5700000003</v>
      </c>
      <c r="L11" s="64"/>
      <c r="M11" s="64"/>
      <c r="N11" s="64">
        <f>N12</f>
        <v>0</v>
      </c>
      <c r="O11" s="64">
        <f>O12</f>
        <v>0</v>
      </c>
    </row>
    <row r="12" spans="1:15" s="62" customFormat="1" ht="17.25" customHeight="1" hidden="1">
      <c r="A12" s="65"/>
      <c r="B12" s="66" t="s">
        <v>97</v>
      </c>
      <c r="C12" s="117">
        <v>63</v>
      </c>
      <c r="D12" s="117">
        <v>0</v>
      </c>
      <c r="E12" s="116">
        <v>865</v>
      </c>
      <c r="F12" s="113"/>
      <c r="G12" s="113"/>
      <c r="H12" s="113"/>
      <c r="I12" s="113"/>
      <c r="J12" s="113"/>
      <c r="K12" s="181">
        <f>K13+K55+K62+K67+K73+K107+K113+K122</f>
        <v>4187095.5700000003</v>
      </c>
      <c r="L12" s="181"/>
      <c r="M12" s="181"/>
      <c r="N12" s="181">
        <f>N13+N55+N62+N67+N73+N107+N113+N122</f>
        <v>0</v>
      </c>
      <c r="O12" s="181">
        <f>O13+O55+O62+O67+O73+O107+O113+O122</f>
        <v>0</v>
      </c>
    </row>
    <row r="13" spans="1:15" s="69" customFormat="1" ht="15.75" customHeight="1">
      <c r="A13" s="231" t="s">
        <v>98</v>
      </c>
      <c r="B13" s="232"/>
      <c r="C13" s="117">
        <v>63</v>
      </c>
      <c r="D13" s="117">
        <v>0</v>
      </c>
      <c r="E13" s="160">
        <v>865</v>
      </c>
      <c r="F13" s="133" t="s">
        <v>99</v>
      </c>
      <c r="G13" s="161"/>
      <c r="H13" s="161"/>
      <c r="I13" s="161"/>
      <c r="J13" s="161"/>
      <c r="K13" s="182">
        <f>K14+K18+K32+K39+K43</f>
        <v>1479806</v>
      </c>
      <c r="L13" s="182">
        <f>L14+L18+L32+L39+L43</f>
        <v>68096</v>
      </c>
      <c r="M13" s="182">
        <f>M14+M18+M32+M39+M43</f>
        <v>1547902</v>
      </c>
      <c r="N13" s="182">
        <f>N14+N18+N32+N39+N43</f>
        <v>0</v>
      </c>
      <c r="O13" s="182">
        <f>O14+O18+O32+O39+O43</f>
        <v>0</v>
      </c>
    </row>
    <row r="14" spans="1:15" ht="39" customHeight="1">
      <c r="A14" s="227" t="s">
        <v>100</v>
      </c>
      <c r="B14" s="228"/>
      <c r="C14" s="117">
        <v>63</v>
      </c>
      <c r="D14" s="117">
        <v>0</v>
      </c>
      <c r="E14" s="160">
        <v>865</v>
      </c>
      <c r="F14" s="137" t="s">
        <v>99</v>
      </c>
      <c r="G14" s="137" t="s">
        <v>101</v>
      </c>
      <c r="H14" s="137"/>
      <c r="I14" s="137"/>
      <c r="J14" s="113"/>
      <c r="K14" s="183">
        <f>K15</f>
        <v>428900</v>
      </c>
      <c r="L14" s="183">
        <f>L15</f>
        <v>16100</v>
      </c>
      <c r="M14" s="183">
        <f>M15</f>
        <v>445000</v>
      </c>
      <c r="N14" s="183">
        <f>N15</f>
        <v>0</v>
      </c>
      <c r="O14" s="183">
        <f>O15</f>
        <v>0</v>
      </c>
    </row>
    <row r="15" spans="1:15" ht="26.25" customHeight="1">
      <c r="A15" s="71" t="s">
        <v>102</v>
      </c>
      <c r="B15" s="162" t="s">
        <v>247</v>
      </c>
      <c r="C15" s="65">
        <v>63</v>
      </c>
      <c r="D15" s="65">
        <v>0</v>
      </c>
      <c r="E15" s="119">
        <v>865</v>
      </c>
      <c r="F15" s="120" t="s">
        <v>99</v>
      </c>
      <c r="G15" s="120" t="s">
        <v>101</v>
      </c>
      <c r="H15" s="120" t="s">
        <v>103</v>
      </c>
      <c r="I15" s="125" t="s">
        <v>283</v>
      </c>
      <c r="J15" s="163" t="s">
        <v>104</v>
      </c>
      <c r="K15" s="183">
        <f aca="true" t="shared" si="0" ref="K15:O16">K16</f>
        <v>428900</v>
      </c>
      <c r="L15" s="183">
        <f t="shared" si="0"/>
        <v>16100</v>
      </c>
      <c r="M15" s="183">
        <f t="shared" si="0"/>
        <v>445000</v>
      </c>
      <c r="N15" s="183">
        <f t="shared" si="0"/>
        <v>0</v>
      </c>
      <c r="O15" s="183">
        <f t="shared" si="0"/>
        <v>0</v>
      </c>
    </row>
    <row r="16" spans="1:15" ht="62.25" customHeight="1">
      <c r="A16" s="73" t="s">
        <v>105</v>
      </c>
      <c r="B16" s="73" t="s">
        <v>105</v>
      </c>
      <c r="C16" s="65">
        <v>63</v>
      </c>
      <c r="D16" s="65">
        <v>0</v>
      </c>
      <c r="E16" s="119">
        <v>865</v>
      </c>
      <c r="F16" s="120" t="s">
        <v>99</v>
      </c>
      <c r="G16" s="120" t="s">
        <v>101</v>
      </c>
      <c r="H16" s="120" t="s">
        <v>103</v>
      </c>
      <c r="I16" s="125" t="s">
        <v>283</v>
      </c>
      <c r="J16" s="125" t="s">
        <v>106</v>
      </c>
      <c r="K16" s="183">
        <f t="shared" si="0"/>
        <v>428900</v>
      </c>
      <c r="L16" s="183">
        <f t="shared" si="0"/>
        <v>16100</v>
      </c>
      <c r="M16" s="183">
        <f t="shared" si="0"/>
        <v>445000</v>
      </c>
      <c r="N16" s="183">
        <f t="shared" si="0"/>
        <v>0</v>
      </c>
      <c r="O16" s="183">
        <f t="shared" si="0"/>
        <v>0</v>
      </c>
    </row>
    <row r="17" spans="1:15" ht="27" customHeight="1">
      <c r="A17" s="73" t="s">
        <v>107</v>
      </c>
      <c r="B17" s="73" t="s">
        <v>107</v>
      </c>
      <c r="C17" s="65">
        <v>63</v>
      </c>
      <c r="D17" s="65">
        <v>0</v>
      </c>
      <c r="E17" s="119">
        <v>865</v>
      </c>
      <c r="F17" s="113" t="s">
        <v>99</v>
      </c>
      <c r="G17" s="113" t="s">
        <v>101</v>
      </c>
      <c r="H17" s="113" t="s">
        <v>103</v>
      </c>
      <c r="I17" s="125" t="s">
        <v>283</v>
      </c>
      <c r="J17" s="125" t="s">
        <v>108</v>
      </c>
      <c r="K17" s="183">
        <f>'6.ВД 19-21 '!K17</f>
        <v>428900</v>
      </c>
      <c r="L17" s="183">
        <f>'6.ВД 19-21 '!L17</f>
        <v>16100</v>
      </c>
      <c r="M17" s="183">
        <f>'6.ВД 19-21 '!M17</f>
        <v>445000</v>
      </c>
      <c r="N17" s="183">
        <f>'6.ВД 19-21 '!N17</f>
        <v>0</v>
      </c>
      <c r="O17" s="183">
        <f>'6.ВД 19-21 '!O17</f>
        <v>0</v>
      </c>
    </row>
    <row r="18" spans="1:15" s="75" customFormat="1" ht="48.75" customHeight="1">
      <c r="A18" s="231" t="s">
        <v>113</v>
      </c>
      <c r="B18" s="232"/>
      <c r="C18" s="117">
        <v>63</v>
      </c>
      <c r="D18" s="117">
        <v>0</v>
      </c>
      <c r="E18" s="160">
        <v>865</v>
      </c>
      <c r="F18" s="133" t="s">
        <v>99</v>
      </c>
      <c r="G18" s="133" t="s">
        <v>114</v>
      </c>
      <c r="H18" s="133"/>
      <c r="I18" s="133"/>
      <c r="J18" s="133"/>
      <c r="K18" s="182">
        <f>K19+K26+K29</f>
        <v>987724</v>
      </c>
      <c r="L18" s="182">
        <f>L19+L26+L29</f>
        <v>51800</v>
      </c>
      <c r="M18" s="182">
        <f>M19+M26+M29</f>
        <v>1039524</v>
      </c>
      <c r="N18" s="182">
        <f>N19+N26+N29</f>
        <v>0</v>
      </c>
      <c r="O18" s="182">
        <f>O19+O26+O29</f>
        <v>0</v>
      </c>
    </row>
    <row r="19" spans="1:15" ht="27" customHeight="1">
      <c r="A19" s="242" t="s">
        <v>115</v>
      </c>
      <c r="B19" s="243"/>
      <c r="C19" s="65">
        <v>63</v>
      </c>
      <c r="D19" s="65">
        <v>0</v>
      </c>
      <c r="E19" s="119">
        <v>865</v>
      </c>
      <c r="F19" s="113" t="s">
        <v>99</v>
      </c>
      <c r="G19" s="113" t="s">
        <v>114</v>
      </c>
      <c r="H19" s="125" t="s">
        <v>116</v>
      </c>
      <c r="I19" s="125" t="s">
        <v>269</v>
      </c>
      <c r="J19" s="113"/>
      <c r="K19" s="183">
        <f>K20+K22+K24</f>
        <v>974724</v>
      </c>
      <c r="L19" s="183">
        <f>L20+L22+L24</f>
        <v>46800</v>
      </c>
      <c r="M19" s="183">
        <f>M20+M22+M24</f>
        <v>1021524</v>
      </c>
      <c r="N19" s="183">
        <f>N20+N22+N24</f>
        <v>0</v>
      </c>
      <c r="O19" s="183">
        <f>O20+O22+O24</f>
        <v>0</v>
      </c>
    </row>
    <row r="20" spans="1:15" ht="60.75" customHeight="1">
      <c r="A20" s="72"/>
      <c r="B20" s="73" t="s">
        <v>105</v>
      </c>
      <c r="C20" s="65">
        <v>63</v>
      </c>
      <c r="D20" s="65">
        <v>0</v>
      </c>
      <c r="E20" s="119">
        <v>865</v>
      </c>
      <c r="F20" s="120" t="s">
        <v>99</v>
      </c>
      <c r="G20" s="120" t="s">
        <v>114</v>
      </c>
      <c r="H20" s="125" t="s">
        <v>116</v>
      </c>
      <c r="I20" s="125" t="s">
        <v>269</v>
      </c>
      <c r="J20" s="113" t="s">
        <v>106</v>
      </c>
      <c r="K20" s="183">
        <f>K21</f>
        <v>700100</v>
      </c>
      <c r="L20" s="183">
        <f>L21</f>
        <v>46800</v>
      </c>
      <c r="M20" s="183">
        <f>M21</f>
        <v>746900</v>
      </c>
      <c r="N20" s="183">
        <f>N21</f>
        <v>0</v>
      </c>
      <c r="O20" s="183">
        <f>O21</f>
        <v>0</v>
      </c>
    </row>
    <row r="21" spans="1:15" ht="27.75" customHeight="1">
      <c r="A21" s="76"/>
      <c r="B21" s="73" t="s">
        <v>107</v>
      </c>
      <c r="C21" s="65">
        <v>63</v>
      </c>
      <c r="D21" s="65">
        <v>0</v>
      </c>
      <c r="E21" s="119">
        <v>865</v>
      </c>
      <c r="F21" s="113" t="s">
        <v>99</v>
      </c>
      <c r="G21" s="113" t="s">
        <v>114</v>
      </c>
      <c r="H21" s="125" t="s">
        <v>116</v>
      </c>
      <c r="I21" s="125" t="s">
        <v>269</v>
      </c>
      <c r="J21" s="113" t="s">
        <v>108</v>
      </c>
      <c r="K21" s="183">
        <f>'6.ВД 19-21 '!K21</f>
        <v>700100</v>
      </c>
      <c r="L21" s="183">
        <f>'6.ВД 19-21 '!L21</f>
        <v>46800</v>
      </c>
      <c r="M21" s="183">
        <f>'6.ВД 19-21 '!M21</f>
        <v>746900</v>
      </c>
      <c r="N21" s="183">
        <f>'6.ВД 19-21 '!N21</f>
        <v>0</v>
      </c>
      <c r="O21" s="183">
        <f>'6.ВД 19-21 '!O21</f>
        <v>0</v>
      </c>
    </row>
    <row r="22" spans="1:15" ht="27.75" customHeight="1" hidden="1">
      <c r="A22" s="76"/>
      <c r="B22" s="77" t="s">
        <v>117</v>
      </c>
      <c r="C22" s="65">
        <v>63</v>
      </c>
      <c r="D22" s="65">
        <v>0</v>
      </c>
      <c r="E22" s="130">
        <v>865</v>
      </c>
      <c r="F22" s="126" t="s">
        <v>99</v>
      </c>
      <c r="G22" s="126" t="s">
        <v>114</v>
      </c>
      <c r="H22" s="125" t="s">
        <v>116</v>
      </c>
      <c r="I22" s="125" t="s">
        <v>269</v>
      </c>
      <c r="J22" s="126" t="s">
        <v>118</v>
      </c>
      <c r="K22" s="183">
        <f>K23</f>
        <v>269104</v>
      </c>
      <c r="L22" s="183">
        <f>L23</f>
        <v>0</v>
      </c>
      <c r="M22" s="183">
        <f>M23</f>
        <v>269104</v>
      </c>
      <c r="N22" s="183">
        <f>N23</f>
        <v>0</v>
      </c>
      <c r="O22" s="183">
        <f>O23</f>
        <v>0</v>
      </c>
    </row>
    <row r="23" spans="1:15" ht="25.5" customHeight="1" hidden="1">
      <c r="A23" s="76"/>
      <c r="B23" s="78" t="s">
        <v>119</v>
      </c>
      <c r="C23" s="65">
        <v>63</v>
      </c>
      <c r="D23" s="65">
        <v>0</v>
      </c>
      <c r="E23" s="130">
        <v>865</v>
      </c>
      <c r="F23" s="126" t="s">
        <v>99</v>
      </c>
      <c r="G23" s="126" t="s">
        <v>114</v>
      </c>
      <c r="H23" s="125" t="s">
        <v>116</v>
      </c>
      <c r="I23" s="125" t="s">
        <v>269</v>
      </c>
      <c r="J23" s="126" t="s">
        <v>120</v>
      </c>
      <c r="K23" s="183">
        <f>'6.ВД 19-21 '!K23</f>
        <v>269104</v>
      </c>
      <c r="L23" s="183">
        <f>'6.ВД 19-21 '!L23</f>
        <v>0</v>
      </c>
      <c r="M23" s="183">
        <f>'6.ВД 19-21 '!M23</f>
        <v>269104</v>
      </c>
      <c r="N23" s="183">
        <f>'6.ВД 19-21 '!N23</f>
        <v>0</v>
      </c>
      <c r="O23" s="183">
        <f>'6.ВД 19-21 '!O23</f>
        <v>0</v>
      </c>
    </row>
    <row r="24" spans="1:15" ht="15.75" customHeight="1" hidden="1">
      <c r="A24" s="76"/>
      <c r="B24" s="164" t="s">
        <v>123</v>
      </c>
      <c r="C24" s="65">
        <v>63</v>
      </c>
      <c r="D24" s="65">
        <v>0</v>
      </c>
      <c r="E24" s="119">
        <v>865</v>
      </c>
      <c r="F24" s="113" t="s">
        <v>99</v>
      </c>
      <c r="G24" s="113" t="s">
        <v>114</v>
      </c>
      <c r="H24" s="125" t="s">
        <v>116</v>
      </c>
      <c r="I24" s="125" t="s">
        <v>269</v>
      </c>
      <c r="J24" s="113" t="s">
        <v>124</v>
      </c>
      <c r="K24" s="183">
        <f>K25</f>
        <v>5520</v>
      </c>
      <c r="L24" s="183">
        <f>L25</f>
        <v>0</v>
      </c>
      <c r="M24" s="183">
        <f>M25</f>
        <v>5520</v>
      </c>
      <c r="N24" s="183">
        <f>N25</f>
        <v>0</v>
      </c>
      <c r="O24" s="183">
        <f>O25</f>
        <v>0</v>
      </c>
    </row>
    <row r="25" spans="1:15" ht="15.75" customHeight="1" hidden="1">
      <c r="A25" s="76"/>
      <c r="B25" s="79" t="s">
        <v>125</v>
      </c>
      <c r="C25" s="65">
        <v>63</v>
      </c>
      <c r="D25" s="65">
        <v>0</v>
      </c>
      <c r="E25" s="119">
        <v>865</v>
      </c>
      <c r="F25" s="113" t="s">
        <v>99</v>
      </c>
      <c r="G25" s="113" t="s">
        <v>114</v>
      </c>
      <c r="H25" s="125" t="s">
        <v>116</v>
      </c>
      <c r="I25" s="125" t="s">
        <v>269</v>
      </c>
      <c r="J25" s="113" t="s">
        <v>126</v>
      </c>
      <c r="K25" s="183">
        <f>'6.ВД 19-21 '!K25</f>
        <v>5520</v>
      </c>
      <c r="L25" s="183">
        <f>'6.ВД 19-21 '!L25</f>
        <v>0</v>
      </c>
      <c r="M25" s="183">
        <f>'6.ВД 19-21 '!M25</f>
        <v>5520</v>
      </c>
      <c r="N25" s="183">
        <f>'6.ВД 19-21 '!N25</f>
        <v>0</v>
      </c>
      <c r="O25" s="183">
        <f>'6.ВД 19-21 '!O25</f>
        <v>0</v>
      </c>
    </row>
    <row r="26" spans="1:15" ht="27" customHeight="1">
      <c r="A26" s="76"/>
      <c r="B26" s="155" t="s">
        <v>288</v>
      </c>
      <c r="C26" s="65"/>
      <c r="D26" s="65"/>
      <c r="E26" s="168">
        <v>865</v>
      </c>
      <c r="F26" s="113" t="s">
        <v>99</v>
      </c>
      <c r="G26" s="113" t="s">
        <v>114</v>
      </c>
      <c r="H26" s="125" t="s">
        <v>289</v>
      </c>
      <c r="I26" s="125" t="s">
        <v>289</v>
      </c>
      <c r="J26" s="113"/>
      <c r="K26" s="183">
        <f>K27</f>
        <v>8000</v>
      </c>
      <c r="L26" s="183">
        <f>L27</f>
        <v>5000</v>
      </c>
      <c r="M26" s="183">
        <f>M27</f>
        <v>13000</v>
      </c>
      <c r="N26" s="183">
        <f aca="true" t="shared" si="1" ref="K26:O27">N27</f>
        <v>0</v>
      </c>
      <c r="O26" s="183">
        <f t="shared" si="1"/>
        <v>0</v>
      </c>
    </row>
    <row r="27" spans="1:15" ht="29.25" customHeight="1">
      <c r="A27" s="76"/>
      <c r="B27" s="199" t="s">
        <v>117</v>
      </c>
      <c r="C27" s="65"/>
      <c r="D27" s="65"/>
      <c r="E27" s="168">
        <v>865</v>
      </c>
      <c r="F27" s="113" t="s">
        <v>99</v>
      </c>
      <c r="G27" s="113" t="s">
        <v>114</v>
      </c>
      <c r="H27" s="125" t="s">
        <v>289</v>
      </c>
      <c r="I27" s="125" t="s">
        <v>289</v>
      </c>
      <c r="J27" s="113" t="s">
        <v>118</v>
      </c>
      <c r="K27" s="183">
        <f t="shared" si="1"/>
        <v>8000</v>
      </c>
      <c r="L27" s="183">
        <f t="shared" si="1"/>
        <v>5000</v>
      </c>
      <c r="M27" s="183">
        <f t="shared" si="1"/>
        <v>13000</v>
      </c>
      <c r="N27" s="183">
        <f t="shared" si="1"/>
        <v>0</v>
      </c>
      <c r="O27" s="183">
        <f t="shared" si="1"/>
        <v>0</v>
      </c>
    </row>
    <row r="28" spans="1:15" ht="30.75" customHeight="1">
      <c r="A28" s="76"/>
      <c r="B28" s="78" t="s">
        <v>119</v>
      </c>
      <c r="C28" s="65"/>
      <c r="D28" s="65"/>
      <c r="E28" s="168">
        <v>865</v>
      </c>
      <c r="F28" s="113" t="s">
        <v>99</v>
      </c>
      <c r="G28" s="113" t="s">
        <v>114</v>
      </c>
      <c r="H28" s="125" t="s">
        <v>289</v>
      </c>
      <c r="I28" s="125" t="s">
        <v>289</v>
      </c>
      <c r="J28" s="113" t="s">
        <v>120</v>
      </c>
      <c r="K28" s="183">
        <f>'6.ВД 19-21 '!K28</f>
        <v>8000</v>
      </c>
      <c r="L28" s="183">
        <f>'6.ВД 19-21 '!L28</f>
        <v>5000</v>
      </c>
      <c r="M28" s="183">
        <f>'6.ВД 19-21 '!M28</f>
        <v>13000</v>
      </c>
      <c r="N28" s="183">
        <f>'6.ВД 19-21 '!N28</f>
        <v>0</v>
      </c>
      <c r="O28" s="183">
        <f>'6.ВД 19-21 '!O28</f>
        <v>0</v>
      </c>
    </row>
    <row r="29" spans="1:15" ht="15" customHeight="1" hidden="1">
      <c r="A29" s="76"/>
      <c r="B29" s="78" t="s">
        <v>290</v>
      </c>
      <c r="C29" s="65"/>
      <c r="D29" s="65"/>
      <c r="E29" s="168">
        <v>865</v>
      </c>
      <c r="F29" s="113" t="s">
        <v>99</v>
      </c>
      <c r="G29" s="113" t="s">
        <v>114</v>
      </c>
      <c r="H29" s="125"/>
      <c r="I29" s="125" t="s">
        <v>291</v>
      </c>
      <c r="J29" s="113"/>
      <c r="K29" s="183">
        <f aca="true" t="shared" si="2" ref="K29:O30">K30</f>
        <v>5000</v>
      </c>
      <c r="L29" s="183">
        <f t="shared" si="2"/>
        <v>0</v>
      </c>
      <c r="M29" s="183">
        <f t="shared" si="2"/>
        <v>5000</v>
      </c>
      <c r="N29" s="183">
        <f t="shared" si="2"/>
        <v>0</v>
      </c>
      <c r="O29" s="183">
        <f t="shared" si="2"/>
        <v>0</v>
      </c>
    </row>
    <row r="30" spans="1:15" ht="17.25" customHeight="1" hidden="1">
      <c r="A30" s="76"/>
      <c r="B30" s="164" t="s">
        <v>123</v>
      </c>
      <c r="C30" s="65"/>
      <c r="D30" s="65"/>
      <c r="E30" s="168">
        <v>865</v>
      </c>
      <c r="F30" s="113" t="s">
        <v>99</v>
      </c>
      <c r="G30" s="113" t="s">
        <v>114</v>
      </c>
      <c r="H30" s="125"/>
      <c r="I30" s="125" t="s">
        <v>291</v>
      </c>
      <c r="J30" s="113" t="s">
        <v>124</v>
      </c>
      <c r="K30" s="183">
        <f t="shared" si="2"/>
        <v>5000</v>
      </c>
      <c r="L30" s="183">
        <f t="shared" si="2"/>
        <v>0</v>
      </c>
      <c r="M30" s="183">
        <f t="shared" si="2"/>
        <v>5000</v>
      </c>
      <c r="N30" s="183">
        <f t="shared" si="2"/>
        <v>0</v>
      </c>
      <c r="O30" s="183">
        <f t="shared" si="2"/>
        <v>0</v>
      </c>
    </row>
    <row r="31" spans="1:15" ht="17.25" customHeight="1" hidden="1">
      <c r="A31" s="76"/>
      <c r="B31" s="79" t="s">
        <v>125</v>
      </c>
      <c r="C31" s="65"/>
      <c r="D31" s="65"/>
      <c r="E31" s="168">
        <v>865</v>
      </c>
      <c r="F31" s="113" t="s">
        <v>99</v>
      </c>
      <c r="G31" s="113" t="s">
        <v>114</v>
      </c>
      <c r="H31" s="125"/>
      <c r="I31" s="125" t="s">
        <v>291</v>
      </c>
      <c r="J31" s="113" t="s">
        <v>126</v>
      </c>
      <c r="K31" s="183">
        <f>'6.ВД 19-21 '!K31</f>
        <v>5000</v>
      </c>
      <c r="L31" s="183">
        <f>'6.ВД 19-21 '!L31</f>
        <v>0</v>
      </c>
      <c r="M31" s="183">
        <f>'6.ВД 19-21 '!M31</f>
        <v>5000</v>
      </c>
      <c r="N31" s="183">
        <f>'6.ВД 19-21 '!N31</f>
        <v>0</v>
      </c>
      <c r="O31" s="183">
        <f>'6.ВД 19-21 '!O31</f>
        <v>0</v>
      </c>
    </row>
    <row r="32" spans="1:15" s="75" customFormat="1" ht="41.25" customHeight="1" hidden="1">
      <c r="A32" s="165" t="s">
        <v>133</v>
      </c>
      <c r="B32" s="165" t="s">
        <v>133</v>
      </c>
      <c r="C32" s="117">
        <v>63</v>
      </c>
      <c r="D32" s="117">
        <v>0</v>
      </c>
      <c r="E32" s="160">
        <v>865</v>
      </c>
      <c r="F32" s="133" t="s">
        <v>99</v>
      </c>
      <c r="G32" s="133" t="s">
        <v>134</v>
      </c>
      <c r="H32" s="133"/>
      <c r="I32" s="133"/>
      <c r="J32" s="133"/>
      <c r="K32" s="182">
        <f>K33+K36</f>
        <v>2300</v>
      </c>
      <c r="L32" s="182">
        <f>L33+L36</f>
        <v>0</v>
      </c>
      <c r="M32" s="182">
        <f>M33+M36</f>
        <v>2300</v>
      </c>
      <c r="N32" s="182">
        <f>N33+N36</f>
        <v>0</v>
      </c>
      <c r="O32" s="182">
        <f>O33+O36</f>
        <v>0</v>
      </c>
    </row>
    <row r="33" spans="1:15" s="75" customFormat="1" ht="69" customHeight="1" hidden="1">
      <c r="A33" s="71" t="s">
        <v>135</v>
      </c>
      <c r="B33" s="162" t="s">
        <v>250</v>
      </c>
      <c r="C33" s="65">
        <v>63</v>
      </c>
      <c r="D33" s="65">
        <v>0</v>
      </c>
      <c r="E33" s="119">
        <v>865</v>
      </c>
      <c r="F33" s="113" t="s">
        <v>99</v>
      </c>
      <c r="G33" s="113" t="s">
        <v>134</v>
      </c>
      <c r="H33" s="113" t="s">
        <v>136</v>
      </c>
      <c r="I33" s="166" t="s">
        <v>270</v>
      </c>
      <c r="J33" s="113"/>
      <c r="K33" s="183">
        <f aca="true" t="shared" si="3" ref="K33:O34">K34</f>
        <v>2000</v>
      </c>
      <c r="L33" s="183">
        <f t="shared" si="3"/>
        <v>0</v>
      </c>
      <c r="M33" s="183">
        <f t="shared" si="3"/>
        <v>2000</v>
      </c>
      <c r="N33" s="183">
        <f t="shared" si="3"/>
        <v>0</v>
      </c>
      <c r="O33" s="183">
        <f t="shared" si="3"/>
        <v>0</v>
      </c>
    </row>
    <row r="34" spans="1:15" ht="14.25" customHeight="1" hidden="1">
      <c r="A34" s="76"/>
      <c r="B34" s="80" t="s">
        <v>137</v>
      </c>
      <c r="C34" s="65">
        <v>63</v>
      </c>
      <c r="D34" s="65">
        <v>0</v>
      </c>
      <c r="E34" s="119">
        <v>865</v>
      </c>
      <c r="F34" s="113" t="s">
        <v>99</v>
      </c>
      <c r="G34" s="128" t="s">
        <v>134</v>
      </c>
      <c r="H34" s="113" t="s">
        <v>136</v>
      </c>
      <c r="I34" s="166" t="s">
        <v>270</v>
      </c>
      <c r="J34" s="113" t="s">
        <v>138</v>
      </c>
      <c r="K34" s="183">
        <f t="shared" si="3"/>
        <v>2000</v>
      </c>
      <c r="L34" s="183">
        <f t="shared" si="3"/>
        <v>0</v>
      </c>
      <c r="M34" s="183">
        <f t="shared" si="3"/>
        <v>2000</v>
      </c>
      <c r="N34" s="183">
        <f t="shared" si="3"/>
        <v>0</v>
      </c>
      <c r="O34" s="183">
        <f t="shared" si="3"/>
        <v>0</v>
      </c>
    </row>
    <row r="35" spans="1:15" ht="16.5" customHeight="1" hidden="1">
      <c r="A35" s="76"/>
      <c r="B35" s="81" t="s">
        <v>79</v>
      </c>
      <c r="C35" s="65">
        <v>63</v>
      </c>
      <c r="D35" s="65">
        <v>0</v>
      </c>
      <c r="E35" s="119">
        <v>865</v>
      </c>
      <c r="F35" s="113" t="s">
        <v>99</v>
      </c>
      <c r="G35" s="128" t="s">
        <v>134</v>
      </c>
      <c r="H35" s="113" t="s">
        <v>136</v>
      </c>
      <c r="I35" s="166" t="s">
        <v>270</v>
      </c>
      <c r="J35" s="126" t="s">
        <v>139</v>
      </c>
      <c r="K35" s="183">
        <f>'6.ВД 19-21 '!K35</f>
        <v>2000</v>
      </c>
      <c r="L35" s="183">
        <f>'6.ВД 19-21 '!L35</f>
        <v>0</v>
      </c>
      <c r="M35" s="183">
        <f>'6.ВД 19-21 '!M35</f>
        <v>2000</v>
      </c>
      <c r="N35" s="183">
        <f>'6.ВД 19-21 '!N35</f>
        <v>0</v>
      </c>
      <c r="O35" s="183">
        <f>'6.ВД 19-21 '!O35</f>
        <v>0</v>
      </c>
    </row>
    <row r="36" spans="1:15" ht="64.5" customHeight="1" hidden="1">
      <c r="A36" s="100"/>
      <c r="B36" s="208" t="s">
        <v>304</v>
      </c>
      <c r="C36" s="65"/>
      <c r="D36" s="65"/>
      <c r="E36" s="119">
        <v>865</v>
      </c>
      <c r="F36" s="113" t="s">
        <v>99</v>
      </c>
      <c r="G36" s="113" t="s">
        <v>134</v>
      </c>
      <c r="H36" s="113"/>
      <c r="I36" s="166" t="s">
        <v>292</v>
      </c>
      <c r="J36" s="113"/>
      <c r="K36" s="183">
        <f aca="true" t="shared" si="4" ref="K36:O37">K37</f>
        <v>300</v>
      </c>
      <c r="L36" s="183">
        <f t="shared" si="4"/>
        <v>0</v>
      </c>
      <c r="M36" s="183">
        <f t="shared" si="4"/>
        <v>300</v>
      </c>
      <c r="N36" s="183">
        <f t="shared" si="4"/>
        <v>0</v>
      </c>
      <c r="O36" s="183">
        <f t="shared" si="4"/>
        <v>0</v>
      </c>
    </row>
    <row r="37" spans="1:15" ht="15.75" customHeight="1" hidden="1">
      <c r="A37" s="100"/>
      <c r="B37" s="80" t="s">
        <v>137</v>
      </c>
      <c r="C37" s="65"/>
      <c r="D37" s="65"/>
      <c r="E37" s="119">
        <v>865</v>
      </c>
      <c r="F37" s="113" t="s">
        <v>99</v>
      </c>
      <c r="G37" s="128" t="s">
        <v>134</v>
      </c>
      <c r="H37" s="113"/>
      <c r="I37" s="166" t="s">
        <v>292</v>
      </c>
      <c r="J37" s="113" t="s">
        <v>138</v>
      </c>
      <c r="K37" s="183">
        <f t="shared" si="4"/>
        <v>300</v>
      </c>
      <c r="L37" s="183">
        <f t="shared" si="4"/>
        <v>0</v>
      </c>
      <c r="M37" s="183">
        <f t="shared" si="4"/>
        <v>300</v>
      </c>
      <c r="N37" s="183">
        <f t="shared" si="4"/>
        <v>0</v>
      </c>
      <c r="O37" s="183">
        <f t="shared" si="4"/>
        <v>0</v>
      </c>
    </row>
    <row r="38" spans="1:15" ht="15.75" customHeight="1" hidden="1">
      <c r="A38" s="100"/>
      <c r="B38" s="81" t="s">
        <v>79</v>
      </c>
      <c r="C38" s="65"/>
      <c r="D38" s="65"/>
      <c r="E38" s="119">
        <v>865</v>
      </c>
      <c r="F38" s="113" t="s">
        <v>99</v>
      </c>
      <c r="G38" s="128" t="s">
        <v>134</v>
      </c>
      <c r="H38" s="113"/>
      <c r="I38" s="166" t="s">
        <v>292</v>
      </c>
      <c r="J38" s="113" t="s">
        <v>139</v>
      </c>
      <c r="K38" s="183">
        <f>'6.ВД 19-21 '!K38</f>
        <v>300</v>
      </c>
      <c r="L38" s="183">
        <f>'6.ВД 19-21 '!L38</f>
        <v>0</v>
      </c>
      <c r="M38" s="183">
        <f>'6.ВД 19-21 '!M38</f>
        <v>300</v>
      </c>
      <c r="N38" s="183">
        <f>'6.ВД 19-21 '!N38</f>
        <v>0</v>
      </c>
      <c r="O38" s="183">
        <f>'6.ВД 19-21 '!O38</f>
        <v>0</v>
      </c>
    </row>
    <row r="39" spans="1:15" ht="15.75" customHeight="1">
      <c r="A39" s="100"/>
      <c r="B39" s="206" t="s">
        <v>297</v>
      </c>
      <c r="C39" s="65"/>
      <c r="D39" s="65"/>
      <c r="E39" s="119">
        <v>865</v>
      </c>
      <c r="F39" s="113" t="s">
        <v>99</v>
      </c>
      <c r="G39" s="128" t="s">
        <v>300</v>
      </c>
      <c r="H39" s="113"/>
      <c r="I39" s="166"/>
      <c r="J39" s="113"/>
      <c r="K39" s="183">
        <f>K40</f>
        <v>7000</v>
      </c>
      <c r="L39" s="183">
        <f aca="true" t="shared" si="5" ref="L39:M41">L40</f>
        <v>196</v>
      </c>
      <c r="M39" s="183">
        <f t="shared" si="5"/>
        <v>7196</v>
      </c>
      <c r="N39" s="183">
        <f aca="true" t="shared" si="6" ref="N39:O41">N40</f>
        <v>0</v>
      </c>
      <c r="O39" s="183">
        <f t="shared" si="6"/>
        <v>0</v>
      </c>
    </row>
    <row r="40" spans="1:15" ht="15.75" customHeight="1">
      <c r="A40" s="100"/>
      <c r="B40" s="207" t="s">
        <v>298</v>
      </c>
      <c r="C40" s="65"/>
      <c r="D40" s="65"/>
      <c r="E40" s="119">
        <v>865</v>
      </c>
      <c r="F40" s="113" t="s">
        <v>99</v>
      </c>
      <c r="G40" s="128" t="s">
        <v>300</v>
      </c>
      <c r="H40" s="113"/>
      <c r="I40" s="205" t="s">
        <v>301</v>
      </c>
      <c r="J40" s="113"/>
      <c r="K40" s="183">
        <f>K41</f>
        <v>7000</v>
      </c>
      <c r="L40" s="183">
        <f t="shared" si="5"/>
        <v>196</v>
      </c>
      <c r="M40" s="183">
        <f t="shared" si="5"/>
        <v>7196</v>
      </c>
      <c r="N40" s="183">
        <f t="shared" si="6"/>
        <v>0</v>
      </c>
      <c r="O40" s="183">
        <f t="shared" si="6"/>
        <v>0</v>
      </c>
    </row>
    <row r="41" spans="1:15" ht="15.75" customHeight="1">
      <c r="A41" s="100"/>
      <c r="B41" s="207" t="s">
        <v>123</v>
      </c>
      <c r="C41" s="65"/>
      <c r="D41" s="65"/>
      <c r="E41" s="119">
        <v>865</v>
      </c>
      <c r="F41" s="113" t="s">
        <v>99</v>
      </c>
      <c r="G41" s="128" t="s">
        <v>300</v>
      </c>
      <c r="H41" s="113"/>
      <c r="I41" s="205" t="s">
        <v>301</v>
      </c>
      <c r="J41" s="113" t="s">
        <v>124</v>
      </c>
      <c r="K41" s="183">
        <f>K42</f>
        <v>7000</v>
      </c>
      <c r="L41" s="183">
        <f t="shared" si="5"/>
        <v>196</v>
      </c>
      <c r="M41" s="183">
        <f t="shared" si="5"/>
        <v>7196</v>
      </c>
      <c r="N41" s="183">
        <f t="shared" si="6"/>
        <v>0</v>
      </c>
      <c r="O41" s="183">
        <f t="shared" si="6"/>
        <v>0</v>
      </c>
    </row>
    <row r="42" spans="1:15" ht="15.75" customHeight="1">
      <c r="A42" s="100"/>
      <c r="B42" s="207" t="s">
        <v>299</v>
      </c>
      <c r="C42" s="65"/>
      <c r="D42" s="65"/>
      <c r="E42" s="119">
        <v>865</v>
      </c>
      <c r="F42" s="113" t="s">
        <v>99</v>
      </c>
      <c r="G42" s="128" t="s">
        <v>300</v>
      </c>
      <c r="H42" s="113"/>
      <c r="I42" s="205" t="s">
        <v>301</v>
      </c>
      <c r="J42" s="113" t="s">
        <v>302</v>
      </c>
      <c r="K42" s="183">
        <f>'6.ВД 19-21 '!K42</f>
        <v>7000</v>
      </c>
      <c r="L42" s="183">
        <f>'6.ВД 19-21 '!L42</f>
        <v>196</v>
      </c>
      <c r="M42" s="183">
        <f>'6.ВД 19-21 '!M42</f>
        <v>7196</v>
      </c>
      <c r="N42" s="183">
        <f>'6.ВД 19-21 '!N42</f>
        <v>0</v>
      </c>
      <c r="O42" s="183">
        <f>'6.ВД 19-21 '!O42</f>
        <v>0</v>
      </c>
    </row>
    <row r="43" spans="1:15" s="75" customFormat="1" ht="15.75" customHeight="1" hidden="1">
      <c r="A43" s="231" t="s">
        <v>146</v>
      </c>
      <c r="B43" s="232"/>
      <c r="C43" s="117">
        <v>63</v>
      </c>
      <c r="D43" s="117">
        <v>0</v>
      </c>
      <c r="E43" s="167">
        <v>865</v>
      </c>
      <c r="F43" s="133" t="s">
        <v>99</v>
      </c>
      <c r="G43" s="133" t="s">
        <v>147</v>
      </c>
      <c r="H43" s="133"/>
      <c r="I43" s="133"/>
      <c r="J43" s="133"/>
      <c r="K43" s="182">
        <f>K47+K52+K44</f>
        <v>53882</v>
      </c>
      <c r="L43" s="182">
        <f>L47+L52+L44</f>
        <v>0</v>
      </c>
      <c r="M43" s="182">
        <f>M47+M52+M44</f>
        <v>53882</v>
      </c>
      <c r="N43" s="182">
        <f>N47+N52</f>
        <v>0</v>
      </c>
      <c r="O43" s="182">
        <f>O47+O52</f>
        <v>0</v>
      </c>
    </row>
    <row r="44" spans="1:15" s="75" customFormat="1" ht="27" customHeight="1" hidden="1">
      <c r="A44" s="142"/>
      <c r="B44" s="218" t="s">
        <v>321</v>
      </c>
      <c r="C44" s="117"/>
      <c r="D44" s="117"/>
      <c r="E44" s="167"/>
      <c r="F44" s="128" t="s">
        <v>99</v>
      </c>
      <c r="G44" s="128" t="s">
        <v>147</v>
      </c>
      <c r="H44" s="133"/>
      <c r="I44" s="113" t="s">
        <v>322</v>
      </c>
      <c r="J44" s="133"/>
      <c r="K44" s="183">
        <f aca="true" t="shared" si="7" ref="K44:M45">K45</f>
        <v>53382</v>
      </c>
      <c r="L44" s="183">
        <f t="shared" si="7"/>
        <v>0</v>
      </c>
      <c r="M44" s="183">
        <f t="shared" si="7"/>
        <v>53382</v>
      </c>
      <c r="N44" s="183">
        <v>0</v>
      </c>
      <c r="O44" s="183">
        <v>0</v>
      </c>
    </row>
    <row r="45" spans="1:15" s="75" customFormat="1" ht="29.25" customHeight="1" hidden="1">
      <c r="A45" s="142"/>
      <c r="B45" s="199" t="s">
        <v>117</v>
      </c>
      <c r="C45" s="117"/>
      <c r="D45" s="117"/>
      <c r="E45" s="167"/>
      <c r="F45" s="128" t="s">
        <v>99</v>
      </c>
      <c r="G45" s="128" t="s">
        <v>147</v>
      </c>
      <c r="H45" s="133"/>
      <c r="I45" s="113" t="s">
        <v>322</v>
      </c>
      <c r="J45" s="113" t="s">
        <v>118</v>
      </c>
      <c r="K45" s="183">
        <f t="shared" si="7"/>
        <v>53382</v>
      </c>
      <c r="L45" s="183">
        <f t="shared" si="7"/>
        <v>0</v>
      </c>
      <c r="M45" s="183">
        <f t="shared" si="7"/>
        <v>53382</v>
      </c>
      <c r="N45" s="183">
        <v>0</v>
      </c>
      <c r="O45" s="183">
        <v>0</v>
      </c>
    </row>
    <row r="46" spans="1:15" s="75" customFormat="1" ht="31.5" customHeight="1" hidden="1">
      <c r="A46" s="142"/>
      <c r="B46" s="78" t="s">
        <v>119</v>
      </c>
      <c r="C46" s="117"/>
      <c r="D46" s="117"/>
      <c r="E46" s="167"/>
      <c r="F46" s="128" t="s">
        <v>99</v>
      </c>
      <c r="G46" s="128" t="s">
        <v>147</v>
      </c>
      <c r="H46" s="133"/>
      <c r="I46" s="113" t="s">
        <v>322</v>
      </c>
      <c r="J46" s="113" t="s">
        <v>120</v>
      </c>
      <c r="K46" s="183">
        <f>'6.ВД 19-21 '!K46</f>
        <v>53382</v>
      </c>
      <c r="L46" s="183">
        <f>'6.ВД 19-21 '!L46</f>
        <v>0</v>
      </c>
      <c r="M46" s="183">
        <f>'6.ВД 19-21 '!M46</f>
        <v>53382</v>
      </c>
      <c r="N46" s="183">
        <v>0</v>
      </c>
      <c r="O46" s="183">
        <v>0</v>
      </c>
    </row>
    <row r="47" spans="1:15" s="75" customFormat="1" ht="41.25" customHeight="1" hidden="1">
      <c r="A47" s="142"/>
      <c r="B47" s="80" t="s">
        <v>293</v>
      </c>
      <c r="C47" s="117"/>
      <c r="D47" s="117"/>
      <c r="E47" s="168">
        <v>865</v>
      </c>
      <c r="F47" s="128" t="s">
        <v>99</v>
      </c>
      <c r="G47" s="128" t="s">
        <v>147</v>
      </c>
      <c r="H47" s="133"/>
      <c r="I47" s="113" t="s">
        <v>280</v>
      </c>
      <c r="J47" s="133"/>
      <c r="K47" s="183">
        <f>K48</f>
        <v>0</v>
      </c>
      <c r="L47" s="183">
        <f>L48+L50</f>
        <v>0</v>
      </c>
      <c r="M47" s="183">
        <f>M48+M50</f>
        <v>0</v>
      </c>
      <c r="N47" s="183">
        <f>N48+N50</f>
        <v>0</v>
      </c>
      <c r="O47" s="183">
        <f>O48+O50</f>
        <v>0</v>
      </c>
    </row>
    <row r="48" spans="1:15" s="75" customFormat="1" ht="27" customHeight="1" hidden="1">
      <c r="A48" s="142"/>
      <c r="B48" s="199" t="s">
        <v>117</v>
      </c>
      <c r="C48" s="117"/>
      <c r="D48" s="117"/>
      <c r="E48" s="168">
        <v>865</v>
      </c>
      <c r="F48" s="128" t="s">
        <v>99</v>
      </c>
      <c r="G48" s="128" t="s">
        <v>147</v>
      </c>
      <c r="H48" s="133"/>
      <c r="I48" s="113" t="s">
        <v>280</v>
      </c>
      <c r="J48" s="113" t="s">
        <v>118</v>
      </c>
      <c r="K48" s="183">
        <f>K49</f>
        <v>0</v>
      </c>
      <c r="L48" s="183">
        <f>L49</f>
        <v>0</v>
      </c>
      <c r="M48" s="183">
        <f>M49</f>
        <v>0</v>
      </c>
      <c r="N48" s="183">
        <f>N49</f>
        <v>0</v>
      </c>
      <c r="O48" s="183">
        <f>O49</f>
        <v>0</v>
      </c>
    </row>
    <row r="49" spans="1:15" s="75" customFormat="1" ht="26.25" customHeight="1" hidden="1">
      <c r="A49" s="142"/>
      <c r="B49" s="78" t="s">
        <v>119</v>
      </c>
      <c r="C49" s="117"/>
      <c r="D49" s="117"/>
      <c r="E49" s="168">
        <v>865</v>
      </c>
      <c r="F49" s="128" t="s">
        <v>99</v>
      </c>
      <c r="G49" s="128" t="s">
        <v>147</v>
      </c>
      <c r="H49" s="133"/>
      <c r="I49" s="113" t="s">
        <v>280</v>
      </c>
      <c r="J49" s="113" t="s">
        <v>120</v>
      </c>
      <c r="K49" s="183">
        <f>'6.ВД 19-21 '!K49</f>
        <v>0</v>
      </c>
      <c r="L49" s="183">
        <f>'6.ВД 19-21 '!L49</f>
        <v>0</v>
      </c>
      <c r="M49" s="183">
        <f>'6.ВД 19-21 '!M49</f>
        <v>0</v>
      </c>
      <c r="N49" s="183">
        <f>'6.ВД 19-21 '!N49</f>
        <v>0</v>
      </c>
      <c r="O49" s="183">
        <f>'6.ВД 19-21 '!O49</f>
        <v>0</v>
      </c>
    </row>
    <row r="50" spans="1:15" s="75" customFormat="1" ht="15.75" customHeight="1" hidden="1">
      <c r="A50" s="142"/>
      <c r="B50" s="164" t="s">
        <v>123</v>
      </c>
      <c r="C50" s="117"/>
      <c r="D50" s="117"/>
      <c r="E50" s="168">
        <v>865</v>
      </c>
      <c r="F50" s="128" t="s">
        <v>99</v>
      </c>
      <c r="G50" s="128" t="s">
        <v>147</v>
      </c>
      <c r="H50" s="133"/>
      <c r="I50" s="113" t="s">
        <v>280</v>
      </c>
      <c r="J50" s="113" t="s">
        <v>124</v>
      </c>
      <c r="K50" s="183">
        <f>K51</f>
        <v>0</v>
      </c>
      <c r="L50" s="183">
        <f>L51</f>
        <v>0</v>
      </c>
      <c r="M50" s="183">
        <f>M51</f>
        <v>0</v>
      </c>
      <c r="N50" s="183">
        <f>N51</f>
        <v>0</v>
      </c>
      <c r="O50" s="183">
        <f>O51</f>
        <v>0</v>
      </c>
    </row>
    <row r="51" spans="1:15" s="75" customFormat="1" ht="15.75" customHeight="1" hidden="1">
      <c r="A51" s="142"/>
      <c r="B51" s="79" t="s">
        <v>125</v>
      </c>
      <c r="C51" s="117"/>
      <c r="D51" s="117"/>
      <c r="E51" s="168">
        <v>865</v>
      </c>
      <c r="F51" s="128" t="s">
        <v>99</v>
      </c>
      <c r="G51" s="128" t="s">
        <v>147</v>
      </c>
      <c r="H51" s="133"/>
      <c r="I51" s="113" t="s">
        <v>280</v>
      </c>
      <c r="J51" s="113" t="s">
        <v>126</v>
      </c>
      <c r="K51" s="183">
        <f>'6.ВД 19-21 '!K51</f>
        <v>0</v>
      </c>
      <c r="L51" s="183">
        <f>'6.ВД 19-21 '!L51</f>
        <v>0</v>
      </c>
      <c r="M51" s="183">
        <f>'6.ВД 19-21 '!M51</f>
        <v>0</v>
      </c>
      <c r="N51" s="183">
        <f>'6.ВД 19-21 '!N51</f>
        <v>0</v>
      </c>
      <c r="O51" s="183">
        <f>'6.ВД 19-21 '!O51</f>
        <v>0</v>
      </c>
    </row>
    <row r="52" spans="1:15" ht="53.25" customHeight="1" hidden="1">
      <c r="A52" s="229" t="s">
        <v>254</v>
      </c>
      <c r="B52" s="230"/>
      <c r="C52" s="65">
        <v>63</v>
      </c>
      <c r="D52" s="65">
        <v>0</v>
      </c>
      <c r="E52" s="168">
        <v>865</v>
      </c>
      <c r="F52" s="128" t="s">
        <v>99</v>
      </c>
      <c r="G52" s="128" t="s">
        <v>147</v>
      </c>
      <c r="H52" s="113" t="s">
        <v>148</v>
      </c>
      <c r="I52" s="125" t="s">
        <v>271</v>
      </c>
      <c r="J52" s="128"/>
      <c r="K52" s="183">
        <f aca="true" t="shared" si="8" ref="K52:O53">K53</f>
        <v>500</v>
      </c>
      <c r="L52" s="183">
        <f t="shared" si="8"/>
        <v>0</v>
      </c>
      <c r="M52" s="183">
        <f t="shared" si="8"/>
        <v>500</v>
      </c>
      <c r="N52" s="183">
        <f t="shared" si="8"/>
        <v>0</v>
      </c>
      <c r="O52" s="183">
        <f t="shared" si="8"/>
        <v>0</v>
      </c>
    </row>
    <row r="53" spans="1:15" ht="16.5" customHeight="1" hidden="1">
      <c r="A53" s="76"/>
      <c r="B53" s="80" t="s">
        <v>137</v>
      </c>
      <c r="C53" s="65">
        <v>63</v>
      </c>
      <c r="D53" s="65">
        <v>0</v>
      </c>
      <c r="E53" s="168">
        <v>865</v>
      </c>
      <c r="F53" s="113" t="s">
        <v>99</v>
      </c>
      <c r="G53" s="128" t="s">
        <v>147</v>
      </c>
      <c r="H53" s="113" t="s">
        <v>148</v>
      </c>
      <c r="I53" s="125" t="s">
        <v>271</v>
      </c>
      <c r="J53" s="113" t="s">
        <v>138</v>
      </c>
      <c r="K53" s="183">
        <f t="shared" si="8"/>
        <v>500</v>
      </c>
      <c r="L53" s="183">
        <f t="shared" si="8"/>
        <v>0</v>
      </c>
      <c r="M53" s="183">
        <f t="shared" si="8"/>
        <v>500</v>
      </c>
      <c r="N53" s="183">
        <f t="shared" si="8"/>
        <v>0</v>
      </c>
      <c r="O53" s="183">
        <f t="shared" si="8"/>
        <v>0</v>
      </c>
    </row>
    <row r="54" spans="1:15" ht="15.75" customHeight="1" hidden="1">
      <c r="A54" s="76"/>
      <c r="B54" s="81" t="s">
        <v>79</v>
      </c>
      <c r="C54" s="65">
        <v>63</v>
      </c>
      <c r="D54" s="65">
        <v>0</v>
      </c>
      <c r="E54" s="168">
        <v>865</v>
      </c>
      <c r="F54" s="113" t="s">
        <v>99</v>
      </c>
      <c r="G54" s="128" t="s">
        <v>147</v>
      </c>
      <c r="H54" s="113" t="s">
        <v>148</v>
      </c>
      <c r="I54" s="125" t="s">
        <v>271</v>
      </c>
      <c r="J54" s="126" t="s">
        <v>139</v>
      </c>
      <c r="K54" s="183">
        <f>'6.ВД 19-21 '!K54</f>
        <v>500</v>
      </c>
      <c r="L54" s="183">
        <f>'6.ВД 19-21 '!L54</f>
        <v>0</v>
      </c>
      <c r="M54" s="183">
        <f>'6.ВД 19-21 '!M54</f>
        <v>500</v>
      </c>
      <c r="N54" s="183">
        <f>'6.ВД 19-21 '!N54</f>
        <v>0</v>
      </c>
      <c r="O54" s="183">
        <f>'6.ВД 19-21 '!O54</f>
        <v>0</v>
      </c>
    </row>
    <row r="55" spans="1:15" s="69" customFormat="1" ht="14.25" customHeight="1" hidden="1">
      <c r="A55" s="169" t="s">
        <v>149</v>
      </c>
      <c r="B55" s="169" t="s">
        <v>149</v>
      </c>
      <c r="C55" s="117">
        <v>63</v>
      </c>
      <c r="D55" s="117">
        <v>0</v>
      </c>
      <c r="E55" s="116">
        <v>865</v>
      </c>
      <c r="F55" s="133" t="s">
        <v>101</v>
      </c>
      <c r="G55" s="133"/>
      <c r="H55" s="133"/>
      <c r="I55" s="133"/>
      <c r="J55" s="133"/>
      <c r="K55" s="182">
        <f aca="true" t="shared" si="9" ref="K55:O56">K56</f>
        <v>79305</v>
      </c>
      <c r="L55" s="182">
        <f t="shared" si="9"/>
        <v>0</v>
      </c>
      <c r="M55" s="182">
        <f t="shared" si="9"/>
        <v>79305</v>
      </c>
      <c r="N55" s="182">
        <f t="shared" si="9"/>
        <v>0</v>
      </c>
      <c r="O55" s="182">
        <f t="shared" si="9"/>
        <v>0</v>
      </c>
    </row>
    <row r="56" spans="1:15" s="83" customFormat="1" ht="14.25" customHeight="1" hidden="1">
      <c r="A56" s="169" t="s">
        <v>150</v>
      </c>
      <c r="B56" s="169" t="s">
        <v>150</v>
      </c>
      <c r="C56" s="117">
        <v>63</v>
      </c>
      <c r="D56" s="117">
        <v>0</v>
      </c>
      <c r="E56" s="116">
        <v>865</v>
      </c>
      <c r="F56" s="133" t="s">
        <v>101</v>
      </c>
      <c r="G56" s="133" t="s">
        <v>151</v>
      </c>
      <c r="H56" s="133"/>
      <c r="I56" s="133"/>
      <c r="J56" s="133"/>
      <c r="K56" s="182">
        <f t="shared" si="9"/>
        <v>79305</v>
      </c>
      <c r="L56" s="182">
        <f t="shared" si="9"/>
        <v>0</v>
      </c>
      <c r="M56" s="182">
        <f t="shared" si="9"/>
        <v>79305</v>
      </c>
      <c r="N56" s="182">
        <f t="shared" si="9"/>
        <v>0</v>
      </c>
      <c r="O56" s="182">
        <f t="shared" si="9"/>
        <v>0</v>
      </c>
    </row>
    <row r="57" spans="1:15" s="59" customFormat="1" ht="28.5" customHeight="1" hidden="1">
      <c r="A57" s="164" t="s">
        <v>152</v>
      </c>
      <c r="B57" s="164" t="s">
        <v>272</v>
      </c>
      <c r="C57" s="65">
        <v>63</v>
      </c>
      <c r="D57" s="65">
        <v>0</v>
      </c>
      <c r="E57" s="112">
        <v>865</v>
      </c>
      <c r="F57" s="113" t="s">
        <v>101</v>
      </c>
      <c r="G57" s="113" t="s">
        <v>151</v>
      </c>
      <c r="H57" s="113" t="s">
        <v>153</v>
      </c>
      <c r="I57" s="125" t="s">
        <v>273</v>
      </c>
      <c r="J57" s="113"/>
      <c r="K57" s="183">
        <f>K58+K60</f>
        <v>79305</v>
      </c>
      <c r="L57" s="183">
        <f>L58+L60</f>
        <v>0</v>
      </c>
      <c r="M57" s="183">
        <f>M58+M60</f>
        <v>79305</v>
      </c>
      <c r="N57" s="183">
        <f>N58+N60</f>
        <v>0</v>
      </c>
      <c r="O57" s="183">
        <f>O58+O60</f>
        <v>0</v>
      </c>
    </row>
    <row r="58" spans="1:15" ht="61.5" customHeight="1" hidden="1">
      <c r="A58" s="72"/>
      <c r="B58" s="73" t="s">
        <v>105</v>
      </c>
      <c r="C58" s="65">
        <v>63</v>
      </c>
      <c r="D58" s="65">
        <v>0</v>
      </c>
      <c r="E58" s="112">
        <v>865</v>
      </c>
      <c r="F58" s="113" t="s">
        <v>101</v>
      </c>
      <c r="G58" s="113" t="s">
        <v>151</v>
      </c>
      <c r="H58" s="113" t="s">
        <v>153</v>
      </c>
      <c r="I58" s="125" t="s">
        <v>273</v>
      </c>
      <c r="J58" s="113" t="s">
        <v>106</v>
      </c>
      <c r="K58" s="183">
        <f>K59</f>
        <v>74600</v>
      </c>
      <c r="L58" s="183">
        <f>L59</f>
        <v>0</v>
      </c>
      <c r="M58" s="183">
        <f>M59</f>
        <v>74600</v>
      </c>
      <c r="N58" s="183">
        <f>N59</f>
        <v>0</v>
      </c>
      <c r="O58" s="183">
        <f>O59</f>
        <v>0</v>
      </c>
    </row>
    <row r="59" spans="1:15" ht="27" customHeight="1" hidden="1">
      <c r="A59" s="76"/>
      <c r="B59" s="73" t="s">
        <v>107</v>
      </c>
      <c r="C59" s="65">
        <v>63</v>
      </c>
      <c r="D59" s="65">
        <v>0</v>
      </c>
      <c r="E59" s="112">
        <v>865</v>
      </c>
      <c r="F59" s="113" t="s">
        <v>101</v>
      </c>
      <c r="G59" s="113" t="s">
        <v>151</v>
      </c>
      <c r="H59" s="113" t="s">
        <v>153</v>
      </c>
      <c r="I59" s="125" t="s">
        <v>273</v>
      </c>
      <c r="J59" s="113" t="s">
        <v>108</v>
      </c>
      <c r="K59" s="183">
        <f>'6.ВД 19-21 '!K59</f>
        <v>74600</v>
      </c>
      <c r="L59" s="183">
        <f>'6.ВД 19-21 '!L59</f>
        <v>0</v>
      </c>
      <c r="M59" s="183">
        <f>'6.ВД 19-21 '!M59</f>
        <v>74600</v>
      </c>
      <c r="N59" s="183">
        <f>'6.ВД 19-21 '!N59</f>
        <v>0</v>
      </c>
      <c r="O59" s="183">
        <f>'6.ВД 19-21 '!O59</f>
        <v>0</v>
      </c>
    </row>
    <row r="60" spans="1:15" ht="28.5" customHeight="1" hidden="1">
      <c r="A60" s="76"/>
      <c r="B60" s="77" t="s">
        <v>117</v>
      </c>
      <c r="C60" s="65">
        <v>63</v>
      </c>
      <c r="D60" s="65">
        <v>0</v>
      </c>
      <c r="E60" s="168">
        <v>865</v>
      </c>
      <c r="F60" s="113" t="s">
        <v>101</v>
      </c>
      <c r="G60" s="113" t="s">
        <v>151</v>
      </c>
      <c r="H60" s="113" t="s">
        <v>153</v>
      </c>
      <c r="I60" s="125" t="s">
        <v>273</v>
      </c>
      <c r="J60" s="113" t="s">
        <v>118</v>
      </c>
      <c r="K60" s="183">
        <f>K61</f>
        <v>4705</v>
      </c>
      <c r="L60" s="183">
        <f>L61</f>
        <v>0</v>
      </c>
      <c r="M60" s="183">
        <f>M61</f>
        <v>4705</v>
      </c>
      <c r="N60" s="183">
        <f>N61</f>
        <v>0</v>
      </c>
      <c r="O60" s="183">
        <f>O61</f>
        <v>0</v>
      </c>
    </row>
    <row r="61" spans="1:15" ht="28.5" customHeight="1" hidden="1">
      <c r="A61" s="76"/>
      <c r="B61" s="78" t="s">
        <v>119</v>
      </c>
      <c r="C61" s="65">
        <v>63</v>
      </c>
      <c r="D61" s="65">
        <v>0</v>
      </c>
      <c r="E61" s="168">
        <v>865</v>
      </c>
      <c r="F61" s="113" t="s">
        <v>101</v>
      </c>
      <c r="G61" s="113" t="s">
        <v>151</v>
      </c>
      <c r="H61" s="113" t="s">
        <v>153</v>
      </c>
      <c r="I61" s="125" t="s">
        <v>273</v>
      </c>
      <c r="J61" s="113" t="s">
        <v>120</v>
      </c>
      <c r="K61" s="183">
        <f>'6.ВД 19-21 '!K63</f>
        <v>4705</v>
      </c>
      <c r="L61" s="183">
        <f>'6.ВД 19-21 '!L63</f>
        <v>0</v>
      </c>
      <c r="M61" s="183">
        <f>'6.ВД 19-21 '!M63</f>
        <v>4705</v>
      </c>
      <c r="N61" s="183">
        <f>'6.ВД 19-21 '!N63</f>
        <v>0</v>
      </c>
      <c r="O61" s="183">
        <f>'6.ВД 19-21 '!O63</f>
        <v>0</v>
      </c>
    </row>
    <row r="62" spans="1:15" s="69" customFormat="1" ht="24" customHeight="1" hidden="1">
      <c r="A62" s="169" t="s">
        <v>154</v>
      </c>
      <c r="B62" s="170" t="s">
        <v>154</v>
      </c>
      <c r="C62" s="117">
        <v>63</v>
      </c>
      <c r="D62" s="117">
        <v>0</v>
      </c>
      <c r="E62" s="116">
        <v>865</v>
      </c>
      <c r="F62" s="133" t="s">
        <v>151</v>
      </c>
      <c r="G62" s="133"/>
      <c r="H62" s="133"/>
      <c r="I62" s="133"/>
      <c r="J62" s="133"/>
      <c r="K62" s="182">
        <f aca="true" t="shared" si="10" ref="K62:O65">K63</f>
        <v>15000</v>
      </c>
      <c r="L62" s="182">
        <f t="shared" si="10"/>
        <v>0</v>
      </c>
      <c r="M62" s="182">
        <f t="shared" si="10"/>
        <v>15000</v>
      </c>
      <c r="N62" s="182">
        <f t="shared" si="10"/>
        <v>0</v>
      </c>
      <c r="O62" s="182">
        <f t="shared" si="10"/>
        <v>0</v>
      </c>
    </row>
    <row r="63" spans="1:15" s="75" customFormat="1" ht="14.25" customHeight="1" hidden="1">
      <c r="A63" s="169" t="s">
        <v>155</v>
      </c>
      <c r="B63" s="170" t="s">
        <v>155</v>
      </c>
      <c r="C63" s="117">
        <v>63</v>
      </c>
      <c r="D63" s="117">
        <v>0</v>
      </c>
      <c r="E63" s="171">
        <v>865</v>
      </c>
      <c r="F63" s="133" t="s">
        <v>151</v>
      </c>
      <c r="G63" s="136" t="s">
        <v>156</v>
      </c>
      <c r="H63" s="136"/>
      <c r="I63" s="128"/>
      <c r="J63" s="113"/>
      <c r="K63" s="182">
        <f t="shared" si="10"/>
        <v>15000</v>
      </c>
      <c r="L63" s="182">
        <f t="shared" si="10"/>
        <v>0</v>
      </c>
      <c r="M63" s="182">
        <f t="shared" si="10"/>
        <v>15000</v>
      </c>
      <c r="N63" s="182">
        <f t="shared" si="10"/>
        <v>0</v>
      </c>
      <c r="O63" s="182">
        <f t="shared" si="10"/>
        <v>0</v>
      </c>
    </row>
    <row r="64" spans="1:15" ht="15" customHeight="1" hidden="1">
      <c r="A64" s="164" t="s">
        <v>157</v>
      </c>
      <c r="B64" s="164" t="s">
        <v>157</v>
      </c>
      <c r="C64" s="65">
        <v>63</v>
      </c>
      <c r="D64" s="65">
        <v>0</v>
      </c>
      <c r="E64" s="119">
        <v>865</v>
      </c>
      <c r="F64" s="113" t="s">
        <v>151</v>
      </c>
      <c r="G64" s="113" t="s">
        <v>156</v>
      </c>
      <c r="H64" s="128" t="s">
        <v>158</v>
      </c>
      <c r="I64" s="125" t="s">
        <v>294</v>
      </c>
      <c r="J64" s="113"/>
      <c r="K64" s="183">
        <f>K65</f>
        <v>15000</v>
      </c>
      <c r="L64" s="183">
        <f t="shared" si="10"/>
        <v>0</v>
      </c>
      <c r="M64" s="183">
        <f t="shared" si="10"/>
        <v>15000</v>
      </c>
      <c r="N64" s="183">
        <f t="shared" si="10"/>
        <v>0</v>
      </c>
      <c r="O64" s="183">
        <f t="shared" si="10"/>
        <v>0</v>
      </c>
    </row>
    <row r="65" spans="1:15" ht="14.25" customHeight="1" hidden="1">
      <c r="A65" s="85"/>
      <c r="B65" s="77" t="s">
        <v>117</v>
      </c>
      <c r="C65" s="65">
        <v>63</v>
      </c>
      <c r="D65" s="65">
        <v>0</v>
      </c>
      <c r="E65" s="119">
        <v>865</v>
      </c>
      <c r="F65" s="113" t="s">
        <v>151</v>
      </c>
      <c r="G65" s="128" t="s">
        <v>156</v>
      </c>
      <c r="H65" s="128" t="s">
        <v>158</v>
      </c>
      <c r="I65" s="125" t="s">
        <v>294</v>
      </c>
      <c r="J65" s="113" t="s">
        <v>118</v>
      </c>
      <c r="K65" s="183">
        <f>K66</f>
        <v>15000</v>
      </c>
      <c r="L65" s="183">
        <f t="shared" si="10"/>
        <v>0</v>
      </c>
      <c r="M65" s="183">
        <f t="shared" si="10"/>
        <v>15000</v>
      </c>
      <c r="N65" s="183">
        <f>N66</f>
        <v>0</v>
      </c>
      <c r="O65" s="183">
        <f>O66</f>
        <v>0</v>
      </c>
    </row>
    <row r="66" spans="1:15" ht="15.75" customHeight="1" hidden="1">
      <c r="A66" s="86"/>
      <c r="B66" s="87" t="s">
        <v>119</v>
      </c>
      <c r="C66" s="65">
        <v>63</v>
      </c>
      <c r="D66" s="65">
        <v>0</v>
      </c>
      <c r="E66" s="119">
        <v>865</v>
      </c>
      <c r="F66" s="113" t="s">
        <v>151</v>
      </c>
      <c r="G66" s="128" t="s">
        <v>156</v>
      </c>
      <c r="H66" s="128" t="s">
        <v>158</v>
      </c>
      <c r="I66" s="125" t="s">
        <v>294</v>
      </c>
      <c r="J66" s="113" t="s">
        <v>120</v>
      </c>
      <c r="K66" s="183">
        <f>'6.ВД 19-21 '!K68</f>
        <v>15000</v>
      </c>
      <c r="L66" s="183">
        <f>'6.ВД 19-21 '!L68</f>
        <v>0</v>
      </c>
      <c r="M66" s="183">
        <f>'6.ВД 19-21 '!M68</f>
        <v>15000</v>
      </c>
      <c r="N66" s="183">
        <f>'6.ВД 19-21 '!N68</f>
        <v>0</v>
      </c>
      <c r="O66" s="183">
        <f>'6.ВД 19-21 '!O68</f>
        <v>0</v>
      </c>
    </row>
    <row r="67" spans="1:15" s="69" customFormat="1" ht="15.75" customHeight="1" hidden="1">
      <c r="A67" s="244" t="s">
        <v>163</v>
      </c>
      <c r="B67" s="244"/>
      <c r="C67" s="159">
        <v>63</v>
      </c>
      <c r="D67" s="159">
        <v>0</v>
      </c>
      <c r="E67" s="172">
        <v>865</v>
      </c>
      <c r="F67" s="173" t="s">
        <v>114</v>
      </c>
      <c r="G67" s="174"/>
      <c r="H67" s="174"/>
      <c r="I67" s="174"/>
      <c r="J67" s="174"/>
      <c r="K67" s="184">
        <f>K68</f>
        <v>1066650.57</v>
      </c>
      <c r="L67" s="184">
        <f aca="true" t="shared" si="11" ref="L67:M70">L68</f>
        <v>0</v>
      </c>
      <c r="M67" s="184">
        <f t="shared" si="11"/>
        <v>1066650.57</v>
      </c>
      <c r="N67" s="184">
        <f aca="true" t="shared" si="12" ref="N67:O70">N68</f>
        <v>0</v>
      </c>
      <c r="O67" s="184">
        <f t="shared" si="12"/>
        <v>0</v>
      </c>
    </row>
    <row r="68" spans="1:15" s="75" customFormat="1" ht="16.5" customHeight="1" hidden="1">
      <c r="A68" s="233" t="s">
        <v>164</v>
      </c>
      <c r="B68" s="234"/>
      <c r="C68" s="159">
        <v>63</v>
      </c>
      <c r="D68" s="159">
        <v>0</v>
      </c>
      <c r="E68" s="175">
        <v>865</v>
      </c>
      <c r="F68" s="173" t="s">
        <v>114</v>
      </c>
      <c r="G68" s="173" t="s">
        <v>165</v>
      </c>
      <c r="H68" s="173"/>
      <c r="I68" s="173"/>
      <c r="J68" s="173"/>
      <c r="K68" s="184">
        <f>K69</f>
        <v>1066650.57</v>
      </c>
      <c r="L68" s="184">
        <f t="shared" si="11"/>
        <v>0</v>
      </c>
      <c r="M68" s="184">
        <f t="shared" si="11"/>
        <v>1066650.57</v>
      </c>
      <c r="N68" s="184">
        <f t="shared" si="12"/>
        <v>0</v>
      </c>
      <c r="O68" s="184">
        <f t="shared" si="12"/>
        <v>0</v>
      </c>
    </row>
    <row r="69" spans="1:15" ht="192.75" customHeight="1" hidden="1">
      <c r="A69" s="235" t="s">
        <v>166</v>
      </c>
      <c r="B69" s="236"/>
      <c r="C69" s="176">
        <v>63</v>
      </c>
      <c r="D69" s="176">
        <v>0</v>
      </c>
      <c r="E69" s="156">
        <v>865</v>
      </c>
      <c r="F69" s="177" t="s">
        <v>114</v>
      </c>
      <c r="G69" s="177" t="s">
        <v>165</v>
      </c>
      <c r="H69" s="177" t="s">
        <v>167</v>
      </c>
      <c r="I69" s="166" t="s">
        <v>274</v>
      </c>
      <c r="J69" s="178"/>
      <c r="K69" s="185">
        <f>K70</f>
        <v>1066650.57</v>
      </c>
      <c r="L69" s="185">
        <f t="shared" si="11"/>
        <v>0</v>
      </c>
      <c r="M69" s="185">
        <f t="shared" si="11"/>
        <v>1066650.57</v>
      </c>
      <c r="N69" s="185">
        <f t="shared" si="12"/>
        <v>0</v>
      </c>
      <c r="O69" s="185">
        <f t="shared" si="12"/>
        <v>0</v>
      </c>
    </row>
    <row r="70" spans="1:15" ht="26.25" customHeight="1" hidden="1">
      <c r="A70" s="89"/>
      <c r="B70" s="77" t="s">
        <v>117</v>
      </c>
      <c r="C70" s="176">
        <v>63</v>
      </c>
      <c r="D70" s="176">
        <v>0</v>
      </c>
      <c r="E70" s="156">
        <v>865</v>
      </c>
      <c r="F70" s="177" t="s">
        <v>114</v>
      </c>
      <c r="G70" s="177" t="s">
        <v>165</v>
      </c>
      <c r="H70" s="177" t="s">
        <v>167</v>
      </c>
      <c r="I70" s="166" t="s">
        <v>274</v>
      </c>
      <c r="J70" s="113" t="s">
        <v>118</v>
      </c>
      <c r="K70" s="185">
        <f>K71</f>
        <v>1066650.57</v>
      </c>
      <c r="L70" s="185">
        <f t="shared" si="11"/>
        <v>0</v>
      </c>
      <c r="M70" s="185">
        <f t="shared" si="11"/>
        <v>1066650.57</v>
      </c>
      <c r="N70" s="185">
        <f t="shared" si="12"/>
        <v>0</v>
      </c>
      <c r="O70" s="185">
        <f t="shared" si="12"/>
        <v>0</v>
      </c>
    </row>
    <row r="71" spans="1:15" ht="26.25" customHeight="1" hidden="1">
      <c r="A71" s="89"/>
      <c r="B71" s="87" t="s">
        <v>119</v>
      </c>
      <c r="C71" s="176">
        <v>63</v>
      </c>
      <c r="D71" s="176">
        <v>0</v>
      </c>
      <c r="E71" s="156">
        <v>865</v>
      </c>
      <c r="F71" s="177" t="s">
        <v>114</v>
      </c>
      <c r="G71" s="177" t="s">
        <v>165</v>
      </c>
      <c r="H71" s="177" t="s">
        <v>167</v>
      </c>
      <c r="I71" s="166" t="s">
        <v>274</v>
      </c>
      <c r="J71" s="113" t="s">
        <v>120</v>
      </c>
      <c r="K71" s="185">
        <f>'6.ВД 19-21 '!K73</f>
        <v>1066650.57</v>
      </c>
      <c r="L71" s="185">
        <f>'6.ВД 19-21 '!L73</f>
        <v>0</v>
      </c>
      <c r="M71" s="185">
        <f>'6.ВД 19-21 '!M73</f>
        <v>1066650.57</v>
      </c>
      <c r="N71" s="185">
        <f>'6.ВД 19-21 '!N73</f>
        <v>0</v>
      </c>
      <c r="O71" s="185">
        <f>'6.ВД 19-21 '!O73</f>
        <v>0</v>
      </c>
    </row>
    <row r="72" spans="1:15" ht="15.75" customHeight="1" hidden="1">
      <c r="A72" s="86"/>
      <c r="B72" s="87" t="s">
        <v>121</v>
      </c>
      <c r="C72" s="129">
        <v>63</v>
      </c>
      <c r="D72" s="129">
        <v>0</v>
      </c>
      <c r="E72" s="156">
        <v>865</v>
      </c>
      <c r="F72" s="177" t="s">
        <v>114</v>
      </c>
      <c r="G72" s="177" t="s">
        <v>165</v>
      </c>
      <c r="H72" s="177" t="s">
        <v>167</v>
      </c>
      <c r="I72" s="166" t="s">
        <v>274</v>
      </c>
      <c r="J72" s="113" t="s">
        <v>122</v>
      </c>
      <c r="K72" s="183">
        <v>935358.1</v>
      </c>
      <c r="L72" s="183"/>
      <c r="M72" s="183"/>
      <c r="N72" s="183">
        <v>986997.42</v>
      </c>
      <c r="O72" s="183">
        <v>1039270.92</v>
      </c>
    </row>
    <row r="73" spans="1:15" s="91" customFormat="1" ht="15.75" customHeight="1">
      <c r="A73" s="237" t="s">
        <v>168</v>
      </c>
      <c r="B73" s="238"/>
      <c r="C73" s="117">
        <v>63</v>
      </c>
      <c r="D73" s="117">
        <v>0</v>
      </c>
      <c r="E73" s="116">
        <v>865</v>
      </c>
      <c r="F73" s="137" t="s">
        <v>169</v>
      </c>
      <c r="G73" s="137"/>
      <c r="H73" s="137"/>
      <c r="I73" s="137"/>
      <c r="J73" s="137"/>
      <c r="K73" s="186">
        <f>K74+K83</f>
        <v>1343902</v>
      </c>
      <c r="L73" s="186">
        <f>L74+L83</f>
        <v>-68096</v>
      </c>
      <c r="M73" s="186">
        <f>M74+M83</f>
        <v>1275806</v>
      </c>
      <c r="N73" s="186">
        <f>N74+N83</f>
        <v>0</v>
      </c>
      <c r="O73" s="186">
        <f>O74+O83</f>
        <v>0</v>
      </c>
    </row>
    <row r="74" spans="1:15" s="91" customFormat="1" ht="15" customHeight="1" hidden="1">
      <c r="A74" s="237" t="s">
        <v>170</v>
      </c>
      <c r="B74" s="238"/>
      <c r="C74" s="117">
        <v>63</v>
      </c>
      <c r="D74" s="117">
        <v>0</v>
      </c>
      <c r="E74" s="116">
        <v>865</v>
      </c>
      <c r="F74" s="137" t="s">
        <v>169</v>
      </c>
      <c r="G74" s="137" t="s">
        <v>99</v>
      </c>
      <c r="H74" s="137"/>
      <c r="I74" s="120"/>
      <c r="J74" s="179"/>
      <c r="K74" s="186">
        <f>K75+K79</f>
        <v>300</v>
      </c>
      <c r="L74" s="186">
        <f>L75+L79</f>
        <v>0</v>
      </c>
      <c r="M74" s="186">
        <f>M75+M79</f>
        <v>300</v>
      </c>
      <c r="N74" s="186">
        <f>N75+N79</f>
        <v>0</v>
      </c>
      <c r="O74" s="186">
        <f>O75+O79</f>
        <v>0</v>
      </c>
    </row>
    <row r="75" spans="1:15" s="93" customFormat="1" ht="111" customHeight="1" hidden="1">
      <c r="A75" s="239" t="s">
        <v>175</v>
      </c>
      <c r="B75" s="239"/>
      <c r="C75" s="65">
        <v>63</v>
      </c>
      <c r="D75" s="65">
        <v>0</v>
      </c>
      <c r="E75" s="119">
        <v>865</v>
      </c>
      <c r="F75" s="120" t="s">
        <v>169</v>
      </c>
      <c r="G75" s="120" t="s">
        <v>99</v>
      </c>
      <c r="H75" s="120" t="s">
        <v>172</v>
      </c>
      <c r="I75" s="120" t="s">
        <v>275</v>
      </c>
      <c r="J75" s="120"/>
      <c r="K75" s="187">
        <f aca="true" t="shared" si="13" ref="K75:O80">K76</f>
        <v>300</v>
      </c>
      <c r="L75" s="187">
        <f t="shared" si="13"/>
        <v>0</v>
      </c>
      <c r="M75" s="187">
        <f t="shared" si="13"/>
        <v>300</v>
      </c>
      <c r="N75" s="187">
        <f t="shared" si="13"/>
        <v>0</v>
      </c>
      <c r="O75" s="187">
        <f t="shared" si="13"/>
        <v>0</v>
      </c>
    </row>
    <row r="76" spans="1:15" s="93" customFormat="1" ht="28.5" customHeight="1" hidden="1">
      <c r="A76" s="73"/>
      <c r="B76" s="78" t="s">
        <v>174</v>
      </c>
      <c r="C76" s="65">
        <v>63</v>
      </c>
      <c r="D76" s="65">
        <v>0</v>
      </c>
      <c r="E76" s="168">
        <v>865</v>
      </c>
      <c r="F76" s="120" t="s">
        <v>169</v>
      </c>
      <c r="G76" s="120" t="s">
        <v>99</v>
      </c>
      <c r="H76" s="120" t="s">
        <v>172</v>
      </c>
      <c r="I76" s="120" t="s">
        <v>275</v>
      </c>
      <c r="J76" s="120" t="s">
        <v>118</v>
      </c>
      <c r="K76" s="187">
        <f t="shared" si="13"/>
        <v>300</v>
      </c>
      <c r="L76" s="187">
        <f t="shared" si="13"/>
        <v>0</v>
      </c>
      <c r="M76" s="187">
        <f t="shared" si="13"/>
        <v>300</v>
      </c>
      <c r="N76" s="187">
        <f t="shared" si="13"/>
        <v>0</v>
      </c>
      <c r="O76" s="187">
        <f t="shared" si="13"/>
        <v>0</v>
      </c>
    </row>
    <row r="77" spans="1:15" s="93" customFormat="1" ht="28.5" customHeight="1" hidden="1">
      <c r="A77" s="73"/>
      <c r="B77" s="78" t="s">
        <v>119</v>
      </c>
      <c r="C77" s="65">
        <v>63</v>
      </c>
      <c r="D77" s="65">
        <v>0</v>
      </c>
      <c r="E77" s="168">
        <v>865</v>
      </c>
      <c r="F77" s="120" t="s">
        <v>169</v>
      </c>
      <c r="G77" s="120" t="s">
        <v>99</v>
      </c>
      <c r="H77" s="120" t="s">
        <v>172</v>
      </c>
      <c r="I77" s="120" t="s">
        <v>275</v>
      </c>
      <c r="J77" s="120" t="s">
        <v>120</v>
      </c>
      <c r="K77" s="187">
        <f>'6.ВД 19-21 '!K79</f>
        <v>300</v>
      </c>
      <c r="L77" s="187">
        <f>'6.ВД 19-21 '!L79</f>
        <v>0</v>
      </c>
      <c r="M77" s="187">
        <f>'6.ВД 19-21 '!M79</f>
        <v>300</v>
      </c>
      <c r="N77" s="187">
        <f>'6.ВД 19-21 '!N79</f>
        <v>0</v>
      </c>
      <c r="O77" s="187">
        <f>'6.ВД 19-21 '!O79</f>
        <v>0</v>
      </c>
    </row>
    <row r="78" spans="1:15" s="93" customFormat="1" ht="15.75" customHeight="1" hidden="1">
      <c r="A78" s="74"/>
      <c r="B78" s="78" t="s">
        <v>121</v>
      </c>
      <c r="C78" s="65">
        <v>63</v>
      </c>
      <c r="D78" s="65">
        <v>0</v>
      </c>
      <c r="E78" s="168">
        <v>865</v>
      </c>
      <c r="F78" s="120" t="s">
        <v>169</v>
      </c>
      <c r="G78" s="120" t="s">
        <v>99</v>
      </c>
      <c r="H78" s="120" t="s">
        <v>172</v>
      </c>
      <c r="I78" s="120" t="s">
        <v>275</v>
      </c>
      <c r="J78" s="120" t="s">
        <v>122</v>
      </c>
      <c r="K78" s="187">
        <v>300</v>
      </c>
      <c r="L78" s="187"/>
      <c r="M78" s="187"/>
      <c r="N78" s="187">
        <v>300</v>
      </c>
      <c r="O78" s="187">
        <v>300</v>
      </c>
    </row>
    <row r="79" spans="1:15" s="93" customFormat="1" ht="60" customHeight="1" hidden="1">
      <c r="A79" s="240" t="s">
        <v>175</v>
      </c>
      <c r="B79" s="241"/>
      <c r="C79" s="65">
        <v>63</v>
      </c>
      <c r="D79" s="65">
        <v>0</v>
      </c>
      <c r="E79" s="119">
        <v>865</v>
      </c>
      <c r="F79" s="120" t="s">
        <v>169</v>
      </c>
      <c r="G79" s="120" t="s">
        <v>99</v>
      </c>
      <c r="H79" s="120" t="s">
        <v>172</v>
      </c>
      <c r="I79" s="120" t="s">
        <v>176</v>
      </c>
      <c r="J79" s="120"/>
      <c r="K79" s="187">
        <f t="shared" si="13"/>
        <v>0</v>
      </c>
      <c r="L79" s="187"/>
      <c r="M79" s="187"/>
      <c r="N79" s="187">
        <f t="shared" si="13"/>
        <v>0</v>
      </c>
      <c r="O79" s="187">
        <f t="shared" si="13"/>
        <v>0</v>
      </c>
    </row>
    <row r="80" spans="1:15" s="93" customFormat="1" ht="15" customHeight="1" hidden="1">
      <c r="A80" s="73"/>
      <c r="B80" s="77" t="s">
        <v>117</v>
      </c>
      <c r="C80" s="65">
        <v>63</v>
      </c>
      <c r="D80" s="65">
        <v>0</v>
      </c>
      <c r="E80" s="168">
        <v>865</v>
      </c>
      <c r="F80" s="120" t="s">
        <v>169</v>
      </c>
      <c r="G80" s="120" t="s">
        <v>99</v>
      </c>
      <c r="H80" s="120" t="s">
        <v>172</v>
      </c>
      <c r="I80" s="120" t="s">
        <v>176</v>
      </c>
      <c r="J80" s="120" t="s">
        <v>118</v>
      </c>
      <c r="K80" s="187">
        <f t="shared" si="13"/>
        <v>0</v>
      </c>
      <c r="L80" s="187"/>
      <c r="M80" s="187"/>
      <c r="N80" s="187">
        <f t="shared" si="13"/>
        <v>0</v>
      </c>
      <c r="O80" s="187">
        <f t="shared" si="13"/>
        <v>0</v>
      </c>
    </row>
    <row r="81" spans="1:15" s="93" customFormat="1" ht="15.75" customHeight="1" hidden="1">
      <c r="A81" s="73"/>
      <c r="B81" s="78" t="s">
        <v>119</v>
      </c>
      <c r="C81" s="65">
        <v>63</v>
      </c>
      <c r="D81" s="65">
        <v>0</v>
      </c>
      <c r="E81" s="168">
        <v>865</v>
      </c>
      <c r="F81" s="120" t="s">
        <v>169</v>
      </c>
      <c r="G81" s="120" t="s">
        <v>99</v>
      </c>
      <c r="H81" s="120" t="s">
        <v>172</v>
      </c>
      <c r="I81" s="120" t="s">
        <v>176</v>
      </c>
      <c r="J81" s="120" t="s">
        <v>120</v>
      </c>
      <c r="K81" s="187"/>
      <c r="L81" s="187"/>
      <c r="M81" s="187"/>
      <c r="N81" s="187"/>
      <c r="O81" s="187"/>
    </row>
    <row r="82" spans="1:15" s="93" customFormat="1" ht="15.75" customHeight="1" hidden="1">
      <c r="A82" s="74"/>
      <c r="B82" s="78" t="s">
        <v>121</v>
      </c>
      <c r="C82" s="65">
        <v>63</v>
      </c>
      <c r="D82" s="65">
        <v>0</v>
      </c>
      <c r="E82" s="168">
        <v>865</v>
      </c>
      <c r="F82" s="120" t="s">
        <v>169</v>
      </c>
      <c r="G82" s="120" t="s">
        <v>99</v>
      </c>
      <c r="H82" s="120" t="s">
        <v>172</v>
      </c>
      <c r="I82" s="120" t="s">
        <v>176</v>
      </c>
      <c r="J82" s="120" t="s">
        <v>122</v>
      </c>
      <c r="K82" s="187"/>
      <c r="L82" s="187"/>
      <c r="M82" s="187"/>
      <c r="N82" s="187"/>
      <c r="O82" s="187"/>
    </row>
    <row r="83" spans="1:15" s="94" customFormat="1" ht="15" customHeight="1">
      <c r="A83" s="227" t="s">
        <v>177</v>
      </c>
      <c r="B83" s="228"/>
      <c r="C83" s="117">
        <v>63</v>
      </c>
      <c r="D83" s="117">
        <v>0</v>
      </c>
      <c r="E83" s="160">
        <v>865</v>
      </c>
      <c r="F83" s="137" t="s">
        <v>169</v>
      </c>
      <c r="G83" s="137" t="s">
        <v>151</v>
      </c>
      <c r="H83" s="137"/>
      <c r="I83" s="137"/>
      <c r="J83" s="137"/>
      <c r="K83" s="186">
        <f>'6.ВД 19-21 '!K85</f>
        <v>1343602</v>
      </c>
      <c r="L83" s="186">
        <f>'6.ВД 19-21 '!L85</f>
        <v>-68096</v>
      </c>
      <c r="M83" s="186">
        <f>'6.ВД 19-21 '!M85</f>
        <v>1275506</v>
      </c>
      <c r="N83" s="186">
        <f>'6.ВД 19-21 '!N85</f>
        <v>0</v>
      </c>
      <c r="O83" s="186">
        <f>'6.ВД 19-21 '!O85</f>
        <v>0</v>
      </c>
    </row>
    <row r="84" spans="1:15" s="93" customFormat="1" ht="16.5" customHeight="1" hidden="1">
      <c r="A84" s="229" t="s">
        <v>261</v>
      </c>
      <c r="B84" s="230"/>
      <c r="C84" s="65">
        <v>63</v>
      </c>
      <c r="D84" s="65">
        <v>0</v>
      </c>
      <c r="E84" s="119">
        <v>865</v>
      </c>
      <c r="F84" s="120" t="s">
        <v>169</v>
      </c>
      <c r="G84" s="120" t="s">
        <v>151</v>
      </c>
      <c r="H84" s="120" t="s">
        <v>178</v>
      </c>
      <c r="I84" s="120" t="s">
        <v>276</v>
      </c>
      <c r="J84" s="120"/>
      <c r="K84" s="187">
        <f aca="true" t="shared" si="14" ref="K84:O85">K85</f>
        <v>50000</v>
      </c>
      <c r="L84" s="187">
        <f t="shared" si="14"/>
        <v>0</v>
      </c>
      <c r="M84" s="187">
        <f t="shared" si="14"/>
        <v>50000</v>
      </c>
      <c r="N84" s="187">
        <f t="shared" si="14"/>
        <v>0</v>
      </c>
      <c r="O84" s="187">
        <f t="shared" si="14"/>
        <v>0</v>
      </c>
    </row>
    <row r="85" spans="1:15" s="93" customFormat="1" ht="26.25" customHeight="1" hidden="1">
      <c r="A85" s="76"/>
      <c r="B85" s="77" t="s">
        <v>117</v>
      </c>
      <c r="C85" s="65">
        <v>63</v>
      </c>
      <c r="D85" s="65">
        <v>0</v>
      </c>
      <c r="E85" s="119">
        <v>865</v>
      </c>
      <c r="F85" s="120" t="s">
        <v>169</v>
      </c>
      <c r="G85" s="120" t="s">
        <v>151</v>
      </c>
      <c r="H85" s="120" t="s">
        <v>178</v>
      </c>
      <c r="I85" s="120" t="s">
        <v>276</v>
      </c>
      <c r="J85" s="120" t="s">
        <v>118</v>
      </c>
      <c r="K85" s="187">
        <f t="shared" si="14"/>
        <v>50000</v>
      </c>
      <c r="L85" s="187">
        <f t="shared" si="14"/>
        <v>0</v>
      </c>
      <c r="M85" s="187">
        <f t="shared" si="14"/>
        <v>50000</v>
      </c>
      <c r="N85" s="187">
        <f t="shared" si="14"/>
        <v>0</v>
      </c>
      <c r="O85" s="187">
        <f t="shared" si="14"/>
        <v>0</v>
      </c>
    </row>
    <row r="86" spans="1:15" s="93" customFormat="1" ht="26.25" customHeight="1" hidden="1">
      <c r="A86" s="76"/>
      <c r="B86" s="78" t="s">
        <v>119</v>
      </c>
      <c r="C86" s="65">
        <v>63</v>
      </c>
      <c r="D86" s="65">
        <v>0</v>
      </c>
      <c r="E86" s="119">
        <v>865</v>
      </c>
      <c r="F86" s="120" t="s">
        <v>169</v>
      </c>
      <c r="G86" s="120" t="s">
        <v>151</v>
      </c>
      <c r="H86" s="120" t="s">
        <v>178</v>
      </c>
      <c r="I86" s="120" t="s">
        <v>276</v>
      </c>
      <c r="J86" s="120" t="s">
        <v>120</v>
      </c>
      <c r="K86" s="187">
        <f>'6.ВД 19-21 '!K88</f>
        <v>50000</v>
      </c>
      <c r="L86" s="187">
        <f>'6.ВД 19-21 '!L88</f>
        <v>0</v>
      </c>
      <c r="M86" s="187">
        <f>'6.ВД 19-21 '!M88</f>
        <v>50000</v>
      </c>
      <c r="N86" s="187">
        <f>'6.ВД 19-21 '!N88</f>
        <v>0</v>
      </c>
      <c r="O86" s="187">
        <f>'6.ВД 19-21 '!O88</f>
        <v>0</v>
      </c>
    </row>
    <row r="87" spans="1:15" s="93" customFormat="1" ht="17.25" customHeight="1" hidden="1">
      <c r="A87" s="100"/>
      <c r="B87" s="201" t="s">
        <v>220</v>
      </c>
      <c r="C87" s="65"/>
      <c r="D87" s="65"/>
      <c r="E87" s="119">
        <v>865</v>
      </c>
      <c r="F87" s="120" t="s">
        <v>169</v>
      </c>
      <c r="G87" s="120" t="s">
        <v>151</v>
      </c>
      <c r="H87" s="120"/>
      <c r="I87" s="120" t="s">
        <v>331</v>
      </c>
      <c r="J87" s="120"/>
      <c r="K87" s="187">
        <f aca="true" t="shared" si="15" ref="K87:O88">K88</f>
        <v>15000</v>
      </c>
      <c r="L87" s="187">
        <f t="shared" si="15"/>
        <v>0</v>
      </c>
      <c r="M87" s="187">
        <f t="shared" si="15"/>
        <v>15000</v>
      </c>
      <c r="N87" s="187">
        <f t="shared" si="15"/>
        <v>0</v>
      </c>
      <c r="O87" s="187">
        <f t="shared" si="15"/>
        <v>0</v>
      </c>
    </row>
    <row r="88" spans="1:15" s="93" customFormat="1" ht="27" customHeight="1" hidden="1">
      <c r="A88" s="100"/>
      <c r="B88" s="78" t="s">
        <v>174</v>
      </c>
      <c r="C88" s="65"/>
      <c r="D88" s="65"/>
      <c r="E88" s="119">
        <v>865</v>
      </c>
      <c r="F88" s="120" t="s">
        <v>169</v>
      </c>
      <c r="G88" s="120" t="s">
        <v>151</v>
      </c>
      <c r="H88" s="120"/>
      <c r="I88" s="120" t="s">
        <v>331</v>
      </c>
      <c r="J88" s="120" t="s">
        <v>118</v>
      </c>
      <c r="K88" s="187">
        <f t="shared" si="15"/>
        <v>15000</v>
      </c>
      <c r="L88" s="187">
        <f t="shared" si="15"/>
        <v>0</v>
      </c>
      <c r="M88" s="187">
        <f t="shared" si="15"/>
        <v>15000</v>
      </c>
      <c r="N88" s="187">
        <f t="shared" si="15"/>
        <v>0</v>
      </c>
      <c r="O88" s="187">
        <f t="shared" si="15"/>
        <v>0</v>
      </c>
    </row>
    <row r="89" spans="1:15" s="93" customFormat="1" ht="27.75" customHeight="1" hidden="1">
      <c r="A89" s="100"/>
      <c r="B89" s="78" t="s">
        <v>119</v>
      </c>
      <c r="C89" s="65"/>
      <c r="D89" s="65"/>
      <c r="E89" s="119">
        <v>865</v>
      </c>
      <c r="F89" s="120" t="s">
        <v>169</v>
      </c>
      <c r="G89" s="120" t="s">
        <v>151</v>
      </c>
      <c r="H89" s="120"/>
      <c r="I89" s="120" t="s">
        <v>331</v>
      </c>
      <c r="J89" s="120" t="s">
        <v>120</v>
      </c>
      <c r="K89" s="187">
        <f>'6.ВД 19-21 '!K91</f>
        <v>15000</v>
      </c>
      <c r="L89" s="187">
        <f>'6.ВД 19-21 '!L91</f>
        <v>0</v>
      </c>
      <c r="M89" s="187">
        <f>'6.ВД 19-21 '!M91</f>
        <v>15000</v>
      </c>
      <c r="N89" s="187">
        <f>'6.ВД 19-21 '!N91</f>
        <v>0</v>
      </c>
      <c r="O89" s="187">
        <f>'6.ВД 19-21 '!O91</f>
        <v>0</v>
      </c>
    </row>
    <row r="90" spans="1:15" s="93" customFormat="1" ht="15" customHeight="1">
      <c r="A90" s="229" t="s">
        <v>179</v>
      </c>
      <c r="B90" s="230"/>
      <c r="C90" s="65">
        <v>63</v>
      </c>
      <c r="D90" s="65">
        <v>0</v>
      </c>
      <c r="E90" s="119">
        <v>865</v>
      </c>
      <c r="F90" s="120" t="s">
        <v>169</v>
      </c>
      <c r="G90" s="120" t="s">
        <v>151</v>
      </c>
      <c r="H90" s="120" t="s">
        <v>180</v>
      </c>
      <c r="I90" s="120" t="s">
        <v>332</v>
      </c>
      <c r="J90" s="120"/>
      <c r="K90" s="187">
        <f aca="true" t="shared" si="16" ref="K90:O91">K91</f>
        <v>178602</v>
      </c>
      <c r="L90" s="187">
        <f t="shared" si="16"/>
        <v>-68096</v>
      </c>
      <c r="M90" s="187">
        <f t="shared" si="16"/>
        <v>110506</v>
      </c>
      <c r="N90" s="187">
        <f t="shared" si="16"/>
        <v>0</v>
      </c>
      <c r="O90" s="187">
        <f t="shared" si="16"/>
        <v>0</v>
      </c>
    </row>
    <row r="91" spans="1:15" s="93" customFormat="1" ht="26.25" customHeight="1">
      <c r="A91" s="76"/>
      <c r="B91" s="78" t="s">
        <v>174</v>
      </c>
      <c r="C91" s="65">
        <v>63</v>
      </c>
      <c r="D91" s="65">
        <v>0</v>
      </c>
      <c r="E91" s="119">
        <v>865</v>
      </c>
      <c r="F91" s="120" t="s">
        <v>169</v>
      </c>
      <c r="G91" s="120" t="s">
        <v>151</v>
      </c>
      <c r="H91" s="120" t="s">
        <v>180</v>
      </c>
      <c r="I91" s="120" t="s">
        <v>332</v>
      </c>
      <c r="J91" s="120" t="s">
        <v>118</v>
      </c>
      <c r="K91" s="187">
        <f t="shared" si="16"/>
        <v>178602</v>
      </c>
      <c r="L91" s="187">
        <f t="shared" si="16"/>
        <v>-68096</v>
      </c>
      <c r="M91" s="187">
        <f t="shared" si="16"/>
        <v>110506</v>
      </c>
      <c r="N91" s="187">
        <f t="shared" si="16"/>
        <v>0</v>
      </c>
      <c r="O91" s="187">
        <f t="shared" si="16"/>
        <v>0</v>
      </c>
    </row>
    <row r="92" spans="1:15" ht="26.25" customHeight="1">
      <c r="A92" s="76"/>
      <c r="B92" s="78" t="s">
        <v>119</v>
      </c>
      <c r="C92" s="65">
        <v>63</v>
      </c>
      <c r="D92" s="65">
        <v>0</v>
      </c>
      <c r="E92" s="119">
        <v>865</v>
      </c>
      <c r="F92" s="120" t="s">
        <v>169</v>
      </c>
      <c r="G92" s="120" t="s">
        <v>151</v>
      </c>
      <c r="H92" s="120" t="s">
        <v>180</v>
      </c>
      <c r="I92" s="120" t="s">
        <v>332</v>
      </c>
      <c r="J92" s="120" t="s">
        <v>120</v>
      </c>
      <c r="K92" s="183">
        <f>'6.ВД 19-21 '!K94</f>
        <v>178602</v>
      </c>
      <c r="L92" s="183">
        <f>'6.ВД 19-21 '!L94</f>
        <v>-68096</v>
      </c>
      <c r="M92" s="183">
        <f>'6.ВД 19-21 '!M94</f>
        <v>110506</v>
      </c>
      <c r="N92" s="183">
        <f>'6.ВД 19-21 '!N94</f>
        <v>0</v>
      </c>
      <c r="O92" s="183">
        <f>'6.ВД 19-21 '!O94</f>
        <v>0</v>
      </c>
    </row>
    <row r="93" spans="1:15" ht="14.25" customHeight="1" hidden="1">
      <c r="A93" s="100"/>
      <c r="B93" s="200" t="s">
        <v>224</v>
      </c>
      <c r="C93" s="65"/>
      <c r="D93" s="65"/>
      <c r="E93" s="119">
        <v>865</v>
      </c>
      <c r="F93" s="120" t="s">
        <v>169</v>
      </c>
      <c r="G93" s="120" t="s">
        <v>151</v>
      </c>
      <c r="H93" s="120"/>
      <c r="I93" s="120" t="s">
        <v>333</v>
      </c>
      <c r="J93" s="120"/>
      <c r="K93" s="183">
        <f>'6.ВД 19-21 '!K95</f>
        <v>100000</v>
      </c>
      <c r="L93" s="183">
        <f>'6.ВД 19-21 '!L95</f>
        <v>0</v>
      </c>
      <c r="M93" s="183">
        <f>'6.ВД 19-21 '!M95</f>
        <v>100000</v>
      </c>
      <c r="N93" s="183">
        <f>'6.ВД 19-21 '!N95</f>
        <v>0</v>
      </c>
      <c r="O93" s="183">
        <f>'6.ВД 19-21 '!O95</f>
        <v>0</v>
      </c>
    </row>
    <row r="94" spans="1:15" ht="23.25" customHeight="1" hidden="1">
      <c r="A94" s="100"/>
      <c r="B94" s="78" t="s">
        <v>174</v>
      </c>
      <c r="C94" s="65"/>
      <c r="D94" s="65"/>
      <c r="E94" s="119">
        <v>865</v>
      </c>
      <c r="F94" s="120" t="s">
        <v>169</v>
      </c>
      <c r="G94" s="120" t="s">
        <v>151</v>
      </c>
      <c r="H94" s="120"/>
      <c r="I94" s="120" t="s">
        <v>333</v>
      </c>
      <c r="J94" s="120" t="s">
        <v>118</v>
      </c>
      <c r="K94" s="183">
        <f>K95</f>
        <v>100000</v>
      </c>
      <c r="L94" s="183">
        <f>L95</f>
        <v>0</v>
      </c>
      <c r="M94" s="183">
        <f>M95</f>
        <v>100000</v>
      </c>
      <c r="N94" s="183">
        <f>N95</f>
        <v>0</v>
      </c>
      <c r="O94" s="183">
        <f>O95</f>
        <v>0</v>
      </c>
    </row>
    <row r="95" spans="1:15" ht="27.75" customHeight="1" hidden="1">
      <c r="A95" s="100"/>
      <c r="B95" s="78" t="s">
        <v>119</v>
      </c>
      <c r="C95" s="65"/>
      <c r="D95" s="65"/>
      <c r="E95" s="119">
        <v>865</v>
      </c>
      <c r="F95" s="120" t="s">
        <v>169</v>
      </c>
      <c r="G95" s="120" t="s">
        <v>151</v>
      </c>
      <c r="H95" s="120"/>
      <c r="I95" s="120" t="s">
        <v>333</v>
      </c>
      <c r="J95" s="120" t="s">
        <v>120</v>
      </c>
      <c r="K95" s="183">
        <f>'6.ВД 19-21 '!K97</f>
        <v>100000</v>
      </c>
      <c r="L95" s="183">
        <f>'6.ВД 19-21 '!L97</f>
        <v>0</v>
      </c>
      <c r="M95" s="183">
        <f>'6.ВД 19-21 '!M97</f>
        <v>100000</v>
      </c>
      <c r="N95" s="183">
        <f>'6.ВД 19-21 '!N97</f>
        <v>0</v>
      </c>
      <c r="O95" s="183">
        <f>'6.ВД 19-21 '!O97</f>
        <v>0</v>
      </c>
    </row>
    <row r="96" spans="1:15" ht="27.75" customHeight="1" hidden="1">
      <c r="A96" s="100"/>
      <c r="B96" s="200" t="s">
        <v>324</v>
      </c>
      <c r="C96" s="65"/>
      <c r="D96" s="65"/>
      <c r="E96" s="119"/>
      <c r="F96" s="120" t="s">
        <v>169</v>
      </c>
      <c r="G96" s="120" t="s">
        <v>151</v>
      </c>
      <c r="H96" s="120"/>
      <c r="I96" s="120" t="s">
        <v>325</v>
      </c>
      <c r="J96" s="120"/>
      <c r="K96" s="183">
        <f>'6.ВД 19-21 '!K98</f>
        <v>1000000</v>
      </c>
      <c r="L96" s="183">
        <f>'6.ВД 19-21 '!L98</f>
        <v>0</v>
      </c>
      <c r="M96" s="183">
        <f>'6.ВД 19-21 '!M98</f>
        <v>1000000</v>
      </c>
      <c r="N96" s="183">
        <f>'6.ВД 19-21 '!N98</f>
        <v>0</v>
      </c>
      <c r="O96" s="183">
        <f>'6.ВД 19-21 '!O98</f>
        <v>0</v>
      </c>
    </row>
    <row r="97" spans="1:15" ht="27.75" customHeight="1" hidden="1">
      <c r="A97" s="100"/>
      <c r="B97" s="78" t="s">
        <v>174</v>
      </c>
      <c r="C97" s="65"/>
      <c r="D97" s="65"/>
      <c r="E97" s="119"/>
      <c r="F97" s="120" t="s">
        <v>169</v>
      </c>
      <c r="G97" s="120" t="s">
        <v>151</v>
      </c>
      <c r="H97" s="120"/>
      <c r="I97" s="120" t="s">
        <v>325</v>
      </c>
      <c r="J97" s="120" t="s">
        <v>118</v>
      </c>
      <c r="K97" s="183">
        <f>'6.ВД 19-21 '!K99</f>
        <v>1000000</v>
      </c>
      <c r="L97" s="183">
        <f>'6.ВД 19-21 '!L99</f>
        <v>0</v>
      </c>
      <c r="M97" s="183">
        <f>'6.ВД 19-21 '!M99</f>
        <v>1000000</v>
      </c>
      <c r="N97" s="183">
        <f>'6.ВД 19-21 '!N99</f>
        <v>0</v>
      </c>
      <c r="O97" s="183">
        <f>'6.ВД 19-21 '!O99</f>
        <v>0</v>
      </c>
    </row>
    <row r="98" spans="1:15" ht="27.75" customHeight="1" hidden="1">
      <c r="A98" s="100"/>
      <c r="B98" s="78" t="s">
        <v>119</v>
      </c>
      <c r="C98" s="65"/>
      <c r="D98" s="65"/>
      <c r="E98" s="119"/>
      <c r="F98" s="120" t="s">
        <v>169</v>
      </c>
      <c r="G98" s="120" t="s">
        <v>151</v>
      </c>
      <c r="H98" s="120"/>
      <c r="I98" s="120" t="s">
        <v>325</v>
      </c>
      <c r="J98" s="120" t="s">
        <v>120</v>
      </c>
      <c r="K98" s="183">
        <f>'6.ВД 19-21 '!K100</f>
        <v>1000000</v>
      </c>
      <c r="L98" s="183">
        <f>'6.ВД 19-21 '!L100</f>
        <v>0</v>
      </c>
      <c r="M98" s="183">
        <f>'6.ВД 19-21 '!M100</f>
        <v>1000000</v>
      </c>
      <c r="N98" s="183">
        <f>'6.ВД 19-21 '!N100</f>
        <v>0</v>
      </c>
      <c r="O98" s="183">
        <f>'6.ВД 19-21 '!O100</f>
        <v>0</v>
      </c>
    </row>
    <row r="99" spans="1:15" ht="19.5" customHeight="1" hidden="1">
      <c r="A99" s="100"/>
      <c r="B99" s="221" t="s">
        <v>326</v>
      </c>
      <c r="C99" s="65"/>
      <c r="D99" s="65"/>
      <c r="E99" s="119"/>
      <c r="F99" s="137" t="s">
        <v>181</v>
      </c>
      <c r="G99" s="137"/>
      <c r="H99" s="120"/>
      <c r="I99" s="120"/>
      <c r="J99" s="120"/>
      <c r="K99" s="183">
        <f>'6.ВД 19-21 '!K101</f>
        <v>20000</v>
      </c>
      <c r="L99" s="183">
        <f>'6.ВД 19-21 '!L101</f>
        <v>0</v>
      </c>
      <c r="M99" s="183">
        <f>'6.ВД 19-21 '!M101</f>
        <v>20000</v>
      </c>
      <c r="N99" s="183">
        <f>'6.ВД 19-21 '!N101</f>
        <v>0</v>
      </c>
      <c r="O99" s="183">
        <f>'6.ВД 19-21 '!O101</f>
        <v>0</v>
      </c>
    </row>
    <row r="100" spans="1:15" ht="18.75" customHeight="1" hidden="1">
      <c r="A100" s="100"/>
      <c r="B100" s="221" t="s">
        <v>327</v>
      </c>
      <c r="C100" s="65"/>
      <c r="D100" s="65"/>
      <c r="E100" s="119"/>
      <c r="F100" s="137" t="s">
        <v>181</v>
      </c>
      <c r="G100" s="137" t="s">
        <v>99</v>
      </c>
      <c r="H100" s="120"/>
      <c r="I100" s="120"/>
      <c r="J100" s="120"/>
      <c r="K100" s="183">
        <f>'6.ВД 19-21 '!K102</f>
        <v>20000</v>
      </c>
      <c r="L100" s="183">
        <f>'6.ВД 19-21 '!L102</f>
        <v>0</v>
      </c>
      <c r="M100" s="183">
        <f>'6.ВД 19-21 '!M102</f>
        <v>20000</v>
      </c>
      <c r="N100" s="183">
        <f>'6.ВД 19-21 '!N102</f>
        <v>0</v>
      </c>
      <c r="O100" s="183">
        <f>'6.ВД 19-21 '!O102</f>
        <v>0</v>
      </c>
    </row>
    <row r="101" spans="1:15" ht="18" customHeight="1" hidden="1">
      <c r="A101" s="100"/>
      <c r="B101" s="200" t="s">
        <v>263</v>
      </c>
      <c r="C101" s="65"/>
      <c r="D101" s="65"/>
      <c r="E101" s="119"/>
      <c r="F101" s="120" t="s">
        <v>181</v>
      </c>
      <c r="G101" s="120" t="s">
        <v>99</v>
      </c>
      <c r="H101" s="120"/>
      <c r="I101" s="120" t="s">
        <v>329</v>
      </c>
      <c r="J101" s="120"/>
      <c r="K101" s="183">
        <f>'6.ВД 19-21 '!K103</f>
        <v>6000</v>
      </c>
      <c r="L101" s="183">
        <f>'6.ВД 19-21 '!L103</f>
        <v>0</v>
      </c>
      <c r="M101" s="183">
        <f>'6.ВД 19-21 '!M103</f>
        <v>6000</v>
      </c>
      <c r="N101" s="183">
        <f>'6.ВД 19-21 '!N103</f>
        <v>0</v>
      </c>
      <c r="O101" s="183">
        <f>'6.ВД 19-21 '!O103</f>
        <v>0</v>
      </c>
    </row>
    <row r="102" spans="1:15" ht="18.75" customHeight="1" hidden="1">
      <c r="A102" s="100"/>
      <c r="B102" s="164" t="s">
        <v>123</v>
      </c>
      <c r="C102" s="65"/>
      <c r="D102" s="65"/>
      <c r="E102" s="119"/>
      <c r="F102" s="120" t="s">
        <v>181</v>
      </c>
      <c r="G102" s="120" t="s">
        <v>99</v>
      </c>
      <c r="H102" s="120"/>
      <c r="I102" s="120" t="s">
        <v>329</v>
      </c>
      <c r="J102" s="120" t="s">
        <v>124</v>
      </c>
      <c r="K102" s="183">
        <f>'6.ВД 19-21 '!K104</f>
        <v>6000</v>
      </c>
      <c r="L102" s="183">
        <f>'6.ВД 19-21 '!L104</f>
        <v>0</v>
      </c>
      <c r="M102" s="183">
        <f>'6.ВД 19-21 '!M104</f>
        <v>6000</v>
      </c>
      <c r="N102" s="183">
        <f>'6.ВД 19-21 '!N104</f>
        <v>0</v>
      </c>
      <c r="O102" s="183">
        <f>'6.ВД 19-21 '!O104</f>
        <v>0</v>
      </c>
    </row>
    <row r="103" spans="1:15" ht="19.5" customHeight="1" hidden="1">
      <c r="A103" s="100"/>
      <c r="B103" s="79" t="s">
        <v>125</v>
      </c>
      <c r="C103" s="65"/>
      <c r="D103" s="65"/>
      <c r="E103" s="119"/>
      <c r="F103" s="120" t="s">
        <v>181</v>
      </c>
      <c r="G103" s="120" t="s">
        <v>99</v>
      </c>
      <c r="H103" s="120"/>
      <c r="I103" s="120" t="s">
        <v>329</v>
      </c>
      <c r="J103" s="120" t="s">
        <v>126</v>
      </c>
      <c r="K103" s="183">
        <f>'6.ВД 19-21 '!K105</f>
        <v>6000</v>
      </c>
      <c r="L103" s="183">
        <f>'6.ВД 19-21 '!L105</f>
        <v>0</v>
      </c>
      <c r="M103" s="183">
        <f>'6.ВД 19-21 '!M105</f>
        <v>6000</v>
      </c>
      <c r="N103" s="183">
        <f>'6.ВД 19-21 '!N105</f>
        <v>0</v>
      </c>
      <c r="O103" s="183">
        <f>'6.ВД 19-21 '!O105</f>
        <v>0</v>
      </c>
    </row>
    <row r="104" spans="1:15" ht="16.5" customHeight="1" hidden="1">
      <c r="A104" s="100"/>
      <c r="B104" s="155" t="s">
        <v>328</v>
      </c>
      <c r="C104" s="65"/>
      <c r="D104" s="65"/>
      <c r="E104" s="119"/>
      <c r="F104" s="120" t="s">
        <v>181</v>
      </c>
      <c r="G104" s="120" t="s">
        <v>99</v>
      </c>
      <c r="H104" s="120"/>
      <c r="I104" s="120" t="s">
        <v>330</v>
      </c>
      <c r="J104" s="120"/>
      <c r="K104" s="183">
        <f>'6.ВД 19-21 '!K106</f>
        <v>14000</v>
      </c>
      <c r="L104" s="183">
        <f>'6.ВД 19-21 '!L106</f>
        <v>0</v>
      </c>
      <c r="M104" s="183">
        <f>'6.ВД 19-21 '!M106</f>
        <v>14000</v>
      </c>
      <c r="N104" s="183">
        <f>'6.ВД 19-21 '!N106</f>
        <v>0</v>
      </c>
      <c r="O104" s="183">
        <f>'6.ВД 19-21 '!O106</f>
        <v>0</v>
      </c>
    </row>
    <row r="105" spans="1:15" ht="27.75" customHeight="1" hidden="1">
      <c r="A105" s="100"/>
      <c r="B105" s="78" t="s">
        <v>174</v>
      </c>
      <c r="C105" s="65"/>
      <c r="D105" s="65"/>
      <c r="E105" s="119"/>
      <c r="F105" s="120" t="s">
        <v>181</v>
      </c>
      <c r="G105" s="120" t="s">
        <v>99</v>
      </c>
      <c r="H105" s="120"/>
      <c r="I105" s="120" t="s">
        <v>330</v>
      </c>
      <c r="J105" s="120" t="s">
        <v>118</v>
      </c>
      <c r="K105" s="183">
        <f>'6.ВД 19-21 '!K107</f>
        <v>14000</v>
      </c>
      <c r="L105" s="183">
        <f>'6.ВД 19-21 '!L107</f>
        <v>0</v>
      </c>
      <c r="M105" s="183">
        <f>'6.ВД 19-21 '!M107</f>
        <v>14000</v>
      </c>
      <c r="N105" s="183">
        <f>'6.ВД 19-21 '!N107</f>
        <v>0</v>
      </c>
      <c r="O105" s="183">
        <f>'6.ВД 19-21 '!O107</f>
        <v>0</v>
      </c>
    </row>
    <row r="106" spans="1:15" ht="27.75" customHeight="1" hidden="1">
      <c r="A106" s="100"/>
      <c r="B106" s="78" t="s">
        <v>119</v>
      </c>
      <c r="C106" s="65"/>
      <c r="D106" s="65"/>
      <c r="E106" s="119"/>
      <c r="F106" s="120" t="s">
        <v>181</v>
      </c>
      <c r="G106" s="120" t="s">
        <v>99</v>
      </c>
      <c r="H106" s="120"/>
      <c r="I106" s="120" t="s">
        <v>330</v>
      </c>
      <c r="J106" s="120" t="s">
        <v>120</v>
      </c>
      <c r="K106" s="183">
        <f>'6.ВД 19-21 '!K108</f>
        <v>14000</v>
      </c>
      <c r="L106" s="183">
        <f>'6.ВД 19-21 '!L108</f>
        <v>0</v>
      </c>
      <c r="M106" s="183">
        <f>'6.ВД 19-21 '!M108</f>
        <v>14000</v>
      </c>
      <c r="N106" s="183">
        <f>'6.ВД 19-21 '!N108</f>
        <v>0</v>
      </c>
      <c r="O106" s="183">
        <f>'6.ВД 19-21 '!O108</f>
        <v>0</v>
      </c>
    </row>
    <row r="107" spans="1:15" ht="12.75" customHeight="1" hidden="1">
      <c r="A107" s="95"/>
      <c r="B107" s="96" t="s">
        <v>183</v>
      </c>
      <c r="C107" s="117"/>
      <c r="D107" s="117"/>
      <c r="E107" s="160">
        <v>865</v>
      </c>
      <c r="F107" s="133" t="s">
        <v>156</v>
      </c>
      <c r="G107" s="113"/>
      <c r="H107" s="113"/>
      <c r="I107" s="120"/>
      <c r="J107" s="126"/>
      <c r="K107" s="182">
        <f>K108</f>
        <v>198432</v>
      </c>
      <c r="L107" s="182">
        <f>L108</f>
        <v>0</v>
      </c>
      <c r="M107" s="182">
        <f>M108</f>
        <v>198432</v>
      </c>
      <c r="N107" s="182">
        <f>N108</f>
        <v>0</v>
      </c>
      <c r="O107" s="182">
        <f>O108</f>
        <v>0</v>
      </c>
    </row>
    <row r="108" spans="1:15" ht="12.75" customHeight="1" hidden="1">
      <c r="A108" s="95"/>
      <c r="B108" s="96" t="s">
        <v>184</v>
      </c>
      <c r="C108" s="65"/>
      <c r="D108" s="65"/>
      <c r="E108" s="160">
        <v>865</v>
      </c>
      <c r="F108" s="133" t="s">
        <v>156</v>
      </c>
      <c r="G108" s="133" t="s">
        <v>99</v>
      </c>
      <c r="H108" s="113"/>
      <c r="I108" s="120"/>
      <c r="J108" s="126"/>
      <c r="K108" s="182">
        <f aca="true" t="shared" si="17" ref="K108:M110">K109</f>
        <v>198432</v>
      </c>
      <c r="L108" s="182">
        <f t="shared" si="17"/>
        <v>0</v>
      </c>
      <c r="M108" s="182">
        <f t="shared" si="17"/>
        <v>198432</v>
      </c>
      <c r="N108" s="182">
        <f aca="true" t="shared" si="18" ref="N108:O110">N109</f>
        <v>0</v>
      </c>
      <c r="O108" s="182">
        <f t="shared" si="18"/>
        <v>0</v>
      </c>
    </row>
    <row r="109" spans="1:15" ht="28.5" customHeight="1" hidden="1">
      <c r="A109" s="95"/>
      <c r="B109" s="151" t="s">
        <v>265</v>
      </c>
      <c r="C109" s="65"/>
      <c r="D109" s="65"/>
      <c r="E109" s="119">
        <v>865</v>
      </c>
      <c r="F109" s="113" t="s">
        <v>156</v>
      </c>
      <c r="G109" s="113" t="s">
        <v>99</v>
      </c>
      <c r="H109" s="113"/>
      <c r="I109" s="120" t="s">
        <v>316</v>
      </c>
      <c r="J109" s="126"/>
      <c r="K109" s="183">
        <f t="shared" si="17"/>
        <v>198432</v>
      </c>
      <c r="L109" s="183">
        <f t="shared" si="17"/>
        <v>0</v>
      </c>
      <c r="M109" s="183">
        <f t="shared" si="17"/>
        <v>198432</v>
      </c>
      <c r="N109" s="183">
        <f t="shared" si="18"/>
        <v>0</v>
      </c>
      <c r="O109" s="183">
        <f t="shared" si="18"/>
        <v>0</v>
      </c>
    </row>
    <row r="110" spans="1:15" ht="18" customHeight="1" hidden="1">
      <c r="A110" s="95"/>
      <c r="B110" s="97" t="s">
        <v>186</v>
      </c>
      <c r="C110" s="65"/>
      <c r="D110" s="65"/>
      <c r="E110" s="119">
        <v>865</v>
      </c>
      <c r="F110" s="113" t="s">
        <v>156</v>
      </c>
      <c r="G110" s="113" t="s">
        <v>99</v>
      </c>
      <c r="H110" s="113"/>
      <c r="I110" s="120" t="s">
        <v>316</v>
      </c>
      <c r="J110" s="126" t="s">
        <v>187</v>
      </c>
      <c r="K110" s="183">
        <f t="shared" si="17"/>
        <v>198432</v>
      </c>
      <c r="L110" s="183">
        <f t="shared" si="17"/>
        <v>0</v>
      </c>
      <c r="M110" s="183">
        <f t="shared" si="17"/>
        <v>198432</v>
      </c>
      <c r="N110" s="183">
        <f t="shared" si="18"/>
        <v>0</v>
      </c>
      <c r="O110" s="183">
        <f t="shared" si="18"/>
        <v>0</v>
      </c>
    </row>
    <row r="111" spans="1:15" ht="27.75" customHeight="1" hidden="1">
      <c r="A111" s="95"/>
      <c r="B111" s="98" t="s">
        <v>188</v>
      </c>
      <c r="C111" s="65"/>
      <c r="D111" s="65"/>
      <c r="E111" s="119">
        <v>865</v>
      </c>
      <c r="F111" s="113" t="s">
        <v>156</v>
      </c>
      <c r="G111" s="113" t="s">
        <v>99</v>
      </c>
      <c r="H111" s="113"/>
      <c r="I111" s="120" t="s">
        <v>316</v>
      </c>
      <c r="J111" s="126" t="s">
        <v>189</v>
      </c>
      <c r="K111" s="183">
        <f>'6.ВД 19-21 '!K113</f>
        <v>198432</v>
      </c>
      <c r="L111" s="183">
        <f>'6.ВД 19-21 '!L113</f>
        <v>0</v>
      </c>
      <c r="M111" s="183">
        <f>'6.ВД 19-21 '!M113</f>
        <v>198432</v>
      </c>
      <c r="N111" s="183">
        <f>'6.ВД 19-21 '!N113</f>
        <v>0</v>
      </c>
      <c r="O111" s="183">
        <f>'6.ВД 19-21 '!O113</f>
        <v>0</v>
      </c>
    </row>
    <row r="112" spans="1:15" ht="23.25" customHeight="1" hidden="1">
      <c r="A112" s="95"/>
      <c r="B112" s="97" t="s">
        <v>190</v>
      </c>
      <c r="C112" s="65"/>
      <c r="D112" s="65"/>
      <c r="E112" s="119">
        <v>865</v>
      </c>
      <c r="F112" s="113" t="s">
        <v>156</v>
      </c>
      <c r="G112" s="113" t="s">
        <v>99</v>
      </c>
      <c r="H112" s="113"/>
      <c r="I112" s="120" t="s">
        <v>185</v>
      </c>
      <c r="J112" s="126" t="s">
        <v>191</v>
      </c>
      <c r="K112" s="183">
        <v>172984</v>
      </c>
      <c r="L112" s="183"/>
      <c r="M112" s="183"/>
      <c r="N112" s="183">
        <v>172984</v>
      </c>
      <c r="O112" s="183">
        <v>172984</v>
      </c>
    </row>
    <row r="113" spans="1:15" ht="13.5" customHeight="1" hidden="1">
      <c r="A113" s="231" t="s">
        <v>192</v>
      </c>
      <c r="B113" s="232"/>
      <c r="C113" s="117">
        <v>63</v>
      </c>
      <c r="D113" s="117">
        <v>0</v>
      </c>
      <c r="E113" s="160">
        <v>865</v>
      </c>
      <c r="F113" s="133" t="s">
        <v>141</v>
      </c>
      <c r="G113" s="133"/>
      <c r="H113" s="133"/>
      <c r="I113" s="133"/>
      <c r="J113" s="133"/>
      <c r="K113" s="182">
        <f aca="true" t="shared" si="19" ref="K113:O116">K114</f>
        <v>4000</v>
      </c>
      <c r="L113" s="182">
        <f t="shared" si="19"/>
        <v>0</v>
      </c>
      <c r="M113" s="182">
        <f t="shared" si="19"/>
        <v>4000</v>
      </c>
      <c r="N113" s="182">
        <f t="shared" si="19"/>
        <v>0</v>
      </c>
      <c r="O113" s="182">
        <f t="shared" si="19"/>
        <v>0</v>
      </c>
    </row>
    <row r="114" spans="1:15" ht="13.5" customHeight="1" hidden="1">
      <c r="A114" s="227" t="s">
        <v>193</v>
      </c>
      <c r="B114" s="228"/>
      <c r="C114" s="117">
        <v>63</v>
      </c>
      <c r="D114" s="117">
        <v>0</v>
      </c>
      <c r="E114" s="160">
        <v>865</v>
      </c>
      <c r="F114" s="133" t="s">
        <v>141</v>
      </c>
      <c r="G114" s="133" t="s">
        <v>101</v>
      </c>
      <c r="H114" s="133"/>
      <c r="I114" s="133"/>
      <c r="J114" s="133"/>
      <c r="K114" s="182">
        <f t="shared" si="19"/>
        <v>4000</v>
      </c>
      <c r="L114" s="182">
        <f t="shared" si="19"/>
        <v>0</v>
      </c>
      <c r="M114" s="182">
        <f t="shared" si="19"/>
        <v>4000</v>
      </c>
      <c r="N114" s="182">
        <f t="shared" si="19"/>
        <v>0</v>
      </c>
      <c r="O114" s="182">
        <f t="shared" si="19"/>
        <v>0</v>
      </c>
    </row>
    <row r="115" spans="1:15" ht="99.75" customHeight="1" hidden="1">
      <c r="A115" s="229" t="s">
        <v>267</v>
      </c>
      <c r="B115" s="230"/>
      <c r="C115" s="65">
        <v>63</v>
      </c>
      <c r="D115" s="65">
        <v>0</v>
      </c>
      <c r="E115" s="119">
        <v>865</v>
      </c>
      <c r="F115" s="113" t="s">
        <v>141</v>
      </c>
      <c r="G115" s="113" t="s">
        <v>101</v>
      </c>
      <c r="H115" s="113" t="s">
        <v>194</v>
      </c>
      <c r="I115" s="125" t="s">
        <v>277</v>
      </c>
      <c r="J115" s="113"/>
      <c r="K115" s="183">
        <f t="shared" si="19"/>
        <v>4000</v>
      </c>
      <c r="L115" s="183">
        <f t="shared" si="19"/>
        <v>0</v>
      </c>
      <c r="M115" s="183">
        <f t="shared" si="19"/>
        <v>4000</v>
      </c>
      <c r="N115" s="183">
        <f t="shared" si="19"/>
        <v>0</v>
      </c>
      <c r="O115" s="183">
        <f t="shared" si="19"/>
        <v>0</v>
      </c>
    </row>
    <row r="116" spans="1:15" ht="17.25" customHeight="1" hidden="1">
      <c r="A116" s="76"/>
      <c r="B116" s="80" t="s">
        <v>137</v>
      </c>
      <c r="C116" s="65">
        <v>63</v>
      </c>
      <c r="D116" s="65">
        <v>0</v>
      </c>
      <c r="E116" s="119">
        <v>865</v>
      </c>
      <c r="F116" s="113" t="s">
        <v>141</v>
      </c>
      <c r="G116" s="113" t="s">
        <v>101</v>
      </c>
      <c r="H116" s="113" t="s">
        <v>194</v>
      </c>
      <c r="I116" s="125" t="s">
        <v>277</v>
      </c>
      <c r="J116" s="113" t="s">
        <v>138</v>
      </c>
      <c r="K116" s="183">
        <f t="shared" si="19"/>
        <v>4000</v>
      </c>
      <c r="L116" s="183">
        <f t="shared" si="19"/>
        <v>0</v>
      </c>
      <c r="M116" s="183">
        <f t="shared" si="19"/>
        <v>4000</v>
      </c>
      <c r="N116" s="183">
        <f t="shared" si="19"/>
        <v>0</v>
      </c>
      <c r="O116" s="183">
        <f t="shared" si="19"/>
        <v>0</v>
      </c>
    </row>
    <row r="117" spans="1:15" ht="13.5" customHeight="1" hidden="1">
      <c r="A117" s="76"/>
      <c r="B117" s="81" t="s">
        <v>79</v>
      </c>
      <c r="C117" s="65">
        <v>63</v>
      </c>
      <c r="D117" s="65">
        <v>0</v>
      </c>
      <c r="E117" s="119">
        <v>865</v>
      </c>
      <c r="F117" s="113" t="s">
        <v>141</v>
      </c>
      <c r="G117" s="113" t="s">
        <v>101</v>
      </c>
      <c r="H117" s="113" t="s">
        <v>194</v>
      </c>
      <c r="I117" s="125" t="s">
        <v>277</v>
      </c>
      <c r="J117" s="126" t="s">
        <v>139</v>
      </c>
      <c r="K117" s="183">
        <f>'6.ВД 19-21 '!K119</f>
        <v>4000</v>
      </c>
      <c r="L117" s="183">
        <f>'6.ВД 19-21 '!L119</f>
        <v>0</v>
      </c>
      <c r="M117" s="183">
        <f>'6.ВД 19-21 '!M119</f>
        <v>4000</v>
      </c>
      <c r="N117" s="183">
        <f>'6.ВД 19-21 '!N119</f>
        <v>0</v>
      </c>
      <c r="O117" s="183">
        <f>'6.ВД 19-21 '!O119</f>
        <v>0</v>
      </c>
    </row>
    <row r="118" spans="1:15" s="99" customFormat="1" ht="18" customHeight="1" hidden="1">
      <c r="A118" s="223" t="s">
        <v>195</v>
      </c>
      <c r="B118" s="224"/>
      <c r="C118" s="117">
        <v>70</v>
      </c>
      <c r="D118" s="117">
        <v>0</v>
      </c>
      <c r="E118" s="160">
        <v>865</v>
      </c>
      <c r="F118" s="133" t="s">
        <v>196</v>
      </c>
      <c r="G118" s="133"/>
      <c r="H118" s="133"/>
      <c r="I118" s="180"/>
      <c r="J118" s="180"/>
      <c r="K118" s="188"/>
      <c r="L118" s="188"/>
      <c r="M118" s="188"/>
      <c r="N118" s="188"/>
      <c r="O118" s="188"/>
    </row>
    <row r="119" spans="1:15" ht="18" customHeight="1" hidden="1">
      <c r="A119" s="225" t="s">
        <v>195</v>
      </c>
      <c r="B119" s="226"/>
      <c r="C119" s="65">
        <v>70</v>
      </c>
      <c r="D119" s="65">
        <v>0</v>
      </c>
      <c r="E119" s="119">
        <v>865</v>
      </c>
      <c r="F119" s="113" t="s">
        <v>196</v>
      </c>
      <c r="G119" s="113" t="s">
        <v>196</v>
      </c>
      <c r="H119" s="113"/>
      <c r="I119" s="113"/>
      <c r="J119" s="113"/>
      <c r="K119" s="183"/>
      <c r="L119" s="183"/>
      <c r="M119" s="183"/>
      <c r="N119" s="183"/>
      <c r="O119" s="183"/>
    </row>
    <row r="120" spans="1:15" ht="18" customHeight="1" hidden="1">
      <c r="A120" s="76"/>
      <c r="B120" s="100" t="s">
        <v>195</v>
      </c>
      <c r="C120" s="65">
        <v>70</v>
      </c>
      <c r="D120" s="65">
        <v>0</v>
      </c>
      <c r="E120" s="119">
        <v>865</v>
      </c>
      <c r="F120" s="147">
        <v>99</v>
      </c>
      <c r="G120" s="113" t="s">
        <v>196</v>
      </c>
      <c r="H120" s="113" t="s">
        <v>197</v>
      </c>
      <c r="I120" s="148" t="s">
        <v>198</v>
      </c>
      <c r="J120" s="113"/>
      <c r="K120" s="183"/>
      <c r="L120" s="183"/>
      <c r="M120" s="183"/>
      <c r="N120" s="183"/>
      <c r="O120" s="183"/>
    </row>
    <row r="121" spans="1:15" ht="18" customHeight="1" hidden="1">
      <c r="A121" s="76"/>
      <c r="B121" s="100" t="s">
        <v>195</v>
      </c>
      <c r="C121" s="65">
        <v>70</v>
      </c>
      <c r="D121" s="65">
        <v>0</v>
      </c>
      <c r="E121" s="119">
        <v>865</v>
      </c>
      <c r="F121" s="147">
        <v>99</v>
      </c>
      <c r="G121" s="113" t="s">
        <v>196</v>
      </c>
      <c r="H121" s="113" t="s">
        <v>197</v>
      </c>
      <c r="I121" s="202" t="s">
        <v>198</v>
      </c>
      <c r="J121" s="113" t="s">
        <v>199</v>
      </c>
      <c r="K121" s="183"/>
      <c r="L121" s="183"/>
      <c r="M121" s="183"/>
      <c r="N121" s="183"/>
      <c r="O121" s="183"/>
    </row>
    <row r="122" spans="1:15" ht="18" customHeight="1" hidden="1">
      <c r="A122" s="76"/>
      <c r="B122" s="203" t="s">
        <v>195</v>
      </c>
      <c r="C122" s="65"/>
      <c r="D122" s="65"/>
      <c r="E122" s="119">
        <v>865</v>
      </c>
      <c r="F122" s="113" t="s">
        <v>196</v>
      </c>
      <c r="G122" s="113"/>
      <c r="H122" s="113"/>
      <c r="I122" s="197"/>
      <c r="J122" s="113"/>
      <c r="K122" s="183">
        <f aca="true" t="shared" si="20" ref="K122:M124">K123</f>
        <v>0</v>
      </c>
      <c r="L122" s="183">
        <f t="shared" si="20"/>
        <v>0</v>
      </c>
      <c r="M122" s="183">
        <f t="shared" si="20"/>
        <v>0</v>
      </c>
      <c r="N122" s="183">
        <f aca="true" t="shared" si="21" ref="N122:O124">N123</f>
        <v>0</v>
      </c>
      <c r="O122" s="183">
        <f t="shared" si="21"/>
        <v>0</v>
      </c>
    </row>
    <row r="123" spans="1:15" ht="17.25" customHeight="1" hidden="1">
      <c r="A123" s="76"/>
      <c r="B123" s="204" t="s">
        <v>195</v>
      </c>
      <c r="C123" s="65"/>
      <c r="D123" s="65"/>
      <c r="E123" s="119">
        <v>865</v>
      </c>
      <c r="F123" s="113" t="s">
        <v>196</v>
      </c>
      <c r="G123" s="113" t="s">
        <v>196</v>
      </c>
      <c r="H123" s="113"/>
      <c r="I123" s="205"/>
      <c r="J123" s="113"/>
      <c r="K123" s="183">
        <f t="shared" si="20"/>
        <v>0</v>
      </c>
      <c r="L123" s="183">
        <f t="shared" si="20"/>
        <v>0</v>
      </c>
      <c r="M123" s="183">
        <f t="shared" si="20"/>
        <v>0</v>
      </c>
      <c r="N123" s="183">
        <f t="shared" si="21"/>
        <v>0</v>
      </c>
      <c r="O123" s="183">
        <f t="shared" si="21"/>
        <v>0</v>
      </c>
    </row>
    <row r="124" spans="1:15" ht="18" customHeight="1" hidden="1">
      <c r="A124" s="76"/>
      <c r="B124" s="204" t="s">
        <v>195</v>
      </c>
      <c r="C124" s="65"/>
      <c r="D124" s="65"/>
      <c r="E124" s="119">
        <v>865</v>
      </c>
      <c r="F124" s="113" t="s">
        <v>196</v>
      </c>
      <c r="G124" s="113" t="s">
        <v>196</v>
      </c>
      <c r="H124" s="113"/>
      <c r="I124" s="205" t="s">
        <v>295</v>
      </c>
      <c r="J124" s="113"/>
      <c r="K124" s="183">
        <f t="shared" si="20"/>
        <v>0</v>
      </c>
      <c r="L124" s="183">
        <f t="shared" si="20"/>
        <v>0</v>
      </c>
      <c r="M124" s="183">
        <f t="shared" si="20"/>
        <v>0</v>
      </c>
      <c r="N124" s="183">
        <f t="shared" si="21"/>
        <v>0</v>
      </c>
      <c r="O124" s="183">
        <f t="shared" si="21"/>
        <v>0</v>
      </c>
    </row>
    <row r="125" spans="1:15" ht="18" customHeight="1" hidden="1">
      <c r="A125" s="76"/>
      <c r="B125" s="204" t="s">
        <v>195</v>
      </c>
      <c r="C125" s="65"/>
      <c r="D125" s="65"/>
      <c r="E125" s="119">
        <v>865</v>
      </c>
      <c r="F125" s="113" t="s">
        <v>196</v>
      </c>
      <c r="G125" s="113" t="s">
        <v>196</v>
      </c>
      <c r="H125" s="113"/>
      <c r="I125" s="205" t="s">
        <v>295</v>
      </c>
      <c r="J125" s="205" t="s">
        <v>296</v>
      </c>
      <c r="K125" s="183"/>
      <c r="L125" s="183"/>
      <c r="M125" s="183"/>
      <c r="N125" s="183">
        <f>'6.ВД 19-21 '!N124</f>
        <v>0</v>
      </c>
      <c r="O125" s="183">
        <f>'6.ВД 19-21 '!O124</f>
        <v>0</v>
      </c>
    </row>
    <row r="126" spans="1:15" ht="14.25" customHeight="1" hidden="1">
      <c r="A126" s="101"/>
      <c r="B126" s="102" t="s">
        <v>200</v>
      </c>
      <c r="C126" s="102"/>
      <c r="D126" s="102"/>
      <c r="E126" s="119"/>
      <c r="F126" s="133"/>
      <c r="G126" s="133"/>
      <c r="H126" s="133"/>
      <c r="I126" s="125"/>
      <c r="J126" s="133"/>
      <c r="K126" s="182">
        <f>K113+K107+K83+K74+K67+K62+K55+K13+K122+K99</f>
        <v>4207095.57</v>
      </c>
      <c r="L126" s="182">
        <f>L113+L107+L83+L74+L67+L62+L55+L13+L122+L99</f>
        <v>0</v>
      </c>
      <c r="M126" s="182">
        <f>M113+M107+M83+M74+M67+M62+M55+M13+M122+M99</f>
        <v>4207095.57</v>
      </c>
      <c r="N126" s="182">
        <f>N113+N107+N83+N74+N67+N62+N55+N13+N122+N99</f>
        <v>0</v>
      </c>
      <c r="O126" s="182">
        <f>O113+O107+O83+O74+O67+O62+O55+O13+O122+O99</f>
        <v>0</v>
      </c>
    </row>
    <row r="128" spans="11:15" ht="14.25">
      <c r="K128" s="104"/>
      <c r="L128" s="104"/>
      <c r="M128" s="104"/>
      <c r="N128" s="104"/>
      <c r="O128" s="104"/>
    </row>
    <row r="129" spans="11:15" ht="14.25">
      <c r="K129" s="104"/>
      <c r="L129" s="104"/>
      <c r="M129" s="104"/>
      <c r="N129" s="104"/>
      <c r="O129" s="104"/>
    </row>
    <row r="130" spans="11:15" ht="14.25">
      <c r="K130" s="104"/>
      <c r="L130" s="104"/>
      <c r="M130" s="104"/>
      <c r="N130" s="105"/>
      <c r="O130" s="105"/>
    </row>
    <row r="131" spans="11:13" ht="14.25">
      <c r="K131" s="104"/>
      <c r="L131" s="104"/>
      <c r="M131" s="104"/>
    </row>
  </sheetData>
  <sheetProtection/>
  <mergeCells count="27">
    <mergeCell ref="A118:B118"/>
    <mergeCell ref="A119:B119"/>
    <mergeCell ref="A113:B113"/>
    <mergeCell ref="A75:B75"/>
    <mergeCell ref="A79:B79"/>
    <mergeCell ref="A83:B83"/>
    <mergeCell ref="A84:B84"/>
    <mergeCell ref="A90:B90"/>
    <mergeCell ref="A68:B68"/>
    <mergeCell ref="A69:B69"/>
    <mergeCell ref="A73:B73"/>
    <mergeCell ref="A74:B74"/>
    <mergeCell ref="A114:B114"/>
    <mergeCell ref="A115:B115"/>
    <mergeCell ref="A14:B14"/>
    <mergeCell ref="A18:B18"/>
    <mergeCell ref="A19:B19"/>
    <mergeCell ref="A43:B43"/>
    <mergeCell ref="A52:B52"/>
    <mergeCell ref="A67:B67"/>
    <mergeCell ref="E2:K2"/>
    <mergeCell ref="K5:O5"/>
    <mergeCell ref="A8:O8"/>
    <mergeCell ref="A10:B10"/>
    <mergeCell ref="A13:B13"/>
    <mergeCell ref="I4:O4"/>
    <mergeCell ref="I6:O6"/>
  </mergeCells>
  <printOptions/>
  <pageMargins left="0.7480314960629921" right="0.4330708661417323" top="0.31496062992125984" bottom="0.11811023622047245" header="0.6692913385826772" footer="0.5511811023622047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R174"/>
  <sheetViews>
    <sheetView tabSelected="1" zoomScalePageLayoutView="0" workbookViewId="0" topLeftCell="B15">
      <selection activeCell="B4" sqref="A4:P167"/>
    </sheetView>
  </sheetViews>
  <sheetFormatPr defaultColWidth="9.140625" defaultRowHeight="15"/>
  <cols>
    <col min="1" max="1" width="2.28125" style="4" hidden="1" customWidth="1"/>
    <col min="2" max="2" width="41.28125" style="2" customWidth="1"/>
    <col min="3" max="5" width="4.28125" style="190" customWidth="1"/>
    <col min="6" max="6" width="4.7109375" style="106" customWidth="1"/>
    <col min="7" max="7" width="4.57421875" style="150" hidden="1" customWidth="1"/>
    <col min="8" max="8" width="7.57421875" style="150" hidden="1" customWidth="1"/>
    <col min="9" max="9" width="7.00390625" style="150" customWidth="1"/>
    <col min="10" max="10" width="10.7109375" style="150" hidden="1" customWidth="1"/>
    <col min="11" max="11" width="4.140625" style="103" customWidth="1"/>
    <col min="12" max="13" width="13.140625" style="103" hidden="1" customWidth="1"/>
    <col min="14" max="14" width="14.28125" style="103" customWidth="1"/>
    <col min="15" max="15" width="12.00390625" style="4" hidden="1" customWidth="1"/>
    <col min="16" max="16" width="12.57421875" style="4" hidden="1" customWidth="1"/>
    <col min="17" max="16384" width="9.140625" style="4" customWidth="1"/>
  </cols>
  <sheetData>
    <row r="1" spans="3:14" ht="12.75" customHeight="1" hidden="1">
      <c r="C1" s="189" t="s">
        <v>0</v>
      </c>
      <c r="G1" s="191"/>
      <c r="H1" s="191"/>
      <c r="I1" s="191"/>
      <c r="J1" s="191"/>
      <c r="K1" s="191"/>
      <c r="L1" s="93"/>
      <c r="M1" s="93"/>
      <c r="N1" s="93"/>
    </row>
    <row r="2" spans="3:14" ht="60" customHeight="1" hidden="1">
      <c r="C2" s="257" t="s">
        <v>87</v>
      </c>
      <c r="D2" s="257"/>
      <c r="E2" s="257"/>
      <c r="F2" s="257"/>
      <c r="G2" s="257"/>
      <c r="H2" s="257"/>
      <c r="I2" s="257"/>
      <c r="J2" s="257"/>
      <c r="K2" s="257"/>
      <c r="L2" s="257"/>
      <c r="M2" s="220"/>
      <c r="N2" s="220"/>
    </row>
    <row r="3" spans="3:14" ht="21.75" customHeight="1">
      <c r="C3" s="220"/>
      <c r="D3" s="220"/>
      <c r="E3" s="220"/>
      <c r="F3" s="220"/>
      <c r="G3" s="220"/>
      <c r="H3" s="220"/>
      <c r="I3" s="220"/>
      <c r="J3" s="220"/>
      <c r="K3" s="220"/>
      <c r="L3" s="220" t="s">
        <v>334</v>
      </c>
      <c r="M3" s="220"/>
      <c r="N3" s="220"/>
    </row>
    <row r="4" spans="3:16" ht="72.75" customHeight="1">
      <c r="C4" s="261" t="s">
        <v>336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</row>
    <row r="5" spans="4:16" ht="16.5" customHeight="1">
      <c r="D5" s="158"/>
      <c r="E5" s="158"/>
      <c r="F5" s="158"/>
      <c r="G5" s="158"/>
      <c r="H5" s="158"/>
      <c r="I5" s="158"/>
      <c r="J5" s="158"/>
      <c r="K5" s="158"/>
      <c r="L5" s="246" t="s">
        <v>345</v>
      </c>
      <c r="M5" s="246"/>
      <c r="N5" s="246"/>
      <c r="O5" s="246"/>
      <c r="P5" s="246"/>
    </row>
    <row r="6" spans="3:16" ht="49.5" customHeight="1">
      <c r="C6" s="262" t="s">
        <v>305</v>
      </c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6:14" ht="5.25" customHeight="1">
      <c r="F7" s="107"/>
      <c r="G7" s="192"/>
      <c r="H7" s="192"/>
      <c r="I7" s="192"/>
      <c r="J7" s="192"/>
      <c r="K7" s="192"/>
      <c r="L7" s="57"/>
      <c r="M7" s="57"/>
      <c r="N7" s="57"/>
    </row>
    <row r="8" spans="1:16" ht="51.75" customHeight="1">
      <c r="A8" s="247" t="s">
        <v>337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</row>
    <row r="9" spans="1:16" ht="18" customHeight="1">
      <c r="A9" s="58"/>
      <c r="B9" s="58"/>
      <c r="C9" s="193"/>
      <c r="D9" s="193"/>
      <c r="E9" s="193"/>
      <c r="G9" s="60"/>
      <c r="H9" s="60"/>
      <c r="I9" s="60"/>
      <c r="J9" s="60"/>
      <c r="K9" s="60"/>
      <c r="P9" s="211" t="s">
        <v>284</v>
      </c>
    </row>
    <row r="10" spans="1:16" s="62" customFormat="1" ht="24" customHeight="1">
      <c r="A10" s="258" t="s">
        <v>15</v>
      </c>
      <c r="B10" s="258"/>
      <c r="C10" s="61" t="s">
        <v>252</v>
      </c>
      <c r="D10" s="61" t="s">
        <v>201</v>
      </c>
      <c r="E10" s="61" t="s">
        <v>253</v>
      </c>
      <c r="F10" s="108" t="s">
        <v>90</v>
      </c>
      <c r="G10" s="109" t="s">
        <v>91</v>
      </c>
      <c r="H10" s="109" t="s">
        <v>92</v>
      </c>
      <c r="I10" s="110" t="s">
        <v>93</v>
      </c>
      <c r="J10" s="110" t="s">
        <v>94</v>
      </c>
      <c r="K10" s="110" t="s">
        <v>95</v>
      </c>
      <c r="L10" s="17" t="s">
        <v>285</v>
      </c>
      <c r="M10" s="19" t="s">
        <v>318</v>
      </c>
      <c r="N10" s="17" t="s">
        <v>319</v>
      </c>
      <c r="O10" s="17" t="s">
        <v>286</v>
      </c>
      <c r="P10" s="17" t="s">
        <v>287</v>
      </c>
    </row>
    <row r="11" spans="1:16" s="62" customFormat="1" ht="44.25" customHeight="1" hidden="1">
      <c r="A11" s="65"/>
      <c r="B11" s="111" t="s">
        <v>317</v>
      </c>
      <c r="C11" s="111">
        <v>65</v>
      </c>
      <c r="D11" s="65"/>
      <c r="E11" s="65"/>
      <c r="F11" s="112"/>
      <c r="G11" s="113"/>
      <c r="H11" s="113"/>
      <c r="I11" s="113"/>
      <c r="J11" s="113"/>
      <c r="K11" s="113"/>
      <c r="L11" s="114">
        <f>L12+L57+L66+L75+L81+L119+L150+L145</f>
        <v>4180095.5700000003</v>
      </c>
      <c r="M11" s="114">
        <f>M12+M57+M66+M75+M81+M119+M150+M145</f>
        <v>-196</v>
      </c>
      <c r="N11" s="114">
        <f>N12+N57+N66+N75+N81+N119+N150+N145</f>
        <v>4179899.5700000003</v>
      </c>
      <c r="O11" s="114">
        <f>O12+O57+O66+O75+O81+O119+O150+O145+O41</f>
        <v>0</v>
      </c>
      <c r="P11" s="114">
        <f>P12+P57+P66+P75+P81+P119+P150+P145+P41</f>
        <v>0</v>
      </c>
    </row>
    <row r="12" spans="1:16" s="62" customFormat="1" ht="49.5" customHeight="1" hidden="1">
      <c r="A12" s="65"/>
      <c r="B12" s="115" t="s">
        <v>202</v>
      </c>
      <c r="C12" s="116">
        <v>65</v>
      </c>
      <c r="D12" s="117">
        <v>0</v>
      </c>
      <c r="E12" s="117">
        <v>11</v>
      </c>
      <c r="F12" s="116"/>
      <c r="G12" s="113"/>
      <c r="H12" s="113"/>
      <c r="I12" s="113"/>
      <c r="J12" s="113"/>
      <c r="K12" s="113"/>
      <c r="L12" s="67">
        <f>L13</f>
        <v>1472806</v>
      </c>
      <c r="M12" s="67">
        <f>M13</f>
        <v>67900</v>
      </c>
      <c r="N12" s="67">
        <f>N13</f>
        <v>1540706</v>
      </c>
      <c r="O12" s="67">
        <f>O13</f>
        <v>0</v>
      </c>
      <c r="P12" s="67">
        <f>P13</f>
        <v>0</v>
      </c>
    </row>
    <row r="13" spans="1:16" s="62" customFormat="1" ht="17.25" customHeight="1">
      <c r="A13" s="65"/>
      <c r="B13" s="118" t="s">
        <v>97</v>
      </c>
      <c r="C13" s="117">
        <v>65</v>
      </c>
      <c r="D13" s="117">
        <v>0</v>
      </c>
      <c r="E13" s="117">
        <v>11</v>
      </c>
      <c r="F13" s="116">
        <v>865</v>
      </c>
      <c r="G13" s="113"/>
      <c r="H13" s="113"/>
      <c r="I13" s="113"/>
      <c r="J13" s="113"/>
      <c r="K13" s="113"/>
      <c r="L13" s="67">
        <f>L14+L18+L29+L32+L35+L38+L44+L47+L50+L41</f>
        <v>1472806</v>
      </c>
      <c r="M13" s="67">
        <f>M14+M18+M29+M32+M35+M38+M44+M47+M50+M41</f>
        <v>67900</v>
      </c>
      <c r="N13" s="67">
        <f>N14+N18+N29+N32+N35+N38+N44+N47+N50+N41</f>
        <v>1540706</v>
      </c>
      <c r="O13" s="67">
        <f>O14+O18+O29+O32+O35+O38+O44+O47+O50</f>
        <v>0</v>
      </c>
      <c r="P13" s="67">
        <f>P14+P18+P29+P32+P35+P38+P44+P47+P50</f>
        <v>0</v>
      </c>
    </row>
    <row r="14" spans="1:16" ht="27.75" customHeight="1">
      <c r="A14" s="71" t="s">
        <v>102</v>
      </c>
      <c r="B14" s="162" t="s">
        <v>247</v>
      </c>
      <c r="C14" s="65">
        <v>65</v>
      </c>
      <c r="D14" s="65">
        <v>0</v>
      </c>
      <c r="E14" s="65">
        <v>11</v>
      </c>
      <c r="F14" s="119">
        <v>865</v>
      </c>
      <c r="G14" s="120" t="s">
        <v>99</v>
      </c>
      <c r="H14" s="120" t="s">
        <v>101</v>
      </c>
      <c r="I14" s="120" t="s">
        <v>248</v>
      </c>
      <c r="J14" s="121" t="s">
        <v>203</v>
      </c>
      <c r="K14" s="122" t="s">
        <v>104</v>
      </c>
      <c r="L14" s="70">
        <f aca="true" t="shared" si="0" ref="L14:P15">L15</f>
        <v>428900</v>
      </c>
      <c r="M14" s="70">
        <f t="shared" si="0"/>
        <v>16100</v>
      </c>
      <c r="N14" s="70">
        <f t="shared" si="0"/>
        <v>445000</v>
      </c>
      <c r="O14" s="70">
        <f t="shared" si="0"/>
        <v>0</v>
      </c>
      <c r="P14" s="70">
        <f t="shared" si="0"/>
        <v>0</v>
      </c>
    </row>
    <row r="15" spans="1:16" ht="64.5" customHeight="1">
      <c r="A15" s="73" t="s">
        <v>105</v>
      </c>
      <c r="B15" s="73" t="s">
        <v>105</v>
      </c>
      <c r="C15" s="65">
        <v>65</v>
      </c>
      <c r="D15" s="65">
        <v>0</v>
      </c>
      <c r="E15" s="65">
        <v>11</v>
      </c>
      <c r="F15" s="119">
        <v>865</v>
      </c>
      <c r="G15" s="120" t="s">
        <v>99</v>
      </c>
      <c r="H15" s="120" t="s">
        <v>101</v>
      </c>
      <c r="I15" s="120" t="s">
        <v>248</v>
      </c>
      <c r="J15" s="121" t="s">
        <v>203</v>
      </c>
      <c r="K15" s="121" t="s">
        <v>106</v>
      </c>
      <c r="L15" s="70">
        <f t="shared" si="0"/>
        <v>428900</v>
      </c>
      <c r="M15" s="70">
        <f t="shared" si="0"/>
        <v>16100</v>
      </c>
      <c r="N15" s="70">
        <f t="shared" si="0"/>
        <v>445000</v>
      </c>
      <c r="O15" s="70">
        <f t="shared" si="0"/>
        <v>0</v>
      </c>
      <c r="P15" s="70">
        <f t="shared" si="0"/>
        <v>0</v>
      </c>
    </row>
    <row r="16" spans="1:16" ht="27.75" customHeight="1">
      <c r="A16" s="73" t="s">
        <v>107</v>
      </c>
      <c r="B16" s="73" t="s">
        <v>107</v>
      </c>
      <c r="C16" s="65">
        <v>65</v>
      </c>
      <c r="D16" s="65">
        <v>0</v>
      </c>
      <c r="E16" s="65">
        <v>11</v>
      </c>
      <c r="F16" s="119">
        <v>865</v>
      </c>
      <c r="G16" s="113" t="s">
        <v>99</v>
      </c>
      <c r="H16" s="113" t="s">
        <v>101</v>
      </c>
      <c r="I16" s="120" t="s">
        <v>248</v>
      </c>
      <c r="J16" s="121" t="s">
        <v>203</v>
      </c>
      <c r="K16" s="121" t="s">
        <v>108</v>
      </c>
      <c r="L16" s="70">
        <f>'6.ВД 19-21 '!K17</f>
        <v>428900</v>
      </c>
      <c r="M16" s="70">
        <f>'6.ВД 19-21 '!L17</f>
        <v>16100</v>
      </c>
      <c r="N16" s="70">
        <f>'6.ВД 19-21 '!M17</f>
        <v>445000</v>
      </c>
      <c r="O16" s="70">
        <f>'6.ВД 19-21 '!N17</f>
        <v>0</v>
      </c>
      <c r="P16" s="70">
        <f>'6.ВД 19-21 '!O17</f>
        <v>0</v>
      </c>
    </row>
    <row r="17" spans="1:18" s="88" customFormat="1" ht="26.25" customHeight="1" hidden="1">
      <c r="A17" s="123"/>
      <c r="B17" s="73" t="s">
        <v>109</v>
      </c>
      <c r="C17" s="65">
        <v>65</v>
      </c>
      <c r="D17" s="65">
        <v>0</v>
      </c>
      <c r="E17" s="65">
        <v>11</v>
      </c>
      <c r="F17" s="119">
        <v>865</v>
      </c>
      <c r="G17" s="113" t="s">
        <v>99</v>
      </c>
      <c r="H17" s="113" t="s">
        <v>101</v>
      </c>
      <c r="I17" s="120" t="s">
        <v>248</v>
      </c>
      <c r="J17" s="124" t="s">
        <v>203</v>
      </c>
      <c r="K17" s="124" t="s">
        <v>110</v>
      </c>
      <c r="L17" s="70">
        <v>404</v>
      </c>
      <c r="M17" s="70"/>
      <c r="N17" s="70"/>
      <c r="O17" s="70">
        <v>410</v>
      </c>
      <c r="P17" s="70">
        <v>411</v>
      </c>
      <c r="Q17" s="4"/>
      <c r="R17" s="4"/>
    </row>
    <row r="18" spans="1:16" ht="36" customHeight="1">
      <c r="A18" s="253" t="s">
        <v>115</v>
      </c>
      <c r="B18" s="253"/>
      <c r="C18" s="65">
        <v>65</v>
      </c>
      <c r="D18" s="65">
        <v>0</v>
      </c>
      <c r="E18" s="65">
        <v>11</v>
      </c>
      <c r="F18" s="119">
        <v>865</v>
      </c>
      <c r="G18" s="113" t="s">
        <v>99</v>
      </c>
      <c r="H18" s="113" t="s">
        <v>114</v>
      </c>
      <c r="I18" s="121" t="s">
        <v>249</v>
      </c>
      <c r="J18" s="121" t="s">
        <v>204</v>
      </c>
      <c r="K18" s="113"/>
      <c r="L18" s="70">
        <f>L19+L21+L24</f>
        <v>974724</v>
      </c>
      <c r="M18" s="70">
        <f>M19+M21+M24</f>
        <v>46800</v>
      </c>
      <c r="N18" s="70">
        <f>N19+N21+N24</f>
        <v>1021524</v>
      </c>
      <c r="O18" s="70">
        <f>O19+O21+O24</f>
        <v>0</v>
      </c>
      <c r="P18" s="70">
        <f>P19+P21+P24</f>
        <v>0</v>
      </c>
    </row>
    <row r="19" spans="1:16" ht="60.75" customHeight="1">
      <c r="A19" s="72"/>
      <c r="B19" s="73" t="s">
        <v>105</v>
      </c>
      <c r="C19" s="65">
        <v>65</v>
      </c>
      <c r="D19" s="65">
        <v>0</v>
      </c>
      <c r="E19" s="65">
        <v>11</v>
      </c>
      <c r="F19" s="119">
        <v>865</v>
      </c>
      <c r="G19" s="120" t="s">
        <v>99</v>
      </c>
      <c r="H19" s="120" t="s">
        <v>114</v>
      </c>
      <c r="I19" s="121" t="s">
        <v>249</v>
      </c>
      <c r="J19" s="121" t="s">
        <v>204</v>
      </c>
      <c r="K19" s="113" t="s">
        <v>106</v>
      </c>
      <c r="L19" s="70">
        <f>L20</f>
        <v>700100</v>
      </c>
      <c r="M19" s="70">
        <f>M20</f>
        <v>46800</v>
      </c>
      <c r="N19" s="70">
        <f>N20</f>
        <v>746900</v>
      </c>
      <c r="O19" s="70">
        <f>O20</f>
        <v>0</v>
      </c>
      <c r="P19" s="70">
        <f>P20</f>
        <v>0</v>
      </c>
    </row>
    <row r="20" spans="1:16" ht="27.75" customHeight="1">
      <c r="A20" s="76"/>
      <c r="B20" s="73" t="s">
        <v>107</v>
      </c>
      <c r="C20" s="65">
        <v>65</v>
      </c>
      <c r="D20" s="65">
        <v>0</v>
      </c>
      <c r="E20" s="65">
        <v>11</v>
      </c>
      <c r="F20" s="119">
        <v>865</v>
      </c>
      <c r="G20" s="113" t="s">
        <v>99</v>
      </c>
      <c r="H20" s="113" t="s">
        <v>114</v>
      </c>
      <c r="I20" s="121" t="s">
        <v>249</v>
      </c>
      <c r="J20" s="125" t="s">
        <v>204</v>
      </c>
      <c r="K20" s="113" t="s">
        <v>108</v>
      </c>
      <c r="L20" s="70">
        <f>'6.ВД 19-21 '!K21</f>
        <v>700100</v>
      </c>
      <c r="M20" s="70">
        <f>'6.ВД 19-21 '!L21</f>
        <v>46800</v>
      </c>
      <c r="N20" s="70">
        <f>'6.ВД 19-21 '!M21</f>
        <v>746900</v>
      </c>
      <c r="O20" s="70">
        <f>'6.ВД 19-21 '!N21</f>
        <v>0</v>
      </c>
      <c r="P20" s="70">
        <f>'6.ВД 19-21 '!O21</f>
        <v>0</v>
      </c>
    </row>
    <row r="21" spans="1:16" ht="27.75" customHeight="1" hidden="1">
      <c r="A21" s="76"/>
      <c r="B21" s="78" t="s">
        <v>174</v>
      </c>
      <c r="C21" s="65">
        <v>65</v>
      </c>
      <c r="D21" s="65">
        <v>0</v>
      </c>
      <c r="E21" s="65">
        <v>11</v>
      </c>
      <c r="F21" s="119">
        <v>865</v>
      </c>
      <c r="G21" s="126" t="s">
        <v>99</v>
      </c>
      <c r="H21" s="126" t="s">
        <v>114</v>
      </c>
      <c r="I21" s="121" t="s">
        <v>249</v>
      </c>
      <c r="J21" s="121" t="s">
        <v>204</v>
      </c>
      <c r="K21" s="126" t="s">
        <v>118</v>
      </c>
      <c r="L21" s="70">
        <f>L22</f>
        <v>269104</v>
      </c>
      <c r="M21" s="70">
        <f>M22</f>
        <v>0</v>
      </c>
      <c r="N21" s="70">
        <f>N22</f>
        <v>269104</v>
      </c>
      <c r="O21" s="70">
        <f>O22</f>
        <v>0</v>
      </c>
      <c r="P21" s="70">
        <f>P22</f>
        <v>0</v>
      </c>
    </row>
    <row r="22" spans="1:16" ht="26.25" customHeight="1" hidden="1">
      <c r="A22" s="76"/>
      <c r="B22" s="78" t="s">
        <v>119</v>
      </c>
      <c r="C22" s="65">
        <v>65</v>
      </c>
      <c r="D22" s="65">
        <v>0</v>
      </c>
      <c r="E22" s="65">
        <v>11</v>
      </c>
      <c r="F22" s="119">
        <v>865</v>
      </c>
      <c r="G22" s="126" t="s">
        <v>99</v>
      </c>
      <c r="H22" s="126" t="s">
        <v>114</v>
      </c>
      <c r="I22" s="121" t="s">
        <v>249</v>
      </c>
      <c r="J22" s="121" t="s">
        <v>204</v>
      </c>
      <c r="K22" s="126" t="s">
        <v>120</v>
      </c>
      <c r="L22" s="70">
        <f>'6.ВД 19-21 '!K23</f>
        <v>269104</v>
      </c>
      <c r="M22" s="70">
        <f>'6.ВД 19-21 '!L23</f>
        <v>0</v>
      </c>
      <c r="N22" s="70">
        <f>'6.ВД 19-21 '!M23</f>
        <v>269104</v>
      </c>
      <c r="O22" s="70">
        <f>'6.ВД 19-21 '!N23</f>
        <v>0</v>
      </c>
      <c r="P22" s="70">
        <f>'6.ВД 19-21 '!O23</f>
        <v>0</v>
      </c>
    </row>
    <row r="23" spans="1:16" ht="24" customHeight="1" hidden="1">
      <c r="A23" s="76"/>
      <c r="B23" s="78" t="s">
        <v>121</v>
      </c>
      <c r="C23" s="65">
        <v>65</v>
      </c>
      <c r="D23" s="65">
        <v>0</v>
      </c>
      <c r="E23" s="65">
        <v>11</v>
      </c>
      <c r="F23" s="119">
        <v>865</v>
      </c>
      <c r="G23" s="126" t="s">
        <v>99</v>
      </c>
      <c r="H23" s="126" t="s">
        <v>114</v>
      </c>
      <c r="I23" s="121" t="s">
        <v>249</v>
      </c>
      <c r="J23" s="125" t="s">
        <v>204</v>
      </c>
      <c r="K23" s="126" t="s">
        <v>122</v>
      </c>
      <c r="L23" s="70">
        <f>'[1]6.Вед.'!K24</f>
        <v>266.38</v>
      </c>
      <c r="M23" s="70"/>
      <c r="N23" s="70"/>
      <c r="O23" s="70" t="e">
        <f>'[1]6.Вед.'!Q24</f>
        <v>#REF!</v>
      </c>
      <c r="P23" s="70" t="e">
        <f>'[1]6.Вед.'!R24</f>
        <v>#REF!</v>
      </c>
    </row>
    <row r="24" spans="1:16" ht="15.75" customHeight="1" hidden="1">
      <c r="A24" s="76"/>
      <c r="B24" s="164" t="s">
        <v>123</v>
      </c>
      <c r="C24" s="65">
        <v>65</v>
      </c>
      <c r="D24" s="65">
        <v>0</v>
      </c>
      <c r="E24" s="65">
        <v>11</v>
      </c>
      <c r="F24" s="119">
        <v>865</v>
      </c>
      <c r="G24" s="113" t="s">
        <v>99</v>
      </c>
      <c r="H24" s="113" t="s">
        <v>114</v>
      </c>
      <c r="I24" s="121" t="s">
        <v>249</v>
      </c>
      <c r="J24" s="121" t="s">
        <v>204</v>
      </c>
      <c r="K24" s="113" t="s">
        <v>124</v>
      </c>
      <c r="L24" s="70">
        <f>L25</f>
        <v>5520</v>
      </c>
      <c r="M24" s="70">
        <f>M25</f>
        <v>0</v>
      </c>
      <c r="N24" s="70">
        <f>N25</f>
        <v>5520</v>
      </c>
      <c r="O24" s="70">
        <f>O25</f>
        <v>0</v>
      </c>
      <c r="P24" s="70">
        <f>P25</f>
        <v>0</v>
      </c>
    </row>
    <row r="25" spans="1:16" ht="15.75" customHeight="1" hidden="1">
      <c r="A25" s="76"/>
      <c r="B25" s="164" t="s">
        <v>125</v>
      </c>
      <c r="C25" s="65">
        <v>65</v>
      </c>
      <c r="D25" s="65">
        <v>0</v>
      </c>
      <c r="E25" s="65">
        <v>11</v>
      </c>
      <c r="F25" s="119">
        <v>865</v>
      </c>
      <c r="G25" s="113" t="s">
        <v>99</v>
      </c>
      <c r="H25" s="113" t="s">
        <v>114</v>
      </c>
      <c r="I25" s="121" t="s">
        <v>249</v>
      </c>
      <c r="J25" s="121" t="s">
        <v>204</v>
      </c>
      <c r="K25" s="113" t="s">
        <v>126</v>
      </c>
      <c r="L25" s="70">
        <f>'6.ВД 19-21 '!K25</f>
        <v>5520</v>
      </c>
      <c r="M25" s="70">
        <f>'6.ВД 19-21 '!L25</f>
        <v>0</v>
      </c>
      <c r="N25" s="70">
        <f>'6.ВД 19-21 '!M25</f>
        <v>5520</v>
      </c>
      <c r="O25" s="70">
        <f>'6.ВД 19-21 '!N25</f>
        <v>0</v>
      </c>
      <c r="P25" s="70">
        <f>'6.ВД 19-21 '!O25</f>
        <v>0</v>
      </c>
    </row>
    <row r="26" spans="1:16" ht="15.75" customHeight="1" hidden="1">
      <c r="A26" s="76"/>
      <c r="B26" s="72" t="s">
        <v>127</v>
      </c>
      <c r="C26" s="65">
        <v>65</v>
      </c>
      <c r="D26" s="65">
        <v>0</v>
      </c>
      <c r="E26" s="65">
        <v>11</v>
      </c>
      <c r="F26" s="119">
        <v>865</v>
      </c>
      <c r="G26" s="113" t="s">
        <v>99</v>
      </c>
      <c r="H26" s="113" t="s">
        <v>114</v>
      </c>
      <c r="I26" s="121" t="s">
        <v>249</v>
      </c>
      <c r="J26" s="121" t="s">
        <v>204</v>
      </c>
      <c r="K26" s="113" t="s">
        <v>128</v>
      </c>
      <c r="L26" s="70">
        <f>'[1]6.Вед.'!K26</f>
        <v>10</v>
      </c>
      <c r="M26" s="70"/>
      <c r="N26" s="70"/>
      <c r="O26" s="70" t="e">
        <f>'[1]6.Вед.'!Q26</f>
        <v>#REF!</v>
      </c>
      <c r="P26" s="70" t="e">
        <f>'[1]6.Вед.'!R26</f>
        <v>#REF!</v>
      </c>
    </row>
    <row r="27" spans="1:16" ht="15.75" customHeight="1" hidden="1">
      <c r="A27" s="76"/>
      <c r="B27" s="73" t="s">
        <v>129</v>
      </c>
      <c r="C27" s="65">
        <v>65</v>
      </c>
      <c r="D27" s="65">
        <v>0</v>
      </c>
      <c r="E27" s="65">
        <v>11</v>
      </c>
      <c r="F27" s="119">
        <v>865</v>
      </c>
      <c r="G27" s="113" t="s">
        <v>99</v>
      </c>
      <c r="H27" s="113" t="s">
        <v>114</v>
      </c>
      <c r="I27" s="121" t="s">
        <v>249</v>
      </c>
      <c r="J27" s="121" t="s">
        <v>204</v>
      </c>
      <c r="K27" s="113" t="s">
        <v>130</v>
      </c>
      <c r="L27" s="70">
        <f>'[1]6.Вед.'!K27</f>
        <v>3</v>
      </c>
      <c r="M27" s="70"/>
      <c r="N27" s="70"/>
      <c r="O27" s="70" t="e">
        <f>'[1]6.Вед.'!Q27</f>
        <v>#REF!</v>
      </c>
      <c r="P27" s="70" t="e">
        <f>'[1]6.Вед.'!R27</f>
        <v>#REF!</v>
      </c>
    </row>
    <row r="28" spans="1:16" ht="15.75" customHeight="1" hidden="1">
      <c r="A28" s="76"/>
      <c r="B28" s="72" t="s">
        <v>131</v>
      </c>
      <c r="C28" s="65">
        <v>65</v>
      </c>
      <c r="D28" s="65">
        <v>0</v>
      </c>
      <c r="E28" s="65">
        <v>11</v>
      </c>
      <c r="F28" s="119">
        <v>865</v>
      </c>
      <c r="G28" s="113" t="s">
        <v>99</v>
      </c>
      <c r="H28" s="113" t="s">
        <v>114</v>
      </c>
      <c r="I28" s="121" t="s">
        <v>249</v>
      </c>
      <c r="J28" s="121" t="s">
        <v>205</v>
      </c>
      <c r="K28" s="113" t="s">
        <v>132</v>
      </c>
      <c r="L28" s="70">
        <f>'[1]6.Вед.'!K28</f>
        <v>4</v>
      </c>
      <c r="M28" s="70"/>
      <c r="N28" s="70"/>
      <c r="O28" s="70" t="e">
        <f>'[1]6.Вед.'!Q28</f>
        <v>#REF!</v>
      </c>
      <c r="P28" s="70" t="e">
        <f>'[1]6.Вед.'!R28</f>
        <v>#REF!</v>
      </c>
    </row>
    <row r="29" spans="1:16" ht="31.5" customHeight="1">
      <c r="A29" s="76"/>
      <c r="B29" s="155" t="s">
        <v>288</v>
      </c>
      <c r="C29" s="65">
        <v>65</v>
      </c>
      <c r="D29" s="65">
        <v>0</v>
      </c>
      <c r="E29" s="65">
        <v>11</v>
      </c>
      <c r="F29" s="119">
        <v>865</v>
      </c>
      <c r="G29" s="113" t="s">
        <v>99</v>
      </c>
      <c r="H29" s="113" t="s">
        <v>114</v>
      </c>
      <c r="I29" s="121" t="s">
        <v>307</v>
      </c>
      <c r="J29" s="121"/>
      <c r="K29" s="113"/>
      <c r="L29" s="70">
        <f aca="true" t="shared" si="1" ref="L29:P30">L30</f>
        <v>8000</v>
      </c>
      <c r="M29" s="70">
        <f t="shared" si="1"/>
        <v>5000</v>
      </c>
      <c r="N29" s="70">
        <f t="shared" si="1"/>
        <v>13000</v>
      </c>
      <c r="O29" s="70">
        <f t="shared" si="1"/>
        <v>0</v>
      </c>
      <c r="P29" s="70">
        <f t="shared" si="1"/>
        <v>0</v>
      </c>
    </row>
    <row r="30" spans="1:16" ht="15.75" customHeight="1">
      <c r="A30" s="76"/>
      <c r="B30" s="199" t="s">
        <v>117</v>
      </c>
      <c r="C30" s="65">
        <v>65</v>
      </c>
      <c r="D30" s="65">
        <v>0</v>
      </c>
      <c r="E30" s="65">
        <v>11</v>
      </c>
      <c r="F30" s="119">
        <v>865</v>
      </c>
      <c r="G30" s="113" t="s">
        <v>99</v>
      </c>
      <c r="H30" s="113" t="s">
        <v>114</v>
      </c>
      <c r="I30" s="121" t="s">
        <v>307</v>
      </c>
      <c r="J30" s="121"/>
      <c r="K30" s="113" t="s">
        <v>118</v>
      </c>
      <c r="L30" s="70">
        <f t="shared" si="1"/>
        <v>8000</v>
      </c>
      <c r="M30" s="70">
        <f t="shared" si="1"/>
        <v>5000</v>
      </c>
      <c r="N30" s="70">
        <f t="shared" si="1"/>
        <v>13000</v>
      </c>
      <c r="O30" s="70">
        <f t="shared" si="1"/>
        <v>0</v>
      </c>
      <c r="P30" s="70">
        <f t="shared" si="1"/>
        <v>0</v>
      </c>
    </row>
    <row r="31" spans="1:16" ht="38.25" customHeight="1">
      <c r="A31" s="76"/>
      <c r="B31" s="78" t="s">
        <v>119</v>
      </c>
      <c r="C31" s="65">
        <v>65</v>
      </c>
      <c r="D31" s="65">
        <v>0</v>
      </c>
      <c r="E31" s="65">
        <v>11</v>
      </c>
      <c r="F31" s="119">
        <v>865</v>
      </c>
      <c r="G31" s="113" t="s">
        <v>99</v>
      </c>
      <c r="H31" s="113" t="s">
        <v>114</v>
      </c>
      <c r="I31" s="121" t="s">
        <v>307</v>
      </c>
      <c r="J31" s="121"/>
      <c r="K31" s="113" t="s">
        <v>120</v>
      </c>
      <c r="L31" s="70">
        <f>'6.ВД 19-21 '!K28</f>
        <v>8000</v>
      </c>
      <c r="M31" s="70">
        <f>'6.ВД 19-21 '!L28</f>
        <v>5000</v>
      </c>
      <c r="N31" s="70">
        <f>'6.ВД 19-21 '!M28</f>
        <v>13000</v>
      </c>
      <c r="O31" s="70">
        <f>'6.ВД 19-21 '!N28</f>
        <v>0</v>
      </c>
      <c r="P31" s="70">
        <f>'6.ВД 19-21 '!O28</f>
        <v>0</v>
      </c>
    </row>
    <row r="32" spans="1:16" ht="18" customHeight="1" hidden="1">
      <c r="A32" s="76"/>
      <c r="B32" s="78" t="s">
        <v>290</v>
      </c>
      <c r="C32" s="65">
        <v>65</v>
      </c>
      <c r="D32" s="65">
        <v>0</v>
      </c>
      <c r="E32" s="65">
        <v>11</v>
      </c>
      <c r="F32" s="119">
        <v>865</v>
      </c>
      <c r="G32" s="113" t="s">
        <v>99</v>
      </c>
      <c r="H32" s="113" t="s">
        <v>114</v>
      </c>
      <c r="I32" s="121" t="s">
        <v>308</v>
      </c>
      <c r="J32" s="121"/>
      <c r="K32" s="113"/>
      <c r="L32" s="70">
        <f aca="true" t="shared" si="2" ref="L32:P33">L33</f>
        <v>5000</v>
      </c>
      <c r="M32" s="70">
        <f t="shared" si="2"/>
        <v>0</v>
      </c>
      <c r="N32" s="70">
        <f t="shared" si="2"/>
        <v>5000</v>
      </c>
      <c r="O32" s="70">
        <f t="shared" si="2"/>
        <v>0</v>
      </c>
      <c r="P32" s="70">
        <f t="shared" si="2"/>
        <v>0</v>
      </c>
    </row>
    <row r="33" spans="1:16" ht="15" customHeight="1" hidden="1">
      <c r="A33" s="76"/>
      <c r="B33" s="164" t="s">
        <v>123</v>
      </c>
      <c r="C33" s="65">
        <v>65</v>
      </c>
      <c r="D33" s="65">
        <v>0</v>
      </c>
      <c r="E33" s="65">
        <v>11</v>
      </c>
      <c r="F33" s="119">
        <v>865</v>
      </c>
      <c r="G33" s="113" t="s">
        <v>99</v>
      </c>
      <c r="H33" s="113" t="s">
        <v>114</v>
      </c>
      <c r="I33" s="121" t="s">
        <v>308</v>
      </c>
      <c r="J33" s="121"/>
      <c r="K33" s="113" t="s">
        <v>124</v>
      </c>
      <c r="L33" s="70">
        <f t="shared" si="2"/>
        <v>5000</v>
      </c>
      <c r="M33" s="70">
        <f t="shared" si="2"/>
        <v>0</v>
      </c>
      <c r="N33" s="70">
        <f t="shared" si="2"/>
        <v>5000</v>
      </c>
      <c r="O33" s="70">
        <f t="shared" si="2"/>
        <v>0</v>
      </c>
      <c r="P33" s="70">
        <f t="shared" si="2"/>
        <v>0</v>
      </c>
    </row>
    <row r="34" spans="1:16" ht="18.75" customHeight="1" hidden="1">
      <c r="A34" s="76"/>
      <c r="B34" s="79" t="s">
        <v>125</v>
      </c>
      <c r="C34" s="65">
        <v>65</v>
      </c>
      <c r="D34" s="65">
        <v>0</v>
      </c>
      <c r="E34" s="65">
        <v>11</v>
      </c>
      <c r="F34" s="119">
        <v>865</v>
      </c>
      <c r="G34" s="113" t="s">
        <v>99</v>
      </c>
      <c r="H34" s="113" t="s">
        <v>114</v>
      </c>
      <c r="I34" s="121" t="s">
        <v>308</v>
      </c>
      <c r="J34" s="121"/>
      <c r="K34" s="113" t="s">
        <v>126</v>
      </c>
      <c r="L34" s="70">
        <f>'6.ВД 19-21 '!K31</f>
        <v>5000</v>
      </c>
      <c r="M34" s="70">
        <f>'6.ВД 19-21 '!L31</f>
        <v>0</v>
      </c>
      <c r="N34" s="70">
        <f>'6.ВД 19-21 '!M31</f>
        <v>5000</v>
      </c>
      <c r="O34" s="70">
        <f>'6.ВД 19-21 '!N31</f>
        <v>0</v>
      </c>
      <c r="P34" s="70">
        <f>'6.ВД 19-21 '!O31</f>
        <v>0</v>
      </c>
    </row>
    <row r="35" spans="1:16" s="75" customFormat="1" ht="79.5" customHeight="1" hidden="1">
      <c r="A35" s="71" t="s">
        <v>135</v>
      </c>
      <c r="B35" s="162" t="s">
        <v>250</v>
      </c>
      <c r="C35" s="65">
        <v>65</v>
      </c>
      <c r="D35" s="65">
        <v>0</v>
      </c>
      <c r="E35" s="65">
        <v>11</v>
      </c>
      <c r="F35" s="119">
        <v>865</v>
      </c>
      <c r="G35" s="113" t="s">
        <v>99</v>
      </c>
      <c r="H35" s="113" t="s">
        <v>134</v>
      </c>
      <c r="I35" s="113" t="s">
        <v>251</v>
      </c>
      <c r="J35" s="127" t="s">
        <v>206</v>
      </c>
      <c r="K35" s="113"/>
      <c r="L35" s="70">
        <f aca="true" t="shared" si="3" ref="L35:P36">L36</f>
        <v>2000</v>
      </c>
      <c r="M35" s="70">
        <f t="shared" si="3"/>
        <v>0</v>
      </c>
      <c r="N35" s="70">
        <f t="shared" si="3"/>
        <v>2000</v>
      </c>
      <c r="O35" s="70">
        <f t="shared" si="3"/>
        <v>0</v>
      </c>
      <c r="P35" s="70">
        <f t="shared" si="3"/>
        <v>0</v>
      </c>
    </row>
    <row r="36" spans="1:16" ht="15" customHeight="1" hidden="1">
      <c r="A36" s="76"/>
      <c r="B36" s="80" t="s">
        <v>137</v>
      </c>
      <c r="C36" s="65">
        <v>65</v>
      </c>
      <c r="D36" s="65">
        <v>0</v>
      </c>
      <c r="E36" s="65">
        <v>11</v>
      </c>
      <c r="F36" s="119">
        <v>865</v>
      </c>
      <c r="G36" s="113" t="s">
        <v>99</v>
      </c>
      <c r="H36" s="128" t="s">
        <v>134</v>
      </c>
      <c r="I36" s="113" t="s">
        <v>251</v>
      </c>
      <c r="J36" s="121" t="s">
        <v>206</v>
      </c>
      <c r="K36" s="113" t="s">
        <v>138</v>
      </c>
      <c r="L36" s="70">
        <f t="shared" si="3"/>
        <v>2000</v>
      </c>
      <c r="M36" s="70">
        <f t="shared" si="3"/>
        <v>0</v>
      </c>
      <c r="N36" s="70">
        <f t="shared" si="3"/>
        <v>2000</v>
      </c>
      <c r="O36" s="70">
        <f t="shared" si="3"/>
        <v>0</v>
      </c>
      <c r="P36" s="70">
        <f t="shared" si="3"/>
        <v>0</v>
      </c>
    </row>
    <row r="37" spans="1:16" ht="15" customHeight="1" hidden="1">
      <c r="A37" s="76"/>
      <c r="B37" s="80" t="s">
        <v>79</v>
      </c>
      <c r="C37" s="65">
        <v>65</v>
      </c>
      <c r="D37" s="65">
        <v>0</v>
      </c>
      <c r="E37" s="65">
        <v>11</v>
      </c>
      <c r="F37" s="119">
        <v>865</v>
      </c>
      <c r="G37" s="113" t="s">
        <v>99</v>
      </c>
      <c r="H37" s="128" t="s">
        <v>134</v>
      </c>
      <c r="I37" s="113" t="s">
        <v>251</v>
      </c>
      <c r="J37" s="121" t="s">
        <v>206</v>
      </c>
      <c r="K37" s="126" t="s">
        <v>139</v>
      </c>
      <c r="L37" s="70">
        <f>'6.ВД 19-21 '!K35</f>
        <v>2000</v>
      </c>
      <c r="M37" s="70">
        <f>'6.ВД 19-21 '!L35</f>
        <v>0</v>
      </c>
      <c r="N37" s="70">
        <f>'6.ВД 19-21 '!M35</f>
        <v>2000</v>
      </c>
      <c r="O37" s="70">
        <f>'6.ВД 19-21 '!N35</f>
        <v>0</v>
      </c>
      <c r="P37" s="70">
        <f>'6.ВД 19-21 '!O35</f>
        <v>0</v>
      </c>
    </row>
    <row r="38" spans="1:16" ht="41.25" customHeight="1" hidden="1">
      <c r="A38" s="76"/>
      <c r="B38" s="208" t="s">
        <v>304</v>
      </c>
      <c r="C38" s="65"/>
      <c r="D38" s="65"/>
      <c r="E38" s="65"/>
      <c r="F38" s="119"/>
      <c r="G38" s="113"/>
      <c r="H38" s="128"/>
      <c r="I38" s="113"/>
      <c r="J38" s="121"/>
      <c r="K38" s="126"/>
      <c r="L38" s="70">
        <f aca="true" t="shared" si="4" ref="L38:P39">L39</f>
        <v>300</v>
      </c>
      <c r="M38" s="70">
        <f t="shared" si="4"/>
        <v>0</v>
      </c>
      <c r="N38" s="70">
        <f t="shared" si="4"/>
        <v>300</v>
      </c>
      <c r="O38" s="70">
        <f t="shared" si="4"/>
        <v>0</v>
      </c>
      <c r="P38" s="70">
        <f t="shared" si="4"/>
        <v>0</v>
      </c>
    </row>
    <row r="39" spans="1:16" ht="15" customHeight="1" hidden="1">
      <c r="A39" s="76"/>
      <c r="B39" s="80" t="s">
        <v>137</v>
      </c>
      <c r="C39" s="65">
        <v>65</v>
      </c>
      <c r="D39" s="65">
        <v>0</v>
      </c>
      <c r="E39" s="65">
        <v>11</v>
      </c>
      <c r="F39" s="119">
        <v>865</v>
      </c>
      <c r="G39" s="113" t="s">
        <v>99</v>
      </c>
      <c r="H39" s="128" t="s">
        <v>134</v>
      </c>
      <c r="I39" s="113" t="s">
        <v>306</v>
      </c>
      <c r="J39" s="121" t="s">
        <v>206</v>
      </c>
      <c r="K39" s="113" t="s">
        <v>138</v>
      </c>
      <c r="L39" s="70">
        <f t="shared" si="4"/>
        <v>300</v>
      </c>
      <c r="M39" s="70">
        <f t="shared" si="4"/>
        <v>0</v>
      </c>
      <c r="N39" s="70">
        <f t="shared" si="4"/>
        <v>300</v>
      </c>
      <c r="O39" s="70">
        <f t="shared" si="4"/>
        <v>0</v>
      </c>
      <c r="P39" s="70">
        <f t="shared" si="4"/>
        <v>0</v>
      </c>
    </row>
    <row r="40" spans="1:16" ht="15" customHeight="1" hidden="1">
      <c r="A40" s="76"/>
      <c r="B40" s="81" t="s">
        <v>79</v>
      </c>
      <c r="C40" s="65">
        <v>65</v>
      </c>
      <c r="D40" s="65">
        <v>0</v>
      </c>
      <c r="E40" s="65">
        <v>11</v>
      </c>
      <c r="F40" s="119">
        <v>865</v>
      </c>
      <c r="G40" s="113" t="s">
        <v>99</v>
      </c>
      <c r="H40" s="128" t="s">
        <v>134</v>
      </c>
      <c r="I40" s="113" t="s">
        <v>306</v>
      </c>
      <c r="J40" s="121" t="s">
        <v>206</v>
      </c>
      <c r="K40" s="126" t="s">
        <v>139</v>
      </c>
      <c r="L40" s="70">
        <f>'6.ВД 19-21 '!K38</f>
        <v>300</v>
      </c>
      <c r="M40" s="70">
        <f>'6.ВД 19-21 '!L38</f>
        <v>0</v>
      </c>
      <c r="N40" s="70">
        <f>'6.ВД 19-21 '!M38</f>
        <v>300</v>
      </c>
      <c r="O40" s="70">
        <f>'6.ВД 19-21 '!N38</f>
        <v>0</v>
      </c>
      <c r="P40" s="70">
        <f>'6.ВД 19-21 '!O38</f>
        <v>0</v>
      </c>
    </row>
    <row r="41" spans="1:16" ht="24.75" customHeight="1" hidden="1">
      <c r="A41" s="76"/>
      <c r="B41" s="218" t="s">
        <v>321</v>
      </c>
      <c r="C41" s="65">
        <v>65</v>
      </c>
      <c r="D41" s="65">
        <v>0</v>
      </c>
      <c r="E41" s="65">
        <v>11</v>
      </c>
      <c r="F41" s="119">
        <v>865</v>
      </c>
      <c r="G41" s="113"/>
      <c r="H41" s="128"/>
      <c r="I41" s="113" t="s">
        <v>338</v>
      </c>
      <c r="J41" s="121"/>
      <c r="K41" s="126"/>
      <c r="L41" s="70">
        <f>'6.ВД 19-21 '!K44</f>
        <v>53382</v>
      </c>
      <c r="M41" s="70">
        <f>'6.ВД 19-21 '!L44</f>
        <v>0</v>
      </c>
      <c r="N41" s="70">
        <f>'6.ВД 19-21 '!M44</f>
        <v>53382</v>
      </c>
      <c r="O41" s="70">
        <f>'6.ВД 19-21 '!N44</f>
        <v>0</v>
      </c>
      <c r="P41" s="70">
        <f>'6.ВД 19-21 '!O44</f>
        <v>0</v>
      </c>
    </row>
    <row r="42" spans="1:16" ht="27" customHeight="1" hidden="1">
      <c r="A42" s="76"/>
      <c r="B42" s="199" t="s">
        <v>117</v>
      </c>
      <c r="C42" s="65">
        <v>65</v>
      </c>
      <c r="D42" s="65">
        <v>0</v>
      </c>
      <c r="E42" s="65">
        <v>11</v>
      </c>
      <c r="F42" s="119">
        <v>865</v>
      </c>
      <c r="G42" s="113"/>
      <c r="H42" s="128"/>
      <c r="I42" s="113" t="s">
        <v>338</v>
      </c>
      <c r="J42" s="121"/>
      <c r="K42" s="126" t="s">
        <v>118</v>
      </c>
      <c r="L42" s="70">
        <f>'6.ВД 19-21 '!K45</f>
        <v>53382</v>
      </c>
      <c r="M42" s="70">
        <f>'6.ВД 19-21 '!L45</f>
        <v>0</v>
      </c>
      <c r="N42" s="70">
        <f>'6.ВД 19-21 '!M45</f>
        <v>53382</v>
      </c>
      <c r="O42" s="70">
        <f>'6.ВД 19-21 '!N45</f>
        <v>0</v>
      </c>
      <c r="P42" s="70">
        <f>'6.ВД 19-21 '!O45</f>
        <v>0</v>
      </c>
    </row>
    <row r="43" spans="1:16" ht="36.75" customHeight="1" hidden="1">
      <c r="A43" s="76"/>
      <c r="B43" s="78" t="s">
        <v>119</v>
      </c>
      <c r="C43" s="65">
        <v>65</v>
      </c>
      <c r="D43" s="65">
        <v>0</v>
      </c>
      <c r="E43" s="65">
        <v>11</v>
      </c>
      <c r="F43" s="119">
        <v>865</v>
      </c>
      <c r="G43" s="113"/>
      <c r="H43" s="128"/>
      <c r="I43" s="113" t="s">
        <v>338</v>
      </c>
      <c r="J43" s="121"/>
      <c r="K43" s="126" t="s">
        <v>120</v>
      </c>
      <c r="L43" s="70">
        <f>'6.ВД 19-21 '!K46</f>
        <v>53382</v>
      </c>
      <c r="M43" s="70">
        <f>'6.ВД 19-21 '!L46</f>
        <v>0</v>
      </c>
      <c r="N43" s="70">
        <f>'6.ВД 19-21 '!M46</f>
        <v>53382</v>
      </c>
      <c r="O43" s="70">
        <f>'6.ВД 19-21 '!N46</f>
        <v>0</v>
      </c>
      <c r="P43" s="70">
        <f>'6.ВД 19-21 '!O46</f>
        <v>0</v>
      </c>
    </row>
    <row r="44" spans="1:16" ht="38.25" customHeight="1" hidden="1">
      <c r="A44" s="76"/>
      <c r="B44" s="80" t="s">
        <v>293</v>
      </c>
      <c r="C44" s="65">
        <v>65</v>
      </c>
      <c r="D44" s="65">
        <v>0</v>
      </c>
      <c r="E44" s="65">
        <v>11</v>
      </c>
      <c r="F44" s="119">
        <v>865</v>
      </c>
      <c r="G44" s="113"/>
      <c r="H44" s="128"/>
      <c r="I44" s="113" t="s">
        <v>282</v>
      </c>
      <c r="J44" s="121"/>
      <c r="K44" s="126"/>
      <c r="L44" s="70">
        <f aca="true" t="shared" si="5" ref="L44:P45">L45</f>
        <v>0</v>
      </c>
      <c r="M44" s="70">
        <f t="shared" si="5"/>
        <v>0</v>
      </c>
      <c r="N44" s="70">
        <f t="shared" si="5"/>
        <v>0</v>
      </c>
      <c r="O44" s="70">
        <f t="shared" si="5"/>
        <v>0</v>
      </c>
      <c r="P44" s="70">
        <f t="shared" si="5"/>
        <v>0</v>
      </c>
    </row>
    <row r="45" spans="1:16" ht="25.5" customHeight="1" hidden="1">
      <c r="A45" s="76"/>
      <c r="B45" s="199" t="s">
        <v>117</v>
      </c>
      <c r="C45" s="65">
        <v>65</v>
      </c>
      <c r="D45" s="65">
        <v>0</v>
      </c>
      <c r="E45" s="65">
        <v>11</v>
      </c>
      <c r="F45" s="119">
        <v>865</v>
      </c>
      <c r="G45" s="113"/>
      <c r="H45" s="128"/>
      <c r="I45" s="113" t="s">
        <v>282</v>
      </c>
      <c r="J45" s="121"/>
      <c r="K45" s="126" t="s">
        <v>118</v>
      </c>
      <c r="L45" s="70">
        <f t="shared" si="5"/>
        <v>0</v>
      </c>
      <c r="M45" s="70">
        <f t="shared" si="5"/>
        <v>0</v>
      </c>
      <c r="N45" s="70">
        <f t="shared" si="5"/>
        <v>0</v>
      </c>
      <c r="O45" s="70">
        <f t="shared" si="5"/>
        <v>0</v>
      </c>
      <c r="P45" s="70">
        <f t="shared" si="5"/>
        <v>0</v>
      </c>
    </row>
    <row r="46" spans="1:16" ht="35.25" customHeight="1" hidden="1">
      <c r="A46" s="76"/>
      <c r="B46" s="78" t="s">
        <v>119</v>
      </c>
      <c r="C46" s="65">
        <v>65</v>
      </c>
      <c r="D46" s="65">
        <v>0</v>
      </c>
      <c r="E46" s="65">
        <v>11</v>
      </c>
      <c r="F46" s="119">
        <v>865</v>
      </c>
      <c r="G46" s="113"/>
      <c r="H46" s="128"/>
      <c r="I46" s="113" t="s">
        <v>282</v>
      </c>
      <c r="J46" s="121"/>
      <c r="K46" s="126" t="s">
        <v>120</v>
      </c>
      <c r="L46" s="70">
        <f>'6.ВД 19-21 '!K49</f>
        <v>0</v>
      </c>
      <c r="M46" s="70">
        <f>'6.ВД 19-21 '!L49</f>
        <v>0</v>
      </c>
      <c r="N46" s="70">
        <f>'6.ВД 19-21 '!M49</f>
        <v>0</v>
      </c>
      <c r="O46" s="70">
        <f>'6.ВД 19-21 '!N49</f>
        <v>0</v>
      </c>
      <c r="P46" s="70">
        <f>'6.ВД 19-21 '!O49</f>
        <v>0</v>
      </c>
    </row>
    <row r="47" spans="1:16" ht="40.5" customHeight="1" hidden="1">
      <c r="A47" s="76"/>
      <c r="B47" s="155" t="s">
        <v>281</v>
      </c>
      <c r="C47" s="65">
        <v>65</v>
      </c>
      <c r="D47" s="65">
        <v>0</v>
      </c>
      <c r="E47" s="65">
        <v>11</v>
      </c>
      <c r="F47" s="119">
        <v>865</v>
      </c>
      <c r="G47" s="113"/>
      <c r="H47" s="128"/>
      <c r="I47" s="113" t="s">
        <v>282</v>
      </c>
      <c r="J47" s="121"/>
      <c r="K47" s="126"/>
      <c r="L47" s="70">
        <f aca="true" t="shared" si="6" ref="L47:P48">L48</f>
        <v>0</v>
      </c>
      <c r="M47" s="70">
        <f t="shared" si="6"/>
        <v>0</v>
      </c>
      <c r="N47" s="70">
        <f t="shared" si="6"/>
        <v>0</v>
      </c>
      <c r="O47" s="70">
        <f t="shared" si="6"/>
        <v>0</v>
      </c>
      <c r="P47" s="70">
        <f t="shared" si="6"/>
        <v>0</v>
      </c>
    </row>
    <row r="48" spans="1:16" ht="15" customHeight="1" hidden="1">
      <c r="A48" s="76"/>
      <c r="B48" s="164" t="s">
        <v>123</v>
      </c>
      <c r="C48" s="65">
        <v>65</v>
      </c>
      <c r="D48" s="65">
        <v>0</v>
      </c>
      <c r="E48" s="65">
        <v>11</v>
      </c>
      <c r="F48" s="119">
        <v>865</v>
      </c>
      <c r="G48" s="113"/>
      <c r="H48" s="128"/>
      <c r="I48" s="113" t="s">
        <v>282</v>
      </c>
      <c r="J48" s="121"/>
      <c r="K48" s="126" t="s">
        <v>124</v>
      </c>
      <c r="L48" s="70">
        <f t="shared" si="6"/>
        <v>0</v>
      </c>
      <c r="M48" s="70">
        <f t="shared" si="6"/>
        <v>0</v>
      </c>
      <c r="N48" s="70">
        <f t="shared" si="6"/>
        <v>0</v>
      </c>
      <c r="O48" s="70">
        <f t="shared" si="6"/>
        <v>0</v>
      </c>
      <c r="P48" s="70">
        <f t="shared" si="6"/>
        <v>0</v>
      </c>
    </row>
    <row r="49" spans="1:16" ht="15" customHeight="1" hidden="1">
      <c r="A49" s="76"/>
      <c r="B49" s="79" t="s">
        <v>125</v>
      </c>
      <c r="C49" s="65">
        <v>65</v>
      </c>
      <c r="D49" s="65">
        <v>0</v>
      </c>
      <c r="E49" s="65">
        <v>11</v>
      </c>
      <c r="F49" s="119">
        <v>865</v>
      </c>
      <c r="G49" s="113"/>
      <c r="H49" s="128"/>
      <c r="I49" s="113" t="s">
        <v>282</v>
      </c>
      <c r="J49" s="121"/>
      <c r="K49" s="126" t="s">
        <v>126</v>
      </c>
      <c r="L49" s="70">
        <f>'6.ВД 19-21 '!K51</f>
        <v>0</v>
      </c>
      <c r="M49" s="70">
        <f>'6.ВД 19-21 '!L51</f>
        <v>0</v>
      </c>
      <c r="N49" s="70">
        <f>'6.ВД 19-21 '!M51</f>
        <v>0</v>
      </c>
      <c r="O49" s="70">
        <f>'6.ВД 19-21 '!N51</f>
        <v>0</v>
      </c>
      <c r="P49" s="70">
        <f>'6.ВД 19-21 '!O51</f>
        <v>0</v>
      </c>
    </row>
    <row r="50" spans="1:16" ht="66" customHeight="1" hidden="1">
      <c r="A50" s="255" t="s">
        <v>254</v>
      </c>
      <c r="B50" s="255"/>
      <c r="C50" s="65">
        <v>65</v>
      </c>
      <c r="D50" s="65">
        <v>0</v>
      </c>
      <c r="E50" s="65">
        <v>11</v>
      </c>
      <c r="F50" s="119">
        <v>865</v>
      </c>
      <c r="G50" s="128" t="s">
        <v>99</v>
      </c>
      <c r="H50" s="128" t="s">
        <v>147</v>
      </c>
      <c r="I50" s="113" t="s">
        <v>255</v>
      </c>
      <c r="J50" s="121" t="s">
        <v>207</v>
      </c>
      <c r="K50" s="128"/>
      <c r="L50" s="70">
        <f aca="true" t="shared" si="7" ref="L50:P51">L51</f>
        <v>500</v>
      </c>
      <c r="M50" s="70">
        <f t="shared" si="7"/>
        <v>0</v>
      </c>
      <c r="N50" s="70">
        <f t="shared" si="7"/>
        <v>500</v>
      </c>
      <c r="O50" s="70">
        <f t="shared" si="7"/>
        <v>0</v>
      </c>
      <c r="P50" s="70">
        <f t="shared" si="7"/>
        <v>0</v>
      </c>
    </row>
    <row r="51" spans="1:16" ht="15.75" customHeight="1" hidden="1">
      <c r="A51" s="76"/>
      <c r="B51" s="80" t="s">
        <v>137</v>
      </c>
      <c r="C51" s="65">
        <v>65</v>
      </c>
      <c r="D51" s="65">
        <v>0</v>
      </c>
      <c r="E51" s="65">
        <v>11</v>
      </c>
      <c r="F51" s="119">
        <v>865</v>
      </c>
      <c r="G51" s="113" t="s">
        <v>99</v>
      </c>
      <c r="H51" s="128" t="s">
        <v>147</v>
      </c>
      <c r="I51" s="113" t="s">
        <v>255</v>
      </c>
      <c r="J51" s="121" t="s">
        <v>207</v>
      </c>
      <c r="K51" s="113" t="s">
        <v>138</v>
      </c>
      <c r="L51" s="70">
        <f t="shared" si="7"/>
        <v>500</v>
      </c>
      <c r="M51" s="70">
        <f t="shared" si="7"/>
        <v>0</v>
      </c>
      <c r="N51" s="70">
        <f t="shared" si="7"/>
        <v>500</v>
      </c>
      <c r="O51" s="70">
        <f t="shared" si="7"/>
        <v>0</v>
      </c>
      <c r="P51" s="70">
        <f t="shared" si="7"/>
        <v>0</v>
      </c>
    </row>
    <row r="52" spans="1:16" ht="15.75" customHeight="1" hidden="1">
      <c r="A52" s="76"/>
      <c r="B52" s="146" t="s">
        <v>79</v>
      </c>
      <c r="C52" s="129">
        <v>65</v>
      </c>
      <c r="D52" s="129">
        <v>0</v>
      </c>
      <c r="E52" s="129">
        <v>11</v>
      </c>
      <c r="F52" s="130">
        <v>865</v>
      </c>
      <c r="G52" s="126" t="s">
        <v>99</v>
      </c>
      <c r="H52" s="131" t="s">
        <v>147</v>
      </c>
      <c r="I52" s="113" t="s">
        <v>255</v>
      </c>
      <c r="J52" s="127" t="s">
        <v>207</v>
      </c>
      <c r="K52" s="126" t="s">
        <v>139</v>
      </c>
      <c r="L52" s="132">
        <f>'6.ВД 19-21 '!K54</f>
        <v>500</v>
      </c>
      <c r="M52" s="132">
        <f>'6.ВД 19-21 '!L54</f>
        <v>0</v>
      </c>
      <c r="N52" s="132">
        <f>'6.ВД 19-21 '!M54</f>
        <v>500</v>
      </c>
      <c r="O52" s="132">
        <f>'6.ВД 19-21 '!N54</f>
        <v>0</v>
      </c>
      <c r="P52" s="132">
        <f>'6.ВД 19-21 '!O54</f>
        <v>0</v>
      </c>
    </row>
    <row r="53" spans="1:16" ht="15.75" customHeight="1" hidden="1">
      <c r="A53" s="76"/>
      <c r="B53" s="146" t="s">
        <v>208</v>
      </c>
      <c r="C53" s="129">
        <v>65</v>
      </c>
      <c r="D53" s="129">
        <v>0</v>
      </c>
      <c r="E53" s="129">
        <v>11</v>
      </c>
      <c r="F53" s="130">
        <v>865</v>
      </c>
      <c r="G53" s="126"/>
      <c r="H53" s="131"/>
      <c r="I53" s="126" t="s">
        <v>209</v>
      </c>
      <c r="J53" s="127"/>
      <c r="K53" s="126"/>
      <c r="L53" s="132">
        <f>L54</f>
        <v>0</v>
      </c>
      <c r="M53" s="132"/>
      <c r="N53" s="132"/>
      <c r="O53" s="132">
        <f aca="true" t="shared" si="8" ref="O53:P55">O54</f>
        <v>0</v>
      </c>
      <c r="P53" s="132">
        <f t="shared" si="8"/>
        <v>0</v>
      </c>
    </row>
    <row r="54" spans="1:16" ht="15.75" customHeight="1" hidden="1">
      <c r="A54" s="76"/>
      <c r="B54" s="87" t="s">
        <v>174</v>
      </c>
      <c r="C54" s="129">
        <v>65</v>
      </c>
      <c r="D54" s="129">
        <v>0</v>
      </c>
      <c r="E54" s="129">
        <v>11</v>
      </c>
      <c r="F54" s="130">
        <v>865</v>
      </c>
      <c r="G54" s="126"/>
      <c r="H54" s="131"/>
      <c r="I54" s="126" t="s">
        <v>209</v>
      </c>
      <c r="J54" s="127"/>
      <c r="K54" s="126" t="s">
        <v>118</v>
      </c>
      <c r="L54" s="132">
        <f>L55</f>
        <v>0</v>
      </c>
      <c r="M54" s="132"/>
      <c r="N54" s="132"/>
      <c r="O54" s="132">
        <f t="shared" si="8"/>
        <v>0</v>
      </c>
      <c r="P54" s="132">
        <f t="shared" si="8"/>
        <v>0</v>
      </c>
    </row>
    <row r="55" spans="1:16" ht="15.75" customHeight="1" hidden="1">
      <c r="A55" s="76"/>
      <c r="B55" s="87" t="s">
        <v>119</v>
      </c>
      <c r="C55" s="129">
        <v>65</v>
      </c>
      <c r="D55" s="129">
        <v>0</v>
      </c>
      <c r="E55" s="129">
        <v>11</v>
      </c>
      <c r="F55" s="130">
        <v>865</v>
      </c>
      <c r="G55" s="126"/>
      <c r="H55" s="131"/>
      <c r="I55" s="126" t="s">
        <v>209</v>
      </c>
      <c r="J55" s="127"/>
      <c r="K55" s="126" t="s">
        <v>120</v>
      </c>
      <c r="L55" s="132">
        <f>L56</f>
        <v>0</v>
      </c>
      <c r="M55" s="132"/>
      <c r="N55" s="132"/>
      <c r="O55" s="132">
        <f t="shared" si="8"/>
        <v>0</v>
      </c>
      <c r="P55" s="132">
        <f t="shared" si="8"/>
        <v>0</v>
      </c>
    </row>
    <row r="56" spans="1:16" ht="15.75" customHeight="1" hidden="1">
      <c r="A56" s="76"/>
      <c r="B56" s="87" t="s">
        <v>121</v>
      </c>
      <c r="C56" s="129">
        <v>65</v>
      </c>
      <c r="D56" s="129">
        <v>0</v>
      </c>
      <c r="E56" s="129">
        <v>11</v>
      </c>
      <c r="F56" s="130">
        <v>865</v>
      </c>
      <c r="G56" s="126"/>
      <c r="H56" s="131"/>
      <c r="I56" s="126" t="s">
        <v>209</v>
      </c>
      <c r="J56" s="127"/>
      <c r="K56" s="126" t="s">
        <v>122</v>
      </c>
      <c r="L56" s="132"/>
      <c r="M56" s="132"/>
      <c r="N56" s="132"/>
      <c r="O56" s="132"/>
      <c r="P56" s="132"/>
    </row>
    <row r="57" spans="1:16" ht="40.5" customHeight="1" hidden="1">
      <c r="A57" s="76"/>
      <c r="B57" s="102" t="s">
        <v>210</v>
      </c>
      <c r="C57" s="65">
        <v>65</v>
      </c>
      <c r="D57" s="117">
        <v>0</v>
      </c>
      <c r="E57" s="117">
        <v>12</v>
      </c>
      <c r="F57" s="119"/>
      <c r="G57" s="133"/>
      <c r="H57" s="133"/>
      <c r="I57" s="133"/>
      <c r="J57" s="134"/>
      <c r="K57" s="135"/>
      <c r="L57" s="68">
        <f aca="true" t="shared" si="9" ref="L57:P58">L58</f>
        <v>79305</v>
      </c>
      <c r="M57" s="68">
        <f t="shared" si="9"/>
        <v>0</v>
      </c>
      <c r="N57" s="68">
        <f t="shared" si="9"/>
        <v>79305</v>
      </c>
      <c r="O57" s="68">
        <f t="shared" si="9"/>
        <v>0</v>
      </c>
      <c r="P57" s="68">
        <f t="shared" si="9"/>
        <v>0</v>
      </c>
    </row>
    <row r="58" spans="1:16" ht="15.75" customHeight="1" hidden="1">
      <c r="A58" s="76"/>
      <c r="B58" s="118" t="s">
        <v>97</v>
      </c>
      <c r="C58" s="65">
        <v>65</v>
      </c>
      <c r="D58" s="117">
        <v>0</v>
      </c>
      <c r="E58" s="117">
        <v>12</v>
      </c>
      <c r="F58" s="119">
        <v>865</v>
      </c>
      <c r="G58" s="133"/>
      <c r="H58" s="133"/>
      <c r="I58" s="133"/>
      <c r="J58" s="134"/>
      <c r="K58" s="135"/>
      <c r="L58" s="68">
        <f t="shared" si="9"/>
        <v>79305</v>
      </c>
      <c r="M58" s="68">
        <f t="shared" si="9"/>
        <v>0</v>
      </c>
      <c r="N58" s="68">
        <f t="shared" si="9"/>
        <v>79305</v>
      </c>
      <c r="O58" s="68">
        <f t="shared" si="9"/>
        <v>0</v>
      </c>
      <c r="P58" s="68">
        <f t="shared" si="9"/>
        <v>0</v>
      </c>
    </row>
    <row r="59" spans="1:16" s="59" customFormat="1" ht="39" customHeight="1" hidden="1">
      <c r="A59" s="164" t="s">
        <v>152</v>
      </c>
      <c r="B59" s="164" t="s">
        <v>256</v>
      </c>
      <c r="C59" s="65">
        <v>65</v>
      </c>
      <c r="D59" s="65">
        <v>0</v>
      </c>
      <c r="E59" s="65">
        <v>12</v>
      </c>
      <c r="F59" s="119">
        <v>865</v>
      </c>
      <c r="G59" s="113" t="s">
        <v>101</v>
      </c>
      <c r="H59" s="113" t="s">
        <v>151</v>
      </c>
      <c r="I59" s="113" t="s">
        <v>211</v>
      </c>
      <c r="J59" s="121" t="s">
        <v>212</v>
      </c>
      <c r="K59" s="113"/>
      <c r="L59" s="70">
        <f>L60+L63</f>
        <v>79305</v>
      </c>
      <c r="M59" s="70">
        <f>M60+M63</f>
        <v>0</v>
      </c>
      <c r="N59" s="70">
        <f>N60+N63</f>
        <v>79305</v>
      </c>
      <c r="O59" s="70">
        <f>O60+O63</f>
        <v>0</v>
      </c>
      <c r="P59" s="70">
        <f>P60+P63</f>
        <v>0</v>
      </c>
    </row>
    <row r="60" spans="1:16" ht="60.75" customHeight="1" hidden="1">
      <c r="A60" s="72"/>
      <c r="B60" s="73" t="s">
        <v>105</v>
      </c>
      <c r="C60" s="65">
        <v>65</v>
      </c>
      <c r="D60" s="65">
        <v>0</v>
      </c>
      <c r="E60" s="65">
        <v>12</v>
      </c>
      <c r="F60" s="119">
        <v>865</v>
      </c>
      <c r="G60" s="113" t="s">
        <v>101</v>
      </c>
      <c r="H60" s="113" t="s">
        <v>151</v>
      </c>
      <c r="I60" s="113" t="s">
        <v>211</v>
      </c>
      <c r="J60" s="121" t="s">
        <v>212</v>
      </c>
      <c r="K60" s="113" t="s">
        <v>106</v>
      </c>
      <c r="L60" s="70">
        <f>L61</f>
        <v>74600</v>
      </c>
      <c r="M60" s="70">
        <f>M61</f>
        <v>0</v>
      </c>
      <c r="N60" s="70">
        <f>N61</f>
        <v>74600</v>
      </c>
      <c r="O60" s="70">
        <f>O61</f>
        <v>0</v>
      </c>
      <c r="P60" s="70">
        <f>P61</f>
        <v>0</v>
      </c>
    </row>
    <row r="61" spans="1:16" ht="30" customHeight="1" hidden="1">
      <c r="A61" s="76"/>
      <c r="B61" s="73" t="s">
        <v>107</v>
      </c>
      <c r="C61" s="65">
        <v>65</v>
      </c>
      <c r="D61" s="65">
        <v>0</v>
      </c>
      <c r="E61" s="65">
        <v>12</v>
      </c>
      <c r="F61" s="119">
        <v>865</v>
      </c>
      <c r="G61" s="113" t="s">
        <v>101</v>
      </c>
      <c r="H61" s="113" t="s">
        <v>151</v>
      </c>
      <c r="I61" s="113" t="s">
        <v>211</v>
      </c>
      <c r="J61" s="125" t="s">
        <v>212</v>
      </c>
      <c r="K61" s="113" t="s">
        <v>108</v>
      </c>
      <c r="L61" s="70">
        <f>'6.ВД 19-21 '!K59</f>
        <v>74600</v>
      </c>
      <c r="M61" s="70">
        <f>'6.ВД 19-21 '!L59</f>
        <v>0</v>
      </c>
      <c r="N61" s="70">
        <f>'6.ВД 19-21 '!M59</f>
        <v>74600</v>
      </c>
      <c r="O61" s="70">
        <f>'6.ВД 19-21 '!N59</f>
        <v>0</v>
      </c>
      <c r="P61" s="70">
        <f>'6.ВД 19-21 '!O59</f>
        <v>0</v>
      </c>
    </row>
    <row r="62" spans="1:16" ht="24.75" customHeight="1" hidden="1">
      <c r="A62" s="76"/>
      <c r="B62" s="73" t="s">
        <v>109</v>
      </c>
      <c r="C62" s="65">
        <v>65</v>
      </c>
      <c r="D62" s="65">
        <v>0</v>
      </c>
      <c r="E62" s="65">
        <v>12</v>
      </c>
      <c r="F62" s="119">
        <v>865</v>
      </c>
      <c r="G62" s="113" t="s">
        <v>101</v>
      </c>
      <c r="H62" s="113" t="s">
        <v>151</v>
      </c>
      <c r="I62" s="113" t="s">
        <v>211</v>
      </c>
      <c r="J62" s="125" t="s">
        <v>212</v>
      </c>
      <c r="K62" s="113" t="s">
        <v>110</v>
      </c>
      <c r="L62" s="70"/>
      <c r="M62" s="70"/>
      <c r="N62" s="70"/>
      <c r="O62" s="70"/>
      <c r="P62" s="70"/>
    </row>
    <row r="63" spans="1:16" ht="26.25" customHeight="1" hidden="1">
      <c r="A63" s="76"/>
      <c r="B63" s="78" t="s">
        <v>174</v>
      </c>
      <c r="C63" s="65">
        <v>65</v>
      </c>
      <c r="D63" s="65">
        <v>0</v>
      </c>
      <c r="E63" s="65">
        <v>12</v>
      </c>
      <c r="F63" s="119">
        <v>865</v>
      </c>
      <c r="G63" s="113" t="s">
        <v>101</v>
      </c>
      <c r="H63" s="113" t="s">
        <v>151</v>
      </c>
      <c r="I63" s="113" t="s">
        <v>211</v>
      </c>
      <c r="J63" s="125" t="s">
        <v>212</v>
      </c>
      <c r="K63" s="113" t="s">
        <v>118</v>
      </c>
      <c r="L63" s="70">
        <f>L64</f>
        <v>4705</v>
      </c>
      <c r="M63" s="70">
        <f>M64</f>
        <v>0</v>
      </c>
      <c r="N63" s="70">
        <f>N64</f>
        <v>4705</v>
      </c>
      <c r="O63" s="70">
        <f>O64</f>
        <v>0</v>
      </c>
      <c r="P63" s="70">
        <f>P64</f>
        <v>0</v>
      </c>
    </row>
    <row r="64" spans="1:16" ht="26.25" customHeight="1" hidden="1">
      <c r="A64" s="76"/>
      <c r="B64" s="78" t="s">
        <v>119</v>
      </c>
      <c r="C64" s="65">
        <v>65</v>
      </c>
      <c r="D64" s="65">
        <v>0</v>
      </c>
      <c r="E64" s="65">
        <v>12</v>
      </c>
      <c r="F64" s="119">
        <v>865</v>
      </c>
      <c r="G64" s="113" t="s">
        <v>101</v>
      </c>
      <c r="H64" s="113" t="s">
        <v>151</v>
      </c>
      <c r="I64" s="113" t="s">
        <v>211</v>
      </c>
      <c r="J64" s="125" t="s">
        <v>212</v>
      </c>
      <c r="K64" s="113" t="s">
        <v>120</v>
      </c>
      <c r="L64" s="70">
        <f>'6.ВД 19-21 '!K63</f>
        <v>4705</v>
      </c>
      <c r="M64" s="70">
        <f>'6.ВД 19-21 '!L63</f>
        <v>0</v>
      </c>
      <c r="N64" s="70">
        <f>'6.ВД 19-21 '!M63</f>
        <v>4705</v>
      </c>
      <c r="O64" s="70">
        <f>'6.ВД 19-21 '!N63</f>
        <v>0</v>
      </c>
      <c r="P64" s="70">
        <f>'6.ВД 19-21 '!O63</f>
        <v>0</v>
      </c>
    </row>
    <row r="65" spans="1:16" ht="24" customHeight="1" hidden="1">
      <c r="A65" s="76"/>
      <c r="B65" s="78" t="s">
        <v>121</v>
      </c>
      <c r="C65" s="65">
        <v>65</v>
      </c>
      <c r="D65" s="65">
        <v>0</v>
      </c>
      <c r="E65" s="65">
        <v>12</v>
      </c>
      <c r="F65" s="119">
        <v>865</v>
      </c>
      <c r="G65" s="113" t="s">
        <v>101</v>
      </c>
      <c r="H65" s="113" t="s">
        <v>151</v>
      </c>
      <c r="I65" s="113" t="s">
        <v>211</v>
      </c>
      <c r="J65" s="125" t="s">
        <v>212</v>
      </c>
      <c r="K65" s="113" t="s">
        <v>122</v>
      </c>
      <c r="L65" s="70">
        <f>'6.ВД 19-21 '!K63</f>
        <v>4705</v>
      </c>
      <c r="M65" s="70">
        <f>'6.ВД 19-21 '!L63</f>
        <v>0</v>
      </c>
      <c r="N65" s="70">
        <f>'6.ВД 19-21 '!M63</f>
        <v>4705</v>
      </c>
      <c r="O65" s="70">
        <f>'6.ВД 19-21 '!N63</f>
        <v>0</v>
      </c>
      <c r="P65" s="70">
        <f>'6.ВД 19-21 '!O63</f>
        <v>0</v>
      </c>
    </row>
    <row r="66" spans="1:16" ht="28.5" customHeight="1" hidden="1">
      <c r="A66" s="76"/>
      <c r="B66" s="102" t="s">
        <v>213</v>
      </c>
      <c r="C66" s="65">
        <v>65</v>
      </c>
      <c r="D66" s="117">
        <v>0</v>
      </c>
      <c r="E66" s="117">
        <v>13</v>
      </c>
      <c r="F66" s="119">
        <v>865</v>
      </c>
      <c r="G66" s="133"/>
      <c r="H66" s="136"/>
      <c r="I66" s="133"/>
      <c r="J66" s="134"/>
      <c r="K66" s="135"/>
      <c r="L66" s="68">
        <f>L67</f>
        <v>15000</v>
      </c>
      <c r="M66" s="68">
        <f>M67</f>
        <v>0</v>
      </c>
      <c r="N66" s="68">
        <f>N67</f>
        <v>15000</v>
      </c>
      <c r="O66" s="68">
        <f aca="true" t="shared" si="10" ref="L66:P67">O67</f>
        <v>0</v>
      </c>
      <c r="P66" s="68">
        <f t="shared" si="10"/>
        <v>0</v>
      </c>
    </row>
    <row r="67" spans="1:16" ht="14.25" customHeight="1" hidden="1">
      <c r="A67" s="76"/>
      <c r="B67" s="118" t="s">
        <v>97</v>
      </c>
      <c r="C67" s="65">
        <v>65</v>
      </c>
      <c r="D67" s="117">
        <v>0</v>
      </c>
      <c r="E67" s="117">
        <v>13</v>
      </c>
      <c r="F67" s="119">
        <v>865</v>
      </c>
      <c r="G67" s="133"/>
      <c r="H67" s="136"/>
      <c r="I67" s="133"/>
      <c r="J67" s="134"/>
      <c r="K67" s="135"/>
      <c r="L67" s="68">
        <f t="shared" si="10"/>
        <v>15000</v>
      </c>
      <c r="M67" s="68">
        <f t="shared" si="10"/>
        <v>0</v>
      </c>
      <c r="N67" s="68">
        <f t="shared" si="10"/>
        <v>15000</v>
      </c>
      <c r="O67" s="68">
        <f t="shared" si="10"/>
        <v>0</v>
      </c>
      <c r="P67" s="68">
        <f t="shared" si="10"/>
        <v>0</v>
      </c>
    </row>
    <row r="68" spans="1:16" ht="15" customHeight="1" hidden="1">
      <c r="A68" s="164" t="s">
        <v>157</v>
      </c>
      <c r="B68" s="164" t="s">
        <v>157</v>
      </c>
      <c r="C68" s="65">
        <v>65</v>
      </c>
      <c r="D68" s="65">
        <v>0</v>
      </c>
      <c r="E68" s="65">
        <v>13</v>
      </c>
      <c r="F68" s="119">
        <v>865</v>
      </c>
      <c r="G68" s="113" t="s">
        <v>151</v>
      </c>
      <c r="H68" s="113" t="s">
        <v>156</v>
      </c>
      <c r="I68" s="128" t="s">
        <v>214</v>
      </c>
      <c r="J68" s="121" t="s">
        <v>215</v>
      </c>
      <c r="K68" s="113"/>
      <c r="L68" s="70">
        <f>L69+L72</f>
        <v>15000</v>
      </c>
      <c r="M68" s="70">
        <f>M69+M72</f>
        <v>0</v>
      </c>
      <c r="N68" s="70">
        <f>N69+N72</f>
        <v>15000</v>
      </c>
      <c r="O68" s="70">
        <f>O69+O72</f>
        <v>0</v>
      </c>
      <c r="P68" s="70">
        <f>P69+P72</f>
        <v>0</v>
      </c>
    </row>
    <row r="69" spans="1:16" ht="37.5" customHeight="1" hidden="1">
      <c r="A69" s="84"/>
      <c r="B69" s="73" t="s">
        <v>105</v>
      </c>
      <c r="C69" s="65">
        <v>65</v>
      </c>
      <c r="D69" s="65">
        <v>0</v>
      </c>
      <c r="E69" s="65">
        <v>13</v>
      </c>
      <c r="F69" s="119">
        <v>865</v>
      </c>
      <c r="G69" s="113" t="s">
        <v>151</v>
      </c>
      <c r="H69" s="128" t="s">
        <v>156</v>
      </c>
      <c r="I69" s="128" t="s">
        <v>214</v>
      </c>
      <c r="J69" s="121" t="s">
        <v>215</v>
      </c>
      <c r="K69" s="113" t="s">
        <v>106</v>
      </c>
      <c r="L69" s="70">
        <f aca="true" t="shared" si="11" ref="L69:P70">L70</f>
        <v>0</v>
      </c>
      <c r="M69" s="70"/>
      <c r="N69" s="70"/>
      <c r="O69" s="70">
        <f t="shared" si="11"/>
        <v>0</v>
      </c>
      <c r="P69" s="70">
        <f t="shared" si="11"/>
        <v>0</v>
      </c>
    </row>
    <row r="70" spans="1:16" ht="15" customHeight="1" hidden="1">
      <c r="A70" s="85"/>
      <c r="B70" s="73" t="s">
        <v>159</v>
      </c>
      <c r="C70" s="65">
        <v>65</v>
      </c>
      <c r="D70" s="65">
        <v>0</v>
      </c>
      <c r="E70" s="65">
        <v>13</v>
      </c>
      <c r="F70" s="119">
        <v>865</v>
      </c>
      <c r="G70" s="113" t="s">
        <v>151</v>
      </c>
      <c r="H70" s="128" t="s">
        <v>156</v>
      </c>
      <c r="I70" s="128" t="s">
        <v>214</v>
      </c>
      <c r="J70" s="125" t="s">
        <v>215</v>
      </c>
      <c r="K70" s="113" t="s">
        <v>160</v>
      </c>
      <c r="L70" s="70">
        <f t="shared" si="11"/>
        <v>0</v>
      </c>
      <c r="M70" s="70"/>
      <c r="N70" s="70"/>
      <c r="O70" s="70">
        <f t="shared" si="11"/>
        <v>0</v>
      </c>
      <c r="P70" s="70">
        <f t="shared" si="11"/>
        <v>0</v>
      </c>
    </row>
    <row r="71" spans="1:16" ht="27.75" customHeight="1" hidden="1">
      <c r="A71" s="85"/>
      <c r="B71" s="73" t="s">
        <v>161</v>
      </c>
      <c r="C71" s="65">
        <v>65</v>
      </c>
      <c r="D71" s="65">
        <v>0</v>
      </c>
      <c r="E71" s="65">
        <v>13</v>
      </c>
      <c r="F71" s="119">
        <v>865</v>
      </c>
      <c r="G71" s="113" t="s">
        <v>151</v>
      </c>
      <c r="H71" s="128" t="s">
        <v>156</v>
      </c>
      <c r="I71" s="128" t="s">
        <v>214</v>
      </c>
      <c r="J71" s="125" t="s">
        <v>215</v>
      </c>
      <c r="K71" s="113" t="s">
        <v>162</v>
      </c>
      <c r="L71" s="70"/>
      <c r="M71" s="70"/>
      <c r="N71" s="70"/>
      <c r="O71" s="70"/>
      <c r="P71" s="70"/>
    </row>
    <row r="72" spans="1:16" ht="15.75" customHeight="1" hidden="1">
      <c r="A72" s="85"/>
      <c r="B72" s="78" t="s">
        <v>174</v>
      </c>
      <c r="C72" s="65">
        <v>65</v>
      </c>
      <c r="D72" s="65">
        <v>0</v>
      </c>
      <c r="E72" s="65">
        <v>13</v>
      </c>
      <c r="F72" s="119">
        <v>865</v>
      </c>
      <c r="G72" s="113" t="s">
        <v>151</v>
      </c>
      <c r="H72" s="128" t="s">
        <v>156</v>
      </c>
      <c r="I72" s="128" t="s">
        <v>214</v>
      </c>
      <c r="J72" s="121" t="s">
        <v>215</v>
      </c>
      <c r="K72" s="113" t="s">
        <v>118</v>
      </c>
      <c r="L72" s="70">
        <f>L73</f>
        <v>15000</v>
      </c>
      <c r="M72" s="70">
        <f>M73</f>
        <v>0</v>
      </c>
      <c r="N72" s="70">
        <f>N73</f>
        <v>15000</v>
      </c>
      <c r="O72" s="70">
        <f>O73</f>
        <v>0</v>
      </c>
      <c r="P72" s="70">
        <f>P73</f>
        <v>0</v>
      </c>
    </row>
    <row r="73" spans="1:16" ht="13.5" customHeight="1" hidden="1">
      <c r="A73" s="86"/>
      <c r="B73" s="87" t="s">
        <v>119</v>
      </c>
      <c r="C73" s="65">
        <v>65</v>
      </c>
      <c r="D73" s="65">
        <v>0</v>
      </c>
      <c r="E73" s="65">
        <v>13</v>
      </c>
      <c r="F73" s="119">
        <v>865</v>
      </c>
      <c r="G73" s="113" t="s">
        <v>151</v>
      </c>
      <c r="H73" s="128" t="s">
        <v>156</v>
      </c>
      <c r="I73" s="128" t="s">
        <v>214</v>
      </c>
      <c r="J73" s="125" t="s">
        <v>215</v>
      </c>
      <c r="K73" s="113" t="s">
        <v>120</v>
      </c>
      <c r="L73" s="70">
        <f>'6.ВД 19-21 '!K68</f>
        <v>15000</v>
      </c>
      <c r="M73" s="70">
        <f>'6.ВД 19-21 '!L68</f>
        <v>0</v>
      </c>
      <c r="N73" s="70">
        <f>'6.ВД 19-21 '!M68</f>
        <v>15000</v>
      </c>
      <c r="O73" s="70">
        <f>'6.ВД 19-21 '!N68</f>
        <v>0</v>
      </c>
      <c r="P73" s="70">
        <f>'6.ВД 19-21 '!O68</f>
        <v>0</v>
      </c>
    </row>
    <row r="74" spans="1:16" ht="24.75" customHeight="1" hidden="1">
      <c r="A74" s="86"/>
      <c r="B74" s="78" t="s">
        <v>121</v>
      </c>
      <c r="C74" s="65">
        <v>65</v>
      </c>
      <c r="D74" s="65">
        <v>0</v>
      </c>
      <c r="E74" s="65">
        <v>13</v>
      </c>
      <c r="F74" s="119">
        <v>865</v>
      </c>
      <c r="G74" s="113" t="s">
        <v>151</v>
      </c>
      <c r="H74" s="128" t="s">
        <v>156</v>
      </c>
      <c r="I74" s="128" t="s">
        <v>214</v>
      </c>
      <c r="J74" s="125" t="s">
        <v>215</v>
      </c>
      <c r="K74" s="113" t="s">
        <v>122</v>
      </c>
      <c r="L74" s="70"/>
      <c r="M74" s="70"/>
      <c r="N74" s="70"/>
      <c r="O74" s="70"/>
      <c r="P74" s="70"/>
    </row>
    <row r="75" spans="1:16" s="94" customFormat="1" ht="54" customHeight="1" hidden="1">
      <c r="A75" s="115"/>
      <c r="B75" s="153" t="s">
        <v>257</v>
      </c>
      <c r="C75" s="194">
        <v>65</v>
      </c>
      <c r="D75" s="117">
        <v>0</v>
      </c>
      <c r="E75" s="117">
        <v>14</v>
      </c>
      <c r="F75" s="119"/>
      <c r="G75" s="137"/>
      <c r="H75" s="137"/>
      <c r="I75" s="137"/>
      <c r="J75" s="137"/>
      <c r="K75" s="137"/>
      <c r="L75" s="90">
        <f aca="true" t="shared" si="12" ref="L75:N78">L76</f>
        <v>1066650.57</v>
      </c>
      <c r="M75" s="90">
        <f t="shared" si="12"/>
        <v>0</v>
      </c>
      <c r="N75" s="90">
        <f t="shared" si="12"/>
        <v>1066650.57</v>
      </c>
      <c r="O75" s="90">
        <f aca="true" t="shared" si="13" ref="O75:P78">O76</f>
        <v>0</v>
      </c>
      <c r="P75" s="90">
        <f t="shared" si="13"/>
        <v>0</v>
      </c>
    </row>
    <row r="76" spans="1:16" s="93" customFormat="1" ht="16.5" customHeight="1" hidden="1">
      <c r="A76" s="73"/>
      <c r="B76" s="118" t="s">
        <v>216</v>
      </c>
      <c r="C76" s="65">
        <v>65</v>
      </c>
      <c r="D76" s="117">
        <v>0</v>
      </c>
      <c r="E76" s="117">
        <v>14</v>
      </c>
      <c r="F76" s="119">
        <v>865</v>
      </c>
      <c r="G76" s="137"/>
      <c r="H76" s="137"/>
      <c r="I76" s="137"/>
      <c r="J76" s="137"/>
      <c r="K76" s="137"/>
      <c r="L76" s="90">
        <f t="shared" si="12"/>
        <v>1066650.57</v>
      </c>
      <c r="M76" s="90">
        <f t="shared" si="12"/>
        <v>0</v>
      </c>
      <c r="N76" s="90">
        <f t="shared" si="12"/>
        <v>1066650.57</v>
      </c>
      <c r="O76" s="90">
        <f t="shared" si="13"/>
        <v>0</v>
      </c>
      <c r="P76" s="90">
        <f t="shared" si="13"/>
        <v>0</v>
      </c>
    </row>
    <row r="77" spans="1:16" s="93" customFormat="1" ht="218.25" customHeight="1" hidden="1">
      <c r="A77" s="255" t="s">
        <v>259</v>
      </c>
      <c r="B77" s="255"/>
      <c r="C77" s="65">
        <v>65</v>
      </c>
      <c r="D77" s="65">
        <v>0</v>
      </c>
      <c r="E77" s="65">
        <v>14</v>
      </c>
      <c r="F77" s="119">
        <v>865</v>
      </c>
      <c r="G77" s="120" t="s">
        <v>169</v>
      </c>
      <c r="H77" s="120" t="s">
        <v>99</v>
      </c>
      <c r="I77" s="120" t="s">
        <v>258</v>
      </c>
      <c r="J77" s="120" t="s">
        <v>173</v>
      </c>
      <c r="K77" s="120"/>
      <c r="L77" s="92">
        <f t="shared" si="12"/>
        <v>1066650.57</v>
      </c>
      <c r="M77" s="92">
        <f t="shared" si="12"/>
        <v>0</v>
      </c>
      <c r="N77" s="92">
        <f t="shared" si="12"/>
        <v>1066650.57</v>
      </c>
      <c r="O77" s="92">
        <f t="shared" si="13"/>
        <v>0</v>
      </c>
      <c r="P77" s="92">
        <f t="shared" si="13"/>
        <v>0</v>
      </c>
    </row>
    <row r="78" spans="1:17" s="93" customFormat="1" ht="25.5" customHeight="1" hidden="1">
      <c r="A78" s="73"/>
      <c r="B78" s="78" t="s">
        <v>174</v>
      </c>
      <c r="C78" s="65">
        <v>65</v>
      </c>
      <c r="D78" s="65">
        <v>0</v>
      </c>
      <c r="E78" s="65">
        <v>14</v>
      </c>
      <c r="F78" s="119">
        <v>865</v>
      </c>
      <c r="G78" s="120" t="s">
        <v>169</v>
      </c>
      <c r="H78" s="120" t="s">
        <v>99</v>
      </c>
      <c r="I78" s="120" t="s">
        <v>258</v>
      </c>
      <c r="J78" s="120" t="s">
        <v>173</v>
      </c>
      <c r="K78" s="120" t="s">
        <v>118</v>
      </c>
      <c r="L78" s="92">
        <f t="shared" si="12"/>
        <v>1066650.57</v>
      </c>
      <c r="M78" s="92">
        <f t="shared" si="12"/>
        <v>0</v>
      </c>
      <c r="N78" s="92">
        <f t="shared" si="12"/>
        <v>1066650.57</v>
      </c>
      <c r="O78" s="92">
        <f t="shared" si="13"/>
        <v>0</v>
      </c>
      <c r="P78" s="92">
        <f t="shared" si="13"/>
        <v>0</v>
      </c>
      <c r="Q78" s="138"/>
    </row>
    <row r="79" spans="1:16" s="93" customFormat="1" ht="25.5" customHeight="1" hidden="1">
      <c r="A79" s="73"/>
      <c r="B79" s="78" t="s">
        <v>119</v>
      </c>
      <c r="C79" s="65">
        <v>65</v>
      </c>
      <c r="D79" s="65">
        <v>0</v>
      </c>
      <c r="E79" s="65">
        <v>14</v>
      </c>
      <c r="F79" s="119">
        <v>865</v>
      </c>
      <c r="G79" s="120" t="s">
        <v>169</v>
      </c>
      <c r="H79" s="120" t="s">
        <v>99</v>
      </c>
      <c r="I79" s="120" t="s">
        <v>258</v>
      </c>
      <c r="J79" s="120" t="s">
        <v>173</v>
      </c>
      <c r="K79" s="120" t="s">
        <v>120</v>
      </c>
      <c r="L79" s="92">
        <f>'6.ВД 19-21 '!K73</f>
        <v>1066650.57</v>
      </c>
      <c r="M79" s="92">
        <f>'6.ВД 19-21 '!L73</f>
        <v>0</v>
      </c>
      <c r="N79" s="92">
        <f>'6.ВД 19-21 '!M73</f>
        <v>1066650.57</v>
      </c>
      <c r="O79" s="92">
        <f>'6.ВД 19-21 '!N73</f>
        <v>0</v>
      </c>
      <c r="P79" s="92">
        <f>'6.ВД 19-21 '!O73</f>
        <v>0</v>
      </c>
    </row>
    <row r="80" spans="1:16" s="93" customFormat="1" ht="26.25" customHeight="1" hidden="1">
      <c r="A80" s="73"/>
      <c r="B80" s="78" t="s">
        <v>121</v>
      </c>
      <c r="C80" s="65">
        <v>65</v>
      </c>
      <c r="D80" s="65">
        <v>0</v>
      </c>
      <c r="E80" s="65">
        <v>14</v>
      </c>
      <c r="F80" s="119">
        <v>865</v>
      </c>
      <c r="G80" s="120" t="s">
        <v>169</v>
      </c>
      <c r="H80" s="120" t="s">
        <v>99</v>
      </c>
      <c r="I80" s="120" t="s">
        <v>258</v>
      </c>
      <c r="J80" s="120" t="s">
        <v>173</v>
      </c>
      <c r="K80" s="120" t="s">
        <v>122</v>
      </c>
      <c r="L80" s="92" t="e">
        <f>#REF!</f>
        <v>#REF!</v>
      </c>
      <c r="M80" s="92"/>
      <c r="N80" s="92"/>
      <c r="O80" s="92" t="e">
        <f>#REF!</f>
        <v>#REF!</v>
      </c>
      <c r="P80" s="92" t="e">
        <f>#REF!</f>
        <v>#REF!</v>
      </c>
    </row>
    <row r="81" spans="1:16" ht="39" customHeight="1">
      <c r="A81" s="76"/>
      <c r="B81" s="195" t="s">
        <v>217</v>
      </c>
      <c r="C81" s="65">
        <v>65</v>
      </c>
      <c r="D81" s="117">
        <v>0</v>
      </c>
      <c r="E81" s="117">
        <v>15</v>
      </c>
      <c r="F81" s="119"/>
      <c r="G81" s="133"/>
      <c r="H81" s="133"/>
      <c r="I81" s="133"/>
      <c r="J81" s="139"/>
      <c r="K81" s="133"/>
      <c r="L81" s="68">
        <f>L82</f>
        <v>1343902</v>
      </c>
      <c r="M81" s="68">
        <f>M82</f>
        <v>-68096</v>
      </c>
      <c r="N81" s="68">
        <f>N82</f>
        <v>1275806</v>
      </c>
      <c r="O81" s="68">
        <f>O82</f>
        <v>0</v>
      </c>
      <c r="P81" s="68">
        <f>P82</f>
        <v>0</v>
      </c>
    </row>
    <row r="82" spans="1:16" ht="15" customHeight="1">
      <c r="A82" s="76"/>
      <c r="B82" s="118" t="s">
        <v>97</v>
      </c>
      <c r="C82" s="65">
        <v>65</v>
      </c>
      <c r="D82" s="117">
        <v>0</v>
      </c>
      <c r="E82" s="117">
        <v>15</v>
      </c>
      <c r="F82" s="119">
        <v>865</v>
      </c>
      <c r="G82" s="133"/>
      <c r="H82" s="133"/>
      <c r="I82" s="133"/>
      <c r="J82" s="139"/>
      <c r="K82" s="133"/>
      <c r="L82" s="68">
        <f>L83+L103+L106+L109+L115+L112</f>
        <v>1343902</v>
      </c>
      <c r="M82" s="68">
        <f>M83+M103+M106+M109+M115+M112</f>
        <v>-68096</v>
      </c>
      <c r="N82" s="68">
        <f>N83+N103+N106+N109+N115+N112</f>
        <v>1275806</v>
      </c>
      <c r="O82" s="68">
        <f>O83+O103+O106+O109+O115+O112</f>
        <v>0</v>
      </c>
      <c r="P82" s="68">
        <f>P83+P103+P106+P109+P115+P112</f>
        <v>0</v>
      </c>
    </row>
    <row r="83" spans="1:16" s="93" customFormat="1" ht="15" customHeight="1" hidden="1">
      <c r="A83" s="252" t="s">
        <v>261</v>
      </c>
      <c r="B83" s="252"/>
      <c r="C83" s="65">
        <v>65</v>
      </c>
      <c r="D83" s="65">
        <v>0</v>
      </c>
      <c r="E83" s="65">
        <v>15</v>
      </c>
      <c r="F83" s="119">
        <v>865</v>
      </c>
      <c r="G83" s="120" t="s">
        <v>169</v>
      </c>
      <c r="H83" s="120" t="s">
        <v>151</v>
      </c>
      <c r="I83" s="120" t="s">
        <v>260</v>
      </c>
      <c r="J83" s="120" t="s">
        <v>219</v>
      </c>
      <c r="K83" s="120"/>
      <c r="L83" s="92">
        <f aca="true" t="shared" si="14" ref="L83:P84">L84</f>
        <v>50000</v>
      </c>
      <c r="M83" s="92">
        <f t="shared" si="14"/>
        <v>0</v>
      </c>
      <c r="N83" s="92">
        <f t="shared" si="14"/>
        <v>50000</v>
      </c>
      <c r="O83" s="92">
        <f t="shared" si="14"/>
        <v>0</v>
      </c>
      <c r="P83" s="92">
        <f t="shared" si="14"/>
        <v>0</v>
      </c>
    </row>
    <row r="84" spans="1:16" s="93" customFormat="1" ht="27" customHeight="1" hidden="1">
      <c r="A84" s="76"/>
      <c r="B84" s="78" t="s">
        <v>174</v>
      </c>
      <c r="C84" s="65">
        <v>65</v>
      </c>
      <c r="D84" s="65">
        <v>0</v>
      </c>
      <c r="E84" s="65">
        <v>15</v>
      </c>
      <c r="F84" s="119">
        <v>865</v>
      </c>
      <c r="G84" s="120" t="s">
        <v>169</v>
      </c>
      <c r="H84" s="120" t="s">
        <v>151</v>
      </c>
      <c r="I84" s="120" t="s">
        <v>260</v>
      </c>
      <c r="J84" s="120" t="s">
        <v>219</v>
      </c>
      <c r="K84" s="120" t="s">
        <v>118</v>
      </c>
      <c r="L84" s="92">
        <f t="shared" si="14"/>
        <v>50000</v>
      </c>
      <c r="M84" s="92">
        <f t="shared" si="14"/>
        <v>0</v>
      </c>
      <c r="N84" s="92">
        <f t="shared" si="14"/>
        <v>50000</v>
      </c>
      <c r="O84" s="92">
        <f t="shared" si="14"/>
        <v>0</v>
      </c>
      <c r="P84" s="92">
        <f t="shared" si="14"/>
        <v>0</v>
      </c>
    </row>
    <row r="85" spans="1:16" s="93" customFormat="1" ht="27" customHeight="1" hidden="1">
      <c r="A85" s="76"/>
      <c r="B85" s="78" t="s">
        <v>119</v>
      </c>
      <c r="C85" s="65">
        <v>65</v>
      </c>
      <c r="D85" s="65">
        <v>0</v>
      </c>
      <c r="E85" s="65">
        <v>15</v>
      </c>
      <c r="F85" s="119">
        <v>865</v>
      </c>
      <c r="G85" s="120" t="s">
        <v>169</v>
      </c>
      <c r="H85" s="120" t="s">
        <v>151</v>
      </c>
      <c r="I85" s="120" t="s">
        <v>260</v>
      </c>
      <c r="J85" s="120" t="s">
        <v>219</v>
      </c>
      <c r="K85" s="120" t="s">
        <v>120</v>
      </c>
      <c r="L85" s="92">
        <f>'6.ВД 19-21 '!K88</f>
        <v>50000</v>
      </c>
      <c r="M85" s="92">
        <f>'6.ВД 19-21 '!L88</f>
        <v>0</v>
      </c>
      <c r="N85" s="92">
        <f>'6.ВД 19-21 '!M88</f>
        <v>50000</v>
      </c>
      <c r="O85" s="92">
        <f>'6.ВД 19-21 '!N88</f>
        <v>0</v>
      </c>
      <c r="P85" s="92">
        <f>'6.ВД 19-21 '!O88</f>
        <v>0</v>
      </c>
    </row>
    <row r="86" spans="1:16" s="93" customFormat="1" ht="24" customHeight="1" hidden="1">
      <c r="A86" s="76"/>
      <c r="B86" s="78" t="s">
        <v>121</v>
      </c>
      <c r="C86" s="65">
        <v>65</v>
      </c>
      <c r="D86" s="65">
        <v>0</v>
      </c>
      <c r="E86" s="65">
        <v>15</v>
      </c>
      <c r="F86" s="119">
        <v>865</v>
      </c>
      <c r="G86" s="120" t="s">
        <v>169</v>
      </c>
      <c r="H86" s="120" t="s">
        <v>151</v>
      </c>
      <c r="I86" s="120" t="s">
        <v>218</v>
      </c>
      <c r="J86" s="120" t="s">
        <v>219</v>
      </c>
      <c r="K86" s="120" t="s">
        <v>122</v>
      </c>
      <c r="L86" s="92">
        <v>3104</v>
      </c>
      <c r="M86" s="92"/>
      <c r="N86" s="92"/>
      <c r="O86" s="92">
        <v>3110</v>
      </c>
      <c r="P86" s="92">
        <v>3111</v>
      </c>
    </row>
    <row r="87" spans="1:16" s="93" customFormat="1" ht="15" customHeight="1" hidden="1">
      <c r="A87" s="76"/>
      <c r="B87" s="78" t="s">
        <v>220</v>
      </c>
      <c r="C87" s="65">
        <v>65</v>
      </c>
      <c r="D87" s="65">
        <v>0</v>
      </c>
      <c r="E87" s="65">
        <v>15</v>
      </c>
      <c r="F87" s="119">
        <v>865</v>
      </c>
      <c r="G87" s="120"/>
      <c r="H87" s="120"/>
      <c r="I87" s="120" t="s">
        <v>221</v>
      </c>
      <c r="J87" s="120" t="s">
        <v>219</v>
      </c>
      <c r="K87" s="120"/>
      <c r="L87" s="92">
        <f>L88</f>
        <v>0</v>
      </c>
      <c r="M87" s="92"/>
      <c r="N87" s="92"/>
      <c r="O87" s="92">
        <f aca="true" t="shared" si="15" ref="O87:P89">O88</f>
        <v>6</v>
      </c>
      <c r="P87" s="92">
        <f t="shared" si="15"/>
        <v>7</v>
      </c>
    </row>
    <row r="88" spans="1:16" s="93" customFormat="1" ht="18" customHeight="1" hidden="1">
      <c r="A88" s="76"/>
      <c r="B88" s="78" t="s">
        <v>174</v>
      </c>
      <c r="C88" s="65">
        <v>65</v>
      </c>
      <c r="D88" s="65">
        <v>0</v>
      </c>
      <c r="E88" s="65">
        <v>15</v>
      </c>
      <c r="F88" s="119">
        <v>865</v>
      </c>
      <c r="G88" s="120"/>
      <c r="H88" s="120"/>
      <c r="I88" s="120" t="s">
        <v>221</v>
      </c>
      <c r="J88" s="120" t="s">
        <v>219</v>
      </c>
      <c r="K88" s="120" t="s">
        <v>118</v>
      </c>
      <c r="L88" s="92">
        <f>L89</f>
        <v>0</v>
      </c>
      <c r="M88" s="92"/>
      <c r="N88" s="92"/>
      <c r="O88" s="92">
        <f t="shared" si="15"/>
        <v>6</v>
      </c>
      <c r="P88" s="92">
        <f t="shared" si="15"/>
        <v>7</v>
      </c>
    </row>
    <row r="89" spans="1:16" s="93" customFormat="1" ht="16.5" customHeight="1" hidden="1">
      <c r="A89" s="76"/>
      <c r="B89" s="78" t="s">
        <v>119</v>
      </c>
      <c r="C89" s="65">
        <v>65</v>
      </c>
      <c r="D89" s="65">
        <v>0</v>
      </c>
      <c r="E89" s="65">
        <v>15</v>
      </c>
      <c r="F89" s="119">
        <v>865</v>
      </c>
      <c r="G89" s="120"/>
      <c r="H89" s="120"/>
      <c r="I89" s="120" t="s">
        <v>221</v>
      </c>
      <c r="J89" s="120" t="s">
        <v>219</v>
      </c>
      <c r="K89" s="120" t="s">
        <v>120</v>
      </c>
      <c r="L89" s="92">
        <f>L90</f>
        <v>0</v>
      </c>
      <c r="M89" s="92"/>
      <c r="N89" s="92"/>
      <c r="O89" s="92">
        <f t="shared" si="15"/>
        <v>6</v>
      </c>
      <c r="P89" s="92">
        <f t="shared" si="15"/>
        <v>7</v>
      </c>
    </row>
    <row r="90" spans="1:16" s="93" customFormat="1" ht="24" customHeight="1" hidden="1">
      <c r="A90" s="76"/>
      <c r="B90" s="78" t="s">
        <v>121</v>
      </c>
      <c r="C90" s="65">
        <v>65</v>
      </c>
      <c r="D90" s="65">
        <v>0</v>
      </c>
      <c r="E90" s="65">
        <v>15</v>
      </c>
      <c r="F90" s="119">
        <v>865</v>
      </c>
      <c r="G90" s="120"/>
      <c r="H90" s="120"/>
      <c r="I90" s="120" t="s">
        <v>221</v>
      </c>
      <c r="J90" s="120" t="s">
        <v>219</v>
      </c>
      <c r="K90" s="120" t="s">
        <v>122</v>
      </c>
      <c r="L90" s="92">
        <v>0</v>
      </c>
      <c r="M90" s="92"/>
      <c r="N90" s="92"/>
      <c r="O90" s="92">
        <v>6</v>
      </c>
      <c r="P90" s="92">
        <v>7</v>
      </c>
    </row>
    <row r="91" spans="1:16" s="93" customFormat="1" ht="15.75" customHeight="1" hidden="1">
      <c r="A91" s="252" t="s">
        <v>179</v>
      </c>
      <c r="B91" s="252"/>
      <c r="C91" s="65">
        <v>65</v>
      </c>
      <c r="D91" s="65">
        <v>0</v>
      </c>
      <c r="E91" s="65">
        <v>15</v>
      </c>
      <c r="F91" s="119">
        <v>865</v>
      </c>
      <c r="G91" s="120" t="s">
        <v>169</v>
      </c>
      <c r="H91" s="120" t="s">
        <v>151</v>
      </c>
      <c r="I91" s="120" t="s">
        <v>222</v>
      </c>
      <c r="J91" s="120" t="s">
        <v>223</v>
      </c>
      <c r="K91" s="120"/>
      <c r="L91" s="92">
        <f aca="true" t="shared" si="16" ref="L91:P93">L92</f>
        <v>0</v>
      </c>
      <c r="M91" s="92"/>
      <c r="N91" s="92"/>
      <c r="O91" s="92">
        <f t="shared" si="16"/>
        <v>6</v>
      </c>
      <c r="P91" s="92">
        <f t="shared" si="16"/>
        <v>7</v>
      </c>
    </row>
    <row r="92" spans="1:16" s="93" customFormat="1" ht="14.25" customHeight="1" hidden="1">
      <c r="A92" s="76"/>
      <c r="B92" s="78" t="s">
        <v>174</v>
      </c>
      <c r="C92" s="65">
        <v>65</v>
      </c>
      <c r="D92" s="65">
        <v>0</v>
      </c>
      <c r="E92" s="65">
        <v>15</v>
      </c>
      <c r="F92" s="119">
        <v>865</v>
      </c>
      <c r="G92" s="120" t="s">
        <v>169</v>
      </c>
      <c r="H92" s="120" t="s">
        <v>151</v>
      </c>
      <c r="I92" s="120" t="s">
        <v>222</v>
      </c>
      <c r="J92" s="120" t="s">
        <v>223</v>
      </c>
      <c r="K92" s="120" t="s">
        <v>118</v>
      </c>
      <c r="L92" s="92">
        <f t="shared" si="16"/>
        <v>0</v>
      </c>
      <c r="M92" s="92"/>
      <c r="N92" s="92"/>
      <c r="O92" s="92">
        <f t="shared" si="16"/>
        <v>6</v>
      </c>
      <c r="P92" s="92">
        <f t="shared" si="16"/>
        <v>7</v>
      </c>
    </row>
    <row r="93" spans="1:16" ht="15.75" customHeight="1" hidden="1">
      <c r="A93" s="140"/>
      <c r="B93" s="87" t="s">
        <v>119</v>
      </c>
      <c r="C93" s="65">
        <v>65</v>
      </c>
      <c r="D93" s="65">
        <v>0</v>
      </c>
      <c r="E93" s="65">
        <v>15</v>
      </c>
      <c r="F93" s="119">
        <v>865</v>
      </c>
      <c r="G93" s="120" t="s">
        <v>169</v>
      </c>
      <c r="H93" s="120" t="s">
        <v>151</v>
      </c>
      <c r="I93" s="120" t="s">
        <v>222</v>
      </c>
      <c r="J93" s="120" t="s">
        <v>223</v>
      </c>
      <c r="K93" s="120" t="s">
        <v>120</v>
      </c>
      <c r="L93" s="70">
        <f>L94</f>
        <v>0</v>
      </c>
      <c r="M93" s="70"/>
      <c r="N93" s="70"/>
      <c r="O93" s="70">
        <f t="shared" si="16"/>
        <v>6</v>
      </c>
      <c r="P93" s="70">
        <f t="shared" si="16"/>
        <v>7</v>
      </c>
    </row>
    <row r="94" spans="1:16" ht="24" customHeight="1" hidden="1">
      <c r="A94" s="76"/>
      <c r="B94" s="78" t="s">
        <v>121</v>
      </c>
      <c r="C94" s="65">
        <v>65</v>
      </c>
      <c r="D94" s="65">
        <v>0</v>
      </c>
      <c r="E94" s="65">
        <v>15</v>
      </c>
      <c r="F94" s="119">
        <v>865</v>
      </c>
      <c r="G94" s="120" t="s">
        <v>169</v>
      </c>
      <c r="H94" s="120" t="s">
        <v>151</v>
      </c>
      <c r="I94" s="120" t="s">
        <v>222</v>
      </c>
      <c r="J94" s="120" t="s">
        <v>223</v>
      </c>
      <c r="K94" s="120" t="s">
        <v>122</v>
      </c>
      <c r="L94" s="70">
        <v>0</v>
      </c>
      <c r="M94" s="70"/>
      <c r="N94" s="70"/>
      <c r="O94" s="70">
        <v>6</v>
      </c>
      <c r="P94" s="70">
        <v>7</v>
      </c>
    </row>
    <row r="95" spans="1:16" s="93" customFormat="1" ht="16.5" customHeight="1" hidden="1">
      <c r="A95" s="239" t="s">
        <v>171</v>
      </c>
      <c r="B95" s="239"/>
      <c r="C95" s="65">
        <v>65</v>
      </c>
      <c r="D95" s="65">
        <v>0</v>
      </c>
      <c r="E95" s="65">
        <v>15</v>
      </c>
      <c r="F95" s="119">
        <v>865</v>
      </c>
      <c r="G95" s="120" t="s">
        <v>169</v>
      </c>
      <c r="H95" s="120" t="s">
        <v>99</v>
      </c>
      <c r="I95" s="120" t="s">
        <v>172</v>
      </c>
      <c r="J95" s="120" t="s">
        <v>173</v>
      </c>
      <c r="K95" s="120"/>
      <c r="L95" s="92">
        <f aca="true" t="shared" si="17" ref="L95:P97">L96</f>
        <v>0</v>
      </c>
      <c r="M95" s="92"/>
      <c r="N95" s="92"/>
      <c r="O95" s="92">
        <f t="shared" si="17"/>
        <v>6</v>
      </c>
      <c r="P95" s="92">
        <f t="shared" si="17"/>
        <v>7</v>
      </c>
    </row>
    <row r="96" spans="1:17" s="93" customFormat="1" ht="13.5" customHeight="1" hidden="1">
      <c r="A96" s="73"/>
      <c r="B96" s="78" t="s">
        <v>174</v>
      </c>
      <c r="C96" s="65">
        <v>65</v>
      </c>
      <c r="D96" s="65">
        <v>0</v>
      </c>
      <c r="E96" s="65"/>
      <c r="F96" s="119">
        <v>865</v>
      </c>
      <c r="G96" s="120" t="s">
        <v>169</v>
      </c>
      <c r="H96" s="120" t="s">
        <v>99</v>
      </c>
      <c r="I96" s="120" t="s">
        <v>172</v>
      </c>
      <c r="J96" s="120" t="s">
        <v>173</v>
      </c>
      <c r="K96" s="120" t="s">
        <v>118</v>
      </c>
      <c r="L96" s="92">
        <f t="shared" si="17"/>
        <v>0</v>
      </c>
      <c r="M96" s="92"/>
      <c r="N96" s="92"/>
      <c r="O96" s="92">
        <f t="shared" si="17"/>
        <v>6</v>
      </c>
      <c r="P96" s="92">
        <f t="shared" si="17"/>
        <v>7</v>
      </c>
      <c r="Q96" s="138"/>
    </row>
    <row r="97" spans="1:16" s="93" customFormat="1" ht="24.75" customHeight="1" hidden="1">
      <c r="A97" s="73"/>
      <c r="B97" s="78" t="s">
        <v>119</v>
      </c>
      <c r="C97" s="65">
        <v>65</v>
      </c>
      <c r="D97" s="65">
        <v>0</v>
      </c>
      <c r="E97" s="65"/>
      <c r="F97" s="119">
        <v>865</v>
      </c>
      <c r="G97" s="120" t="s">
        <v>169</v>
      </c>
      <c r="H97" s="120" t="s">
        <v>99</v>
      </c>
      <c r="I97" s="120" t="s">
        <v>172</v>
      </c>
      <c r="J97" s="120" t="s">
        <v>173</v>
      </c>
      <c r="K97" s="120" t="s">
        <v>120</v>
      </c>
      <c r="L97" s="92">
        <f>L98</f>
        <v>0</v>
      </c>
      <c r="M97" s="92"/>
      <c r="N97" s="92"/>
      <c r="O97" s="92">
        <f t="shared" si="17"/>
        <v>6</v>
      </c>
      <c r="P97" s="92">
        <f t="shared" si="17"/>
        <v>7</v>
      </c>
    </row>
    <row r="98" spans="1:16" s="93" customFormat="1" ht="26.25" customHeight="1" hidden="1">
      <c r="A98" s="73"/>
      <c r="B98" s="78" t="s">
        <v>121</v>
      </c>
      <c r="C98" s="65">
        <v>65</v>
      </c>
      <c r="D98" s="65">
        <v>0</v>
      </c>
      <c r="E98" s="65"/>
      <c r="F98" s="119">
        <v>865</v>
      </c>
      <c r="G98" s="120" t="s">
        <v>169</v>
      </c>
      <c r="H98" s="120" t="s">
        <v>99</v>
      </c>
      <c r="I98" s="120" t="s">
        <v>172</v>
      </c>
      <c r="J98" s="120" t="s">
        <v>173</v>
      </c>
      <c r="K98" s="120" t="s">
        <v>122</v>
      </c>
      <c r="L98" s="92">
        <v>0</v>
      </c>
      <c r="M98" s="92"/>
      <c r="N98" s="92"/>
      <c r="O98" s="92">
        <v>6</v>
      </c>
      <c r="P98" s="92">
        <v>7</v>
      </c>
    </row>
    <row r="99" spans="1:16" s="93" customFormat="1" ht="16.5" customHeight="1" hidden="1">
      <c r="A99" s="73"/>
      <c r="B99" s="78" t="s">
        <v>224</v>
      </c>
      <c r="C99" s="65">
        <v>65</v>
      </c>
      <c r="D99" s="65">
        <v>0</v>
      </c>
      <c r="E99" s="65">
        <v>15</v>
      </c>
      <c r="F99" s="119">
        <v>865</v>
      </c>
      <c r="G99" s="120" t="s">
        <v>169</v>
      </c>
      <c r="H99" s="120" t="s">
        <v>151</v>
      </c>
      <c r="I99" s="120" t="s">
        <v>225</v>
      </c>
      <c r="J99" s="120" t="s">
        <v>223</v>
      </c>
      <c r="K99" s="120"/>
      <c r="L99" s="92">
        <f>L100</f>
        <v>0</v>
      </c>
      <c r="M99" s="92"/>
      <c r="N99" s="92"/>
      <c r="O99" s="92">
        <f aca="true" t="shared" si="18" ref="O99:P101">O100</f>
        <v>6</v>
      </c>
      <c r="P99" s="92">
        <f t="shared" si="18"/>
        <v>7</v>
      </c>
    </row>
    <row r="100" spans="1:16" s="93" customFormat="1" ht="15.75" customHeight="1" hidden="1">
      <c r="A100" s="73"/>
      <c r="B100" s="78" t="s">
        <v>174</v>
      </c>
      <c r="C100" s="65">
        <v>65</v>
      </c>
      <c r="D100" s="65">
        <v>0</v>
      </c>
      <c r="E100" s="65">
        <v>15</v>
      </c>
      <c r="F100" s="119">
        <v>865</v>
      </c>
      <c r="G100" s="120" t="s">
        <v>169</v>
      </c>
      <c r="H100" s="120" t="s">
        <v>151</v>
      </c>
      <c r="I100" s="120" t="s">
        <v>225</v>
      </c>
      <c r="J100" s="120" t="s">
        <v>223</v>
      </c>
      <c r="K100" s="120" t="s">
        <v>118</v>
      </c>
      <c r="L100" s="92">
        <f>L101</f>
        <v>0</v>
      </c>
      <c r="M100" s="92"/>
      <c r="N100" s="92"/>
      <c r="O100" s="92">
        <f t="shared" si="18"/>
        <v>6</v>
      </c>
      <c r="P100" s="92">
        <f t="shared" si="18"/>
        <v>7</v>
      </c>
    </row>
    <row r="101" spans="1:16" s="93" customFormat="1" ht="18.75" customHeight="1" hidden="1">
      <c r="A101" s="73"/>
      <c r="B101" s="78" t="s">
        <v>119</v>
      </c>
      <c r="C101" s="65">
        <v>65</v>
      </c>
      <c r="D101" s="65">
        <v>0</v>
      </c>
      <c r="E101" s="65">
        <v>15</v>
      </c>
      <c r="F101" s="119">
        <v>865</v>
      </c>
      <c r="G101" s="120" t="s">
        <v>169</v>
      </c>
      <c r="H101" s="120" t="s">
        <v>151</v>
      </c>
      <c r="I101" s="120" t="s">
        <v>225</v>
      </c>
      <c r="J101" s="120" t="s">
        <v>223</v>
      </c>
      <c r="K101" s="120" t="s">
        <v>120</v>
      </c>
      <c r="L101" s="70">
        <f>L102</f>
        <v>0</v>
      </c>
      <c r="M101" s="70"/>
      <c r="N101" s="70"/>
      <c r="O101" s="70">
        <f t="shared" si="18"/>
        <v>6</v>
      </c>
      <c r="P101" s="70">
        <f t="shared" si="18"/>
        <v>7</v>
      </c>
    </row>
    <row r="102" spans="1:16" s="93" customFormat="1" ht="24.75" customHeight="1" hidden="1">
      <c r="A102" s="73"/>
      <c r="B102" s="78" t="s">
        <v>121</v>
      </c>
      <c r="C102" s="65">
        <v>65</v>
      </c>
      <c r="D102" s="65">
        <v>0</v>
      </c>
      <c r="E102" s="65">
        <v>15</v>
      </c>
      <c r="F102" s="119">
        <v>865</v>
      </c>
      <c r="G102" s="120" t="s">
        <v>169</v>
      </c>
      <c r="H102" s="120" t="s">
        <v>151</v>
      </c>
      <c r="I102" s="120" t="s">
        <v>225</v>
      </c>
      <c r="J102" s="120" t="s">
        <v>223</v>
      </c>
      <c r="K102" s="120" t="s">
        <v>122</v>
      </c>
      <c r="L102" s="70">
        <v>0</v>
      </c>
      <c r="M102" s="70"/>
      <c r="N102" s="70"/>
      <c r="O102" s="70">
        <v>6</v>
      </c>
      <c r="P102" s="70">
        <v>7</v>
      </c>
    </row>
    <row r="103" spans="1:16" s="93" customFormat="1" ht="20.25" customHeight="1" hidden="1">
      <c r="A103" s="73"/>
      <c r="B103" s="201" t="s">
        <v>220</v>
      </c>
      <c r="C103" s="65">
        <v>65</v>
      </c>
      <c r="D103" s="65">
        <v>0</v>
      </c>
      <c r="E103" s="65">
        <v>15</v>
      </c>
      <c r="F103" s="119">
        <v>865</v>
      </c>
      <c r="G103" s="120" t="s">
        <v>169</v>
      </c>
      <c r="H103" s="120" t="s">
        <v>151</v>
      </c>
      <c r="I103" s="120" t="s">
        <v>309</v>
      </c>
      <c r="J103" s="120" t="s">
        <v>219</v>
      </c>
      <c r="K103" s="120"/>
      <c r="L103" s="70">
        <f aca="true" t="shared" si="19" ref="L103:P104">L104</f>
        <v>15000</v>
      </c>
      <c r="M103" s="70">
        <f t="shared" si="19"/>
        <v>0</v>
      </c>
      <c r="N103" s="70">
        <f t="shared" si="19"/>
        <v>15000</v>
      </c>
      <c r="O103" s="70">
        <f t="shared" si="19"/>
        <v>0</v>
      </c>
      <c r="P103" s="70">
        <f t="shared" si="19"/>
        <v>0</v>
      </c>
    </row>
    <row r="104" spans="1:16" s="93" customFormat="1" ht="24.75" customHeight="1" hidden="1">
      <c r="A104" s="73"/>
      <c r="B104" s="78" t="s">
        <v>174</v>
      </c>
      <c r="C104" s="65">
        <v>65</v>
      </c>
      <c r="D104" s="65">
        <v>0</v>
      </c>
      <c r="E104" s="65">
        <v>15</v>
      </c>
      <c r="F104" s="119">
        <v>865</v>
      </c>
      <c r="G104" s="120" t="s">
        <v>169</v>
      </c>
      <c r="H104" s="120" t="s">
        <v>151</v>
      </c>
      <c r="I104" s="120" t="s">
        <v>309</v>
      </c>
      <c r="J104" s="120" t="s">
        <v>219</v>
      </c>
      <c r="K104" s="120" t="s">
        <v>118</v>
      </c>
      <c r="L104" s="70">
        <f t="shared" si="19"/>
        <v>15000</v>
      </c>
      <c r="M104" s="70">
        <f t="shared" si="19"/>
        <v>0</v>
      </c>
      <c r="N104" s="70">
        <f t="shared" si="19"/>
        <v>15000</v>
      </c>
      <c r="O104" s="70">
        <f t="shared" si="19"/>
        <v>0</v>
      </c>
      <c r="P104" s="70">
        <f t="shared" si="19"/>
        <v>0</v>
      </c>
    </row>
    <row r="105" spans="1:16" s="93" customFormat="1" ht="24.75" customHeight="1" hidden="1">
      <c r="A105" s="73"/>
      <c r="B105" s="78" t="s">
        <v>119</v>
      </c>
      <c r="C105" s="65">
        <v>65</v>
      </c>
      <c r="D105" s="65">
        <v>0</v>
      </c>
      <c r="E105" s="65">
        <v>15</v>
      </c>
      <c r="F105" s="119">
        <v>865</v>
      </c>
      <c r="G105" s="120" t="s">
        <v>169</v>
      </c>
      <c r="H105" s="120" t="s">
        <v>151</v>
      </c>
      <c r="I105" s="120" t="s">
        <v>309</v>
      </c>
      <c r="J105" s="120" t="s">
        <v>219</v>
      </c>
      <c r="K105" s="120" t="s">
        <v>120</v>
      </c>
      <c r="L105" s="70">
        <f>'6.ВД 19-21 '!K91</f>
        <v>15000</v>
      </c>
      <c r="M105" s="70">
        <f>'6.ВД 19-21 '!L91</f>
        <v>0</v>
      </c>
      <c r="N105" s="70">
        <f>'6.ВД 19-21 '!M91</f>
        <v>15000</v>
      </c>
      <c r="O105" s="70">
        <f>'6.ВД 19-21 '!N91</f>
        <v>0</v>
      </c>
      <c r="P105" s="70">
        <f>'6.ВД 19-21 '!O91</f>
        <v>0</v>
      </c>
    </row>
    <row r="106" spans="1:16" s="93" customFormat="1" ht="24.75" customHeight="1">
      <c r="A106" s="73"/>
      <c r="B106" s="72" t="s">
        <v>179</v>
      </c>
      <c r="C106" s="65">
        <v>65</v>
      </c>
      <c r="D106" s="65">
        <v>0</v>
      </c>
      <c r="E106" s="65">
        <v>15</v>
      </c>
      <c r="F106" s="119">
        <v>865</v>
      </c>
      <c r="G106" s="120" t="s">
        <v>169</v>
      </c>
      <c r="H106" s="120" t="s">
        <v>151</v>
      </c>
      <c r="I106" s="120" t="s">
        <v>310</v>
      </c>
      <c r="J106" s="120" t="s">
        <v>219</v>
      </c>
      <c r="K106" s="120"/>
      <c r="L106" s="70">
        <f aca="true" t="shared" si="20" ref="L106:P107">L107</f>
        <v>178602</v>
      </c>
      <c r="M106" s="70">
        <f t="shared" si="20"/>
        <v>-68096</v>
      </c>
      <c r="N106" s="70">
        <f t="shared" si="20"/>
        <v>110506</v>
      </c>
      <c r="O106" s="70">
        <f t="shared" si="20"/>
        <v>0</v>
      </c>
      <c r="P106" s="70">
        <f t="shared" si="20"/>
        <v>0</v>
      </c>
    </row>
    <row r="107" spans="1:16" s="93" customFormat="1" ht="24.75" customHeight="1">
      <c r="A107" s="73"/>
      <c r="B107" s="78" t="s">
        <v>174</v>
      </c>
      <c r="C107" s="65">
        <v>65</v>
      </c>
      <c r="D107" s="65">
        <v>0</v>
      </c>
      <c r="E107" s="65">
        <v>15</v>
      </c>
      <c r="F107" s="119">
        <v>865</v>
      </c>
      <c r="G107" s="120" t="s">
        <v>169</v>
      </c>
      <c r="H107" s="120" t="s">
        <v>151</v>
      </c>
      <c r="I107" s="120" t="s">
        <v>310</v>
      </c>
      <c r="J107" s="120" t="s">
        <v>219</v>
      </c>
      <c r="K107" s="120" t="s">
        <v>118</v>
      </c>
      <c r="L107" s="70">
        <f t="shared" si="20"/>
        <v>178602</v>
      </c>
      <c r="M107" s="70">
        <f t="shared" si="20"/>
        <v>-68096</v>
      </c>
      <c r="N107" s="70">
        <f t="shared" si="20"/>
        <v>110506</v>
      </c>
      <c r="O107" s="70">
        <f t="shared" si="20"/>
        <v>0</v>
      </c>
      <c r="P107" s="70">
        <f t="shared" si="20"/>
        <v>0</v>
      </c>
    </row>
    <row r="108" spans="1:16" s="93" customFormat="1" ht="24.75" customHeight="1">
      <c r="A108" s="73"/>
      <c r="B108" s="78" t="s">
        <v>119</v>
      </c>
      <c r="C108" s="65">
        <v>65</v>
      </c>
      <c r="D108" s="65">
        <v>0</v>
      </c>
      <c r="E108" s="65">
        <v>15</v>
      </c>
      <c r="F108" s="119">
        <v>865</v>
      </c>
      <c r="G108" s="120" t="s">
        <v>169</v>
      </c>
      <c r="H108" s="120" t="s">
        <v>151</v>
      </c>
      <c r="I108" s="120" t="s">
        <v>310</v>
      </c>
      <c r="J108" s="120" t="s">
        <v>219</v>
      </c>
      <c r="K108" s="120" t="s">
        <v>120</v>
      </c>
      <c r="L108" s="70">
        <f>'6.ВД 19-21 '!K94</f>
        <v>178602</v>
      </c>
      <c r="M108" s="70">
        <f>'6.ВД 19-21 '!L94</f>
        <v>-68096</v>
      </c>
      <c r="N108" s="70">
        <f>'6.ВД 19-21 '!M94</f>
        <v>110506</v>
      </c>
      <c r="O108" s="70">
        <f>'6.ВД 19-21 '!N94</f>
        <v>0</v>
      </c>
      <c r="P108" s="70">
        <f>'6.ВД 19-21 '!O94</f>
        <v>0</v>
      </c>
    </row>
    <row r="109" spans="1:16" s="93" customFormat="1" ht="16.5" customHeight="1" hidden="1">
      <c r="A109" s="73"/>
      <c r="B109" s="200" t="s">
        <v>224</v>
      </c>
      <c r="C109" s="65">
        <v>65</v>
      </c>
      <c r="D109" s="65">
        <v>0</v>
      </c>
      <c r="E109" s="65">
        <v>15</v>
      </c>
      <c r="F109" s="119">
        <v>865</v>
      </c>
      <c r="G109" s="120" t="s">
        <v>169</v>
      </c>
      <c r="H109" s="120" t="s">
        <v>151</v>
      </c>
      <c r="I109" s="120" t="s">
        <v>311</v>
      </c>
      <c r="J109" s="120" t="s">
        <v>219</v>
      </c>
      <c r="K109" s="120"/>
      <c r="L109" s="70">
        <f aca="true" t="shared" si="21" ref="L109:P110">L110</f>
        <v>100000</v>
      </c>
      <c r="M109" s="70">
        <f t="shared" si="21"/>
        <v>0</v>
      </c>
      <c r="N109" s="70">
        <f t="shared" si="21"/>
        <v>100000</v>
      </c>
      <c r="O109" s="70">
        <f t="shared" si="21"/>
        <v>0</v>
      </c>
      <c r="P109" s="70">
        <f t="shared" si="21"/>
        <v>0</v>
      </c>
    </row>
    <row r="110" spans="1:16" s="93" customFormat="1" ht="24.75" customHeight="1" hidden="1">
      <c r="A110" s="73"/>
      <c r="B110" s="78" t="s">
        <v>174</v>
      </c>
      <c r="C110" s="65">
        <v>65</v>
      </c>
      <c r="D110" s="65">
        <v>0</v>
      </c>
      <c r="E110" s="65">
        <v>15</v>
      </c>
      <c r="F110" s="119">
        <v>865</v>
      </c>
      <c r="G110" s="120" t="s">
        <v>169</v>
      </c>
      <c r="H110" s="120" t="s">
        <v>151</v>
      </c>
      <c r="I110" s="120" t="s">
        <v>311</v>
      </c>
      <c r="J110" s="120" t="s">
        <v>219</v>
      </c>
      <c r="K110" s="120" t="s">
        <v>118</v>
      </c>
      <c r="L110" s="70">
        <f t="shared" si="21"/>
        <v>100000</v>
      </c>
      <c r="M110" s="70">
        <f t="shared" si="21"/>
        <v>0</v>
      </c>
      <c r="N110" s="70">
        <f t="shared" si="21"/>
        <v>100000</v>
      </c>
      <c r="O110" s="70">
        <f t="shared" si="21"/>
        <v>0</v>
      </c>
      <c r="P110" s="70">
        <f t="shared" si="21"/>
        <v>0</v>
      </c>
    </row>
    <row r="111" spans="1:16" s="93" customFormat="1" ht="24.75" customHeight="1" hidden="1">
      <c r="A111" s="73"/>
      <c r="B111" s="78" t="s">
        <v>119</v>
      </c>
      <c r="C111" s="65">
        <v>65</v>
      </c>
      <c r="D111" s="65">
        <v>0</v>
      </c>
      <c r="E111" s="65">
        <v>15</v>
      </c>
      <c r="F111" s="119">
        <v>865</v>
      </c>
      <c r="G111" s="120" t="s">
        <v>169</v>
      </c>
      <c r="H111" s="120" t="s">
        <v>151</v>
      </c>
      <c r="I111" s="120" t="s">
        <v>311</v>
      </c>
      <c r="J111" s="120" t="s">
        <v>219</v>
      </c>
      <c r="K111" s="120" t="s">
        <v>120</v>
      </c>
      <c r="L111" s="70">
        <f>'6.ВД 19-21 '!K97</f>
        <v>100000</v>
      </c>
      <c r="M111" s="70">
        <f>'6.ВД 19-21 '!L97</f>
        <v>0</v>
      </c>
      <c r="N111" s="70">
        <f>'6.ВД 19-21 '!M97</f>
        <v>100000</v>
      </c>
      <c r="O111" s="70">
        <f>'6.ВД 19-21 '!N97</f>
        <v>0</v>
      </c>
      <c r="P111" s="70">
        <f>'6.ВД 19-21 '!O97</f>
        <v>0</v>
      </c>
    </row>
    <row r="112" spans="1:16" s="93" customFormat="1" ht="24.75" customHeight="1" hidden="1">
      <c r="A112" s="73"/>
      <c r="B112" s="200" t="s">
        <v>324</v>
      </c>
      <c r="C112" s="65">
        <v>65</v>
      </c>
      <c r="D112" s="65">
        <v>0</v>
      </c>
      <c r="E112" s="65">
        <v>15</v>
      </c>
      <c r="F112" s="119">
        <v>865</v>
      </c>
      <c r="G112" s="120"/>
      <c r="H112" s="120"/>
      <c r="I112" s="120" t="s">
        <v>339</v>
      </c>
      <c r="J112" s="120"/>
      <c r="K112" s="120"/>
      <c r="L112" s="70">
        <f>'6.ВД 19-21 '!K98</f>
        <v>1000000</v>
      </c>
      <c r="M112" s="70">
        <f>'6.ВД 19-21 '!L98</f>
        <v>0</v>
      </c>
      <c r="N112" s="70">
        <f>'6.ВД 19-21 '!M98</f>
        <v>1000000</v>
      </c>
      <c r="O112" s="70">
        <f>'6.ВД 19-21 '!N98</f>
        <v>0</v>
      </c>
      <c r="P112" s="70">
        <f>'6.ВД 19-21 '!O98</f>
        <v>0</v>
      </c>
    </row>
    <row r="113" spans="1:16" s="93" customFormat="1" ht="25.5" customHeight="1" hidden="1">
      <c r="A113" s="73"/>
      <c r="B113" s="78" t="s">
        <v>174</v>
      </c>
      <c r="C113" s="65">
        <v>65</v>
      </c>
      <c r="D113" s="65">
        <v>0</v>
      </c>
      <c r="E113" s="65">
        <v>15</v>
      </c>
      <c r="F113" s="119">
        <v>865</v>
      </c>
      <c r="G113" s="120"/>
      <c r="H113" s="120"/>
      <c r="I113" s="120" t="s">
        <v>339</v>
      </c>
      <c r="J113" s="120"/>
      <c r="K113" s="120" t="s">
        <v>118</v>
      </c>
      <c r="L113" s="70">
        <f>'6.ВД 19-21 '!K99</f>
        <v>1000000</v>
      </c>
      <c r="M113" s="70">
        <f>'6.ВД 19-21 '!L99</f>
        <v>0</v>
      </c>
      <c r="N113" s="70">
        <f>'6.ВД 19-21 '!M99</f>
        <v>1000000</v>
      </c>
      <c r="O113" s="70">
        <f>'6.ВД 19-21 '!N99</f>
        <v>0</v>
      </c>
      <c r="P113" s="70">
        <f>'6.ВД 19-21 '!O99</f>
        <v>0</v>
      </c>
    </row>
    <row r="114" spans="1:16" s="93" customFormat="1" ht="38.25" customHeight="1" hidden="1">
      <c r="A114" s="73"/>
      <c r="B114" s="78" t="s">
        <v>119</v>
      </c>
      <c r="C114" s="65">
        <v>65</v>
      </c>
      <c r="D114" s="65">
        <v>0</v>
      </c>
      <c r="E114" s="65">
        <v>15</v>
      </c>
      <c r="F114" s="119">
        <v>865</v>
      </c>
      <c r="G114" s="120"/>
      <c r="H114" s="120"/>
      <c r="I114" s="120" t="s">
        <v>339</v>
      </c>
      <c r="J114" s="120"/>
      <c r="K114" s="120" t="s">
        <v>120</v>
      </c>
      <c r="L114" s="70">
        <f>'6.ВД 19-21 '!K100</f>
        <v>1000000</v>
      </c>
      <c r="M114" s="70">
        <f>'6.ВД 19-21 '!L100</f>
        <v>0</v>
      </c>
      <c r="N114" s="70">
        <f>'6.ВД 19-21 '!M100</f>
        <v>1000000</v>
      </c>
      <c r="O114" s="70">
        <f>'6.ВД 19-21 '!N100</f>
        <v>0</v>
      </c>
      <c r="P114" s="70">
        <f>'6.ВД 19-21 '!O100</f>
        <v>0</v>
      </c>
    </row>
    <row r="115" spans="1:16" s="93" customFormat="1" ht="131.25" customHeight="1" hidden="1">
      <c r="A115" s="239" t="s">
        <v>175</v>
      </c>
      <c r="B115" s="239"/>
      <c r="C115" s="65">
        <v>65</v>
      </c>
      <c r="D115" s="65">
        <v>0</v>
      </c>
      <c r="E115" s="65">
        <v>15</v>
      </c>
      <c r="F115" s="119">
        <v>865</v>
      </c>
      <c r="G115" s="120" t="s">
        <v>169</v>
      </c>
      <c r="H115" s="120" t="s">
        <v>99</v>
      </c>
      <c r="I115" s="120" t="s">
        <v>262</v>
      </c>
      <c r="J115" s="120" t="s">
        <v>173</v>
      </c>
      <c r="K115" s="120"/>
      <c r="L115" s="92">
        <f aca="true" t="shared" si="22" ref="L115:P116">L116</f>
        <v>300</v>
      </c>
      <c r="M115" s="92">
        <f t="shared" si="22"/>
        <v>0</v>
      </c>
      <c r="N115" s="92">
        <f t="shared" si="22"/>
        <v>300</v>
      </c>
      <c r="O115" s="92">
        <f t="shared" si="22"/>
        <v>0</v>
      </c>
      <c r="P115" s="92">
        <f t="shared" si="22"/>
        <v>0</v>
      </c>
    </row>
    <row r="116" spans="1:17" s="93" customFormat="1" ht="25.5" customHeight="1" hidden="1">
      <c r="A116" s="73"/>
      <c r="B116" s="78" t="s">
        <v>174</v>
      </c>
      <c r="C116" s="65">
        <v>65</v>
      </c>
      <c r="D116" s="65">
        <v>0</v>
      </c>
      <c r="E116" s="65">
        <v>15</v>
      </c>
      <c r="F116" s="119">
        <v>865</v>
      </c>
      <c r="G116" s="120" t="s">
        <v>169</v>
      </c>
      <c r="H116" s="120" t="s">
        <v>99</v>
      </c>
      <c r="I116" s="120" t="s">
        <v>262</v>
      </c>
      <c r="J116" s="120" t="s">
        <v>173</v>
      </c>
      <c r="K116" s="120" t="s">
        <v>118</v>
      </c>
      <c r="L116" s="92">
        <f t="shared" si="22"/>
        <v>300</v>
      </c>
      <c r="M116" s="92">
        <f t="shared" si="22"/>
        <v>0</v>
      </c>
      <c r="N116" s="92">
        <f t="shared" si="22"/>
        <v>300</v>
      </c>
      <c r="O116" s="92">
        <f t="shared" si="22"/>
        <v>0</v>
      </c>
      <c r="P116" s="92">
        <f t="shared" si="22"/>
        <v>0</v>
      </c>
      <c r="Q116" s="138"/>
    </row>
    <row r="117" spans="1:16" s="93" customFormat="1" ht="25.5" customHeight="1" hidden="1">
      <c r="A117" s="73"/>
      <c r="B117" s="78" t="s">
        <v>119</v>
      </c>
      <c r="C117" s="65">
        <v>65</v>
      </c>
      <c r="D117" s="65">
        <v>0</v>
      </c>
      <c r="E117" s="65">
        <v>15</v>
      </c>
      <c r="F117" s="119">
        <v>865</v>
      </c>
      <c r="G117" s="120" t="s">
        <v>169</v>
      </c>
      <c r="H117" s="120" t="s">
        <v>99</v>
      </c>
      <c r="I117" s="120" t="s">
        <v>262</v>
      </c>
      <c r="J117" s="120" t="s">
        <v>173</v>
      </c>
      <c r="K117" s="120" t="s">
        <v>120</v>
      </c>
      <c r="L117" s="92">
        <f>'6.ВД 19-21 '!K79</f>
        <v>300</v>
      </c>
      <c r="M117" s="92">
        <f>'6.ВД 19-21 '!L79</f>
        <v>0</v>
      </c>
      <c r="N117" s="92">
        <f>'6.ВД 19-21 '!M79</f>
        <v>300</v>
      </c>
      <c r="O117" s="92">
        <f>'6.ВД 19-21 '!N79</f>
        <v>0</v>
      </c>
      <c r="P117" s="92">
        <f>'6.ВД 19-21 '!O79</f>
        <v>0</v>
      </c>
    </row>
    <row r="118" spans="1:16" s="93" customFormat="1" ht="26.25" customHeight="1" hidden="1">
      <c r="A118" s="73"/>
      <c r="B118" s="78" t="s">
        <v>121</v>
      </c>
      <c r="C118" s="65">
        <v>65</v>
      </c>
      <c r="D118" s="65">
        <v>0</v>
      </c>
      <c r="E118" s="65">
        <v>15</v>
      </c>
      <c r="F118" s="119">
        <v>865</v>
      </c>
      <c r="G118" s="120" t="s">
        <v>169</v>
      </c>
      <c r="H118" s="120" t="s">
        <v>99</v>
      </c>
      <c r="I118" s="120" t="s">
        <v>262</v>
      </c>
      <c r="J118" s="120" t="s">
        <v>173</v>
      </c>
      <c r="K118" s="120" t="s">
        <v>122</v>
      </c>
      <c r="L118" s="92">
        <v>300</v>
      </c>
      <c r="M118" s="92"/>
      <c r="N118" s="92"/>
      <c r="O118" s="92">
        <v>306</v>
      </c>
      <c r="P118" s="92">
        <v>307</v>
      </c>
    </row>
    <row r="119" spans="1:16" ht="27.75" customHeight="1" hidden="1">
      <c r="A119" s="76"/>
      <c r="B119" s="102" t="s">
        <v>226</v>
      </c>
      <c r="C119" s="65">
        <v>65</v>
      </c>
      <c r="D119" s="117">
        <v>0</v>
      </c>
      <c r="E119" s="117">
        <v>16</v>
      </c>
      <c r="F119" s="119">
        <v>865</v>
      </c>
      <c r="G119" s="133"/>
      <c r="H119" s="136"/>
      <c r="I119" s="133"/>
      <c r="J119" s="134"/>
      <c r="K119" s="135"/>
      <c r="L119" s="68">
        <f>L120</f>
        <v>0</v>
      </c>
      <c r="M119" s="68"/>
      <c r="N119" s="68"/>
      <c r="O119" s="68">
        <f>O120</f>
        <v>0</v>
      </c>
      <c r="P119" s="68">
        <f>P120</f>
        <v>0</v>
      </c>
    </row>
    <row r="120" spans="1:16" ht="17.25" customHeight="1" hidden="1">
      <c r="A120" s="76"/>
      <c r="B120" s="118" t="s">
        <v>97</v>
      </c>
      <c r="C120" s="65">
        <v>65</v>
      </c>
      <c r="D120" s="117">
        <v>0</v>
      </c>
      <c r="E120" s="117">
        <v>16</v>
      </c>
      <c r="F120" s="119">
        <v>865</v>
      </c>
      <c r="G120" s="133"/>
      <c r="H120" s="136"/>
      <c r="I120" s="133"/>
      <c r="J120" s="134"/>
      <c r="K120" s="135"/>
      <c r="L120" s="68">
        <f>L121+L131+L134</f>
        <v>0</v>
      </c>
      <c r="M120" s="68"/>
      <c r="N120" s="68"/>
      <c r="O120" s="68">
        <f>O121+O131+O134</f>
        <v>0</v>
      </c>
      <c r="P120" s="68">
        <f>P121+P131+P134</f>
        <v>0</v>
      </c>
    </row>
    <row r="121" spans="1:16" ht="14.25" customHeight="1" hidden="1">
      <c r="A121" s="253" t="s">
        <v>263</v>
      </c>
      <c r="B121" s="253"/>
      <c r="C121" s="65">
        <v>65</v>
      </c>
      <c r="D121" s="65">
        <v>0</v>
      </c>
      <c r="E121" s="65">
        <v>16</v>
      </c>
      <c r="F121" s="119">
        <v>865</v>
      </c>
      <c r="G121" s="113" t="s">
        <v>181</v>
      </c>
      <c r="H121" s="113" t="s">
        <v>99</v>
      </c>
      <c r="I121" s="113" t="s">
        <v>264</v>
      </c>
      <c r="J121" s="141" t="s">
        <v>229</v>
      </c>
      <c r="K121" s="113"/>
      <c r="L121" s="70">
        <f>L122+L128</f>
        <v>0</v>
      </c>
      <c r="M121" s="70"/>
      <c r="N121" s="70"/>
      <c r="O121" s="70"/>
      <c r="P121" s="70"/>
    </row>
    <row r="122" spans="1:16" s="93" customFormat="1" ht="15" customHeight="1" hidden="1">
      <c r="A122" s="76"/>
      <c r="B122" s="78" t="s">
        <v>174</v>
      </c>
      <c r="C122" s="65">
        <v>65</v>
      </c>
      <c r="D122" s="65">
        <v>0</v>
      </c>
      <c r="E122" s="65">
        <v>16</v>
      </c>
      <c r="F122" s="119">
        <v>865</v>
      </c>
      <c r="G122" s="113" t="s">
        <v>181</v>
      </c>
      <c r="H122" s="113" t="s">
        <v>99</v>
      </c>
      <c r="I122" s="113" t="s">
        <v>228</v>
      </c>
      <c r="J122" s="120" t="s">
        <v>229</v>
      </c>
      <c r="K122" s="120" t="s">
        <v>118</v>
      </c>
      <c r="L122" s="92">
        <f>L123</f>
        <v>0</v>
      </c>
      <c r="M122" s="92"/>
      <c r="N122" s="92"/>
      <c r="O122" s="92"/>
      <c r="P122" s="92"/>
    </row>
    <row r="123" spans="1:16" ht="14.25" customHeight="1" hidden="1">
      <c r="A123" s="76"/>
      <c r="B123" s="78" t="s">
        <v>119</v>
      </c>
      <c r="C123" s="65">
        <v>65</v>
      </c>
      <c r="D123" s="65">
        <v>0</v>
      </c>
      <c r="E123" s="65">
        <v>16</v>
      </c>
      <c r="F123" s="119">
        <v>865</v>
      </c>
      <c r="G123" s="113" t="s">
        <v>181</v>
      </c>
      <c r="H123" s="113" t="s">
        <v>99</v>
      </c>
      <c r="I123" s="113" t="s">
        <v>228</v>
      </c>
      <c r="J123" s="120" t="s">
        <v>229</v>
      </c>
      <c r="K123" s="120" t="s">
        <v>120</v>
      </c>
      <c r="L123" s="70">
        <f>L124</f>
        <v>0</v>
      </c>
      <c r="M123" s="70"/>
      <c r="N123" s="70"/>
      <c r="O123" s="70"/>
      <c r="P123" s="70"/>
    </row>
    <row r="124" spans="1:16" ht="24.75" customHeight="1" hidden="1">
      <c r="A124" s="76"/>
      <c r="B124" s="78" t="s">
        <v>121</v>
      </c>
      <c r="C124" s="65">
        <v>65</v>
      </c>
      <c r="D124" s="65">
        <v>0</v>
      </c>
      <c r="E124" s="65">
        <v>16</v>
      </c>
      <c r="F124" s="119">
        <v>865</v>
      </c>
      <c r="G124" s="113" t="s">
        <v>181</v>
      </c>
      <c r="H124" s="113" t="s">
        <v>99</v>
      </c>
      <c r="I124" s="113" t="s">
        <v>228</v>
      </c>
      <c r="J124" s="120" t="s">
        <v>229</v>
      </c>
      <c r="K124" s="120" t="s">
        <v>122</v>
      </c>
      <c r="L124" s="70"/>
      <c r="M124" s="70"/>
      <c r="N124" s="70"/>
      <c r="O124" s="70"/>
      <c r="P124" s="70"/>
    </row>
    <row r="125" spans="1:16" ht="25.5" customHeight="1" hidden="1">
      <c r="A125" s="82"/>
      <c r="B125" s="78" t="s">
        <v>230</v>
      </c>
      <c r="C125" s="65">
        <v>65</v>
      </c>
      <c r="D125" s="65">
        <v>0</v>
      </c>
      <c r="E125" s="65">
        <v>16</v>
      </c>
      <c r="F125" s="119">
        <v>865</v>
      </c>
      <c r="G125" s="113" t="s">
        <v>181</v>
      </c>
      <c r="H125" s="113" t="s">
        <v>99</v>
      </c>
      <c r="I125" s="113" t="s">
        <v>231</v>
      </c>
      <c r="J125" s="120" t="s">
        <v>229</v>
      </c>
      <c r="K125" s="113" t="s">
        <v>232</v>
      </c>
      <c r="L125" s="70">
        <f>L126</f>
        <v>0</v>
      </c>
      <c r="M125" s="70"/>
      <c r="N125" s="70"/>
      <c r="O125" s="70"/>
      <c r="P125" s="70"/>
    </row>
    <row r="126" spans="1:16" ht="36.75" customHeight="1" hidden="1">
      <c r="A126" s="82"/>
      <c r="B126" s="78" t="s">
        <v>233</v>
      </c>
      <c r="C126" s="65">
        <v>65</v>
      </c>
      <c r="D126" s="65">
        <v>0</v>
      </c>
      <c r="E126" s="65">
        <v>16</v>
      </c>
      <c r="F126" s="119">
        <v>865</v>
      </c>
      <c r="G126" s="113" t="s">
        <v>181</v>
      </c>
      <c r="H126" s="113" t="s">
        <v>99</v>
      </c>
      <c r="I126" s="113" t="s">
        <v>231</v>
      </c>
      <c r="J126" s="120" t="s">
        <v>229</v>
      </c>
      <c r="K126" s="113" t="s">
        <v>234</v>
      </c>
      <c r="L126" s="70">
        <v>0</v>
      </c>
      <c r="M126" s="70"/>
      <c r="N126" s="70"/>
      <c r="O126" s="70"/>
      <c r="P126" s="70"/>
    </row>
    <row r="127" spans="1:16" ht="12.75" customHeight="1" hidden="1">
      <c r="A127" s="254" t="s">
        <v>227</v>
      </c>
      <c r="B127" s="254"/>
      <c r="C127" s="65">
        <v>65</v>
      </c>
      <c r="D127" s="65">
        <v>0</v>
      </c>
      <c r="E127" s="65">
        <v>11</v>
      </c>
      <c r="F127" s="119">
        <v>865</v>
      </c>
      <c r="G127" s="113" t="s">
        <v>181</v>
      </c>
      <c r="H127" s="113" t="s">
        <v>99</v>
      </c>
      <c r="I127" s="113" t="s">
        <v>231</v>
      </c>
      <c r="J127" s="141" t="s">
        <v>229</v>
      </c>
      <c r="K127" s="113"/>
      <c r="L127" s="70">
        <f>L128</f>
        <v>0</v>
      </c>
      <c r="M127" s="70"/>
      <c r="N127" s="70"/>
      <c r="O127" s="70"/>
      <c r="P127" s="70"/>
    </row>
    <row r="128" spans="1:16" ht="16.5" customHeight="1" hidden="1">
      <c r="A128" s="82"/>
      <c r="B128" s="164" t="s">
        <v>123</v>
      </c>
      <c r="C128" s="65">
        <v>65</v>
      </c>
      <c r="D128" s="65">
        <v>0</v>
      </c>
      <c r="E128" s="65">
        <v>16</v>
      </c>
      <c r="F128" s="119">
        <v>865</v>
      </c>
      <c r="G128" s="113" t="s">
        <v>181</v>
      </c>
      <c r="H128" s="113" t="s">
        <v>99</v>
      </c>
      <c r="I128" s="113" t="s">
        <v>264</v>
      </c>
      <c r="J128" s="120"/>
      <c r="K128" s="113" t="s">
        <v>124</v>
      </c>
      <c r="L128" s="70">
        <f>L130</f>
        <v>0</v>
      </c>
      <c r="M128" s="70"/>
      <c r="N128" s="70"/>
      <c r="O128" s="70"/>
      <c r="P128" s="70"/>
    </row>
    <row r="129" spans="1:16" ht="16.5" customHeight="1" hidden="1">
      <c r="A129" s="82"/>
      <c r="B129" s="164" t="s">
        <v>125</v>
      </c>
      <c r="C129" s="65">
        <v>65</v>
      </c>
      <c r="D129" s="65">
        <v>0</v>
      </c>
      <c r="E129" s="65">
        <v>16</v>
      </c>
      <c r="F129" s="119">
        <v>865</v>
      </c>
      <c r="G129" s="113" t="s">
        <v>181</v>
      </c>
      <c r="H129" s="113" t="s">
        <v>99</v>
      </c>
      <c r="I129" s="113" t="s">
        <v>264</v>
      </c>
      <c r="J129" s="120"/>
      <c r="K129" s="113" t="s">
        <v>126</v>
      </c>
      <c r="L129" s="70">
        <f>L130</f>
        <v>0</v>
      </c>
      <c r="M129" s="70"/>
      <c r="N129" s="70"/>
      <c r="O129" s="70"/>
      <c r="P129" s="70"/>
    </row>
    <row r="130" spans="1:16" ht="16.5" customHeight="1" hidden="1">
      <c r="A130" s="82"/>
      <c r="B130" s="72" t="s">
        <v>127</v>
      </c>
      <c r="C130" s="65">
        <v>65</v>
      </c>
      <c r="D130" s="65">
        <v>0</v>
      </c>
      <c r="E130" s="65">
        <v>16</v>
      </c>
      <c r="F130" s="119">
        <v>865</v>
      </c>
      <c r="G130" s="113" t="s">
        <v>181</v>
      </c>
      <c r="H130" s="113" t="s">
        <v>99</v>
      </c>
      <c r="I130" s="113" t="s">
        <v>264</v>
      </c>
      <c r="J130" s="120"/>
      <c r="K130" s="113" t="s">
        <v>128</v>
      </c>
      <c r="L130" s="70"/>
      <c r="M130" s="70"/>
      <c r="N130" s="70"/>
      <c r="O130" s="70"/>
      <c r="P130" s="70"/>
    </row>
    <row r="131" spans="1:16" ht="25.5" customHeight="1" hidden="1">
      <c r="A131" s="254" t="s">
        <v>182</v>
      </c>
      <c r="B131" s="254"/>
      <c r="C131" s="65">
        <v>65</v>
      </c>
      <c r="D131" s="65">
        <v>0</v>
      </c>
      <c r="E131" s="65">
        <v>16</v>
      </c>
      <c r="F131" s="119">
        <v>865</v>
      </c>
      <c r="G131" s="113" t="s">
        <v>181</v>
      </c>
      <c r="H131" s="113" t="s">
        <v>99</v>
      </c>
      <c r="I131" s="113" t="s">
        <v>235</v>
      </c>
      <c r="J131" s="141" t="s">
        <v>236</v>
      </c>
      <c r="K131" s="113"/>
      <c r="L131" s="70">
        <f aca="true" t="shared" si="23" ref="L131:P132">L132</f>
        <v>0</v>
      </c>
      <c r="M131" s="70"/>
      <c r="N131" s="70"/>
      <c r="O131" s="70">
        <f t="shared" si="23"/>
        <v>0</v>
      </c>
      <c r="P131" s="70">
        <f t="shared" si="23"/>
        <v>0</v>
      </c>
    </row>
    <row r="132" spans="1:16" ht="14.25" customHeight="1" hidden="1">
      <c r="A132" s="82"/>
      <c r="B132" s="80" t="s">
        <v>137</v>
      </c>
      <c r="C132" s="65">
        <v>65</v>
      </c>
      <c r="D132" s="65">
        <v>0</v>
      </c>
      <c r="E132" s="65">
        <v>16</v>
      </c>
      <c r="F132" s="119">
        <v>865</v>
      </c>
      <c r="G132" s="113" t="s">
        <v>181</v>
      </c>
      <c r="H132" s="113" t="s">
        <v>99</v>
      </c>
      <c r="I132" s="113" t="s">
        <v>235</v>
      </c>
      <c r="J132" s="120" t="s">
        <v>236</v>
      </c>
      <c r="K132" s="113" t="s">
        <v>138</v>
      </c>
      <c r="L132" s="70">
        <f t="shared" si="23"/>
        <v>0</v>
      </c>
      <c r="M132" s="70"/>
      <c r="N132" s="70"/>
      <c r="O132" s="70">
        <f t="shared" si="23"/>
        <v>0</v>
      </c>
      <c r="P132" s="70">
        <f t="shared" si="23"/>
        <v>0</v>
      </c>
    </row>
    <row r="133" spans="1:16" ht="16.5" customHeight="1" hidden="1">
      <c r="A133" s="82"/>
      <c r="B133" s="80" t="s">
        <v>79</v>
      </c>
      <c r="C133" s="65">
        <v>65</v>
      </c>
      <c r="D133" s="65">
        <v>0</v>
      </c>
      <c r="E133" s="65">
        <v>16</v>
      </c>
      <c r="F133" s="119">
        <v>865</v>
      </c>
      <c r="G133" s="113" t="s">
        <v>181</v>
      </c>
      <c r="H133" s="113" t="s">
        <v>99</v>
      </c>
      <c r="I133" s="113" t="s">
        <v>235</v>
      </c>
      <c r="J133" s="120" t="s">
        <v>236</v>
      </c>
      <c r="K133" s="126" t="s">
        <v>139</v>
      </c>
      <c r="L133" s="70"/>
      <c r="M133" s="70"/>
      <c r="N133" s="70"/>
      <c r="O133" s="70"/>
      <c r="P133" s="70"/>
    </row>
    <row r="134" spans="1:16" ht="26.25" customHeight="1" hidden="1">
      <c r="A134" s="254" t="s">
        <v>182</v>
      </c>
      <c r="B134" s="254"/>
      <c r="C134" s="65">
        <v>65</v>
      </c>
      <c r="D134" s="65">
        <v>0</v>
      </c>
      <c r="E134" s="65">
        <v>16</v>
      </c>
      <c r="F134" s="119">
        <v>865</v>
      </c>
      <c r="G134" s="113" t="s">
        <v>181</v>
      </c>
      <c r="H134" s="113" t="s">
        <v>114</v>
      </c>
      <c r="I134" s="113" t="s">
        <v>237</v>
      </c>
      <c r="J134" s="120" t="s">
        <v>238</v>
      </c>
      <c r="K134" s="113"/>
      <c r="L134" s="70">
        <f aca="true" t="shared" si="24" ref="L134:P135">L135</f>
        <v>0</v>
      </c>
      <c r="M134" s="70"/>
      <c r="N134" s="70"/>
      <c r="O134" s="70">
        <f t="shared" si="24"/>
        <v>0</v>
      </c>
      <c r="P134" s="70">
        <f t="shared" si="24"/>
        <v>0</v>
      </c>
    </row>
    <row r="135" spans="1:16" ht="12.75" customHeight="1" hidden="1">
      <c r="A135" s="82"/>
      <c r="B135" s="80" t="s">
        <v>137</v>
      </c>
      <c r="C135" s="65">
        <v>65</v>
      </c>
      <c r="D135" s="65">
        <v>0</v>
      </c>
      <c r="E135" s="65">
        <v>16</v>
      </c>
      <c r="F135" s="119">
        <v>865</v>
      </c>
      <c r="G135" s="113" t="s">
        <v>181</v>
      </c>
      <c r="H135" s="113" t="s">
        <v>114</v>
      </c>
      <c r="I135" s="113" t="s">
        <v>237</v>
      </c>
      <c r="J135" s="120" t="s">
        <v>238</v>
      </c>
      <c r="K135" s="113" t="s">
        <v>138</v>
      </c>
      <c r="L135" s="70">
        <f t="shared" si="24"/>
        <v>0</v>
      </c>
      <c r="M135" s="70"/>
      <c r="N135" s="70"/>
      <c r="O135" s="70">
        <f t="shared" si="24"/>
        <v>0</v>
      </c>
      <c r="P135" s="70">
        <f t="shared" si="24"/>
        <v>0</v>
      </c>
    </row>
    <row r="136" spans="1:16" ht="12.75" hidden="1">
      <c r="A136" s="82"/>
      <c r="B136" s="80" t="s">
        <v>79</v>
      </c>
      <c r="C136" s="65">
        <v>65</v>
      </c>
      <c r="D136" s="65">
        <v>0</v>
      </c>
      <c r="E136" s="65">
        <v>16</v>
      </c>
      <c r="F136" s="119">
        <v>865</v>
      </c>
      <c r="G136" s="113" t="s">
        <v>181</v>
      </c>
      <c r="H136" s="113" t="s">
        <v>114</v>
      </c>
      <c r="I136" s="113" t="s">
        <v>237</v>
      </c>
      <c r="J136" s="120" t="s">
        <v>238</v>
      </c>
      <c r="K136" s="113" t="s">
        <v>139</v>
      </c>
      <c r="L136" s="70"/>
      <c r="M136" s="70"/>
      <c r="N136" s="70"/>
      <c r="O136" s="70"/>
      <c r="P136" s="70"/>
    </row>
    <row r="137" spans="1:16" ht="39.75" customHeight="1" hidden="1">
      <c r="A137" s="82"/>
      <c r="B137" s="102" t="s">
        <v>226</v>
      </c>
      <c r="C137" s="65">
        <v>65</v>
      </c>
      <c r="D137" s="65">
        <v>0</v>
      </c>
      <c r="E137" s="65">
        <v>16</v>
      </c>
      <c r="F137" s="119"/>
      <c r="G137" s="113"/>
      <c r="H137" s="113"/>
      <c r="I137" s="113"/>
      <c r="J137" s="120"/>
      <c r="K137" s="113"/>
      <c r="L137" s="70">
        <f>'6.ВД 19-21 '!K101</f>
        <v>20000</v>
      </c>
      <c r="M137" s="70">
        <f>'6.ВД 19-21 '!L101</f>
        <v>0</v>
      </c>
      <c r="N137" s="70">
        <f>'6.ВД 19-21 '!M101</f>
        <v>20000</v>
      </c>
      <c r="O137" s="70">
        <f>'6.ВД 19-21 '!N101</f>
        <v>0</v>
      </c>
      <c r="P137" s="70">
        <f>'6.ВД 19-21 '!O101</f>
        <v>0</v>
      </c>
    </row>
    <row r="138" spans="1:16" ht="12.75" hidden="1">
      <c r="A138" s="82"/>
      <c r="B138" s="118" t="s">
        <v>97</v>
      </c>
      <c r="C138" s="65">
        <v>65</v>
      </c>
      <c r="D138" s="65">
        <v>0</v>
      </c>
      <c r="E138" s="65">
        <v>16</v>
      </c>
      <c r="F138" s="119">
        <v>865</v>
      </c>
      <c r="G138" s="113"/>
      <c r="H138" s="113"/>
      <c r="I138" s="113"/>
      <c r="J138" s="120"/>
      <c r="K138" s="113"/>
      <c r="L138" s="70">
        <f>'6.ВД 19-21 '!K102</f>
        <v>20000</v>
      </c>
      <c r="M138" s="70">
        <f>'6.ВД 19-21 '!L102</f>
        <v>0</v>
      </c>
      <c r="N138" s="70">
        <f>'6.ВД 19-21 '!M102</f>
        <v>20000</v>
      </c>
      <c r="O138" s="70">
        <f>'6.ВД 19-21 '!N102</f>
        <v>0</v>
      </c>
      <c r="P138" s="70">
        <f>'6.ВД 19-21 '!O102</f>
        <v>0</v>
      </c>
    </row>
    <row r="139" spans="1:16" ht="12.75" hidden="1">
      <c r="A139" s="82"/>
      <c r="B139" s="221" t="s">
        <v>263</v>
      </c>
      <c r="C139" s="65">
        <v>65</v>
      </c>
      <c r="D139" s="65">
        <v>0</v>
      </c>
      <c r="E139" s="65">
        <v>16</v>
      </c>
      <c r="F139" s="119">
        <v>865</v>
      </c>
      <c r="G139" s="113"/>
      <c r="H139" s="113"/>
      <c r="I139" s="113" t="s">
        <v>264</v>
      </c>
      <c r="J139" s="120"/>
      <c r="K139" s="113"/>
      <c r="L139" s="70">
        <f>'6.ВД 19-21 '!K103</f>
        <v>6000</v>
      </c>
      <c r="M139" s="70">
        <f>'6.ВД 19-21 '!L103</f>
        <v>0</v>
      </c>
      <c r="N139" s="70">
        <f>'6.ВД 19-21 '!M103</f>
        <v>6000</v>
      </c>
      <c r="O139" s="70">
        <f>'6.ВД 19-21 '!N103</f>
        <v>0</v>
      </c>
      <c r="P139" s="70">
        <f>'6.ВД 19-21 '!O103</f>
        <v>0</v>
      </c>
    </row>
    <row r="140" spans="1:16" ht="12.75" hidden="1">
      <c r="A140" s="82"/>
      <c r="B140" s="164" t="s">
        <v>123</v>
      </c>
      <c r="C140" s="65">
        <v>65</v>
      </c>
      <c r="D140" s="65">
        <v>0</v>
      </c>
      <c r="E140" s="65">
        <v>16</v>
      </c>
      <c r="F140" s="119">
        <v>865</v>
      </c>
      <c r="G140" s="113"/>
      <c r="H140" s="113"/>
      <c r="I140" s="113" t="s">
        <v>264</v>
      </c>
      <c r="J140" s="120"/>
      <c r="K140" s="113" t="s">
        <v>124</v>
      </c>
      <c r="L140" s="70">
        <f>'6.ВД 19-21 '!K104</f>
        <v>6000</v>
      </c>
      <c r="M140" s="70">
        <f>'6.ВД 19-21 '!L104</f>
        <v>0</v>
      </c>
      <c r="N140" s="70">
        <f>'6.ВД 19-21 '!M104</f>
        <v>6000</v>
      </c>
      <c r="O140" s="70">
        <f>'6.ВД 19-21 '!N104</f>
        <v>0</v>
      </c>
      <c r="P140" s="70">
        <f>'6.ВД 19-21 '!O104</f>
        <v>0</v>
      </c>
    </row>
    <row r="141" spans="1:16" ht="12.75" hidden="1">
      <c r="A141" s="82"/>
      <c r="B141" s="79" t="s">
        <v>125</v>
      </c>
      <c r="C141" s="65">
        <v>65</v>
      </c>
      <c r="D141" s="65">
        <v>0</v>
      </c>
      <c r="E141" s="65">
        <v>16</v>
      </c>
      <c r="F141" s="119">
        <v>865</v>
      </c>
      <c r="G141" s="113"/>
      <c r="H141" s="113"/>
      <c r="I141" s="113" t="s">
        <v>264</v>
      </c>
      <c r="J141" s="120"/>
      <c r="K141" s="113" t="s">
        <v>126</v>
      </c>
      <c r="L141" s="70">
        <f>'6.ВД 19-21 '!K105</f>
        <v>6000</v>
      </c>
      <c r="M141" s="70">
        <f>'6.ВД 19-21 '!L105</f>
        <v>0</v>
      </c>
      <c r="N141" s="70">
        <f>'6.ВД 19-21 '!M105</f>
        <v>6000</v>
      </c>
      <c r="O141" s="70">
        <f>'6.ВД 19-21 '!N105</f>
        <v>0</v>
      </c>
      <c r="P141" s="70">
        <f>'6.ВД 19-21 '!O105</f>
        <v>0</v>
      </c>
    </row>
    <row r="142" spans="1:16" ht="24" hidden="1">
      <c r="A142" s="82"/>
      <c r="B142" s="222" t="s">
        <v>340</v>
      </c>
      <c r="C142" s="65">
        <v>65</v>
      </c>
      <c r="D142" s="65">
        <v>0</v>
      </c>
      <c r="E142" s="65">
        <v>16</v>
      </c>
      <c r="F142" s="119">
        <v>865</v>
      </c>
      <c r="G142" s="113"/>
      <c r="H142" s="113"/>
      <c r="I142" s="113" t="s">
        <v>342</v>
      </c>
      <c r="J142" s="120"/>
      <c r="K142" s="113"/>
      <c r="L142" s="70">
        <f>'6.ВД 19-21 '!K106</f>
        <v>14000</v>
      </c>
      <c r="M142" s="70">
        <f>'6.ВД 19-21 '!L106</f>
        <v>0</v>
      </c>
      <c r="N142" s="70">
        <f>'6.ВД 19-21 '!M106</f>
        <v>14000</v>
      </c>
      <c r="O142" s="70">
        <f>'6.ВД 19-21 '!N106</f>
        <v>0</v>
      </c>
      <c r="P142" s="70">
        <f>'6.ВД 19-21 '!O106</f>
        <v>0</v>
      </c>
    </row>
    <row r="143" spans="1:16" ht="27" customHeight="1" hidden="1">
      <c r="A143" s="82"/>
      <c r="B143" s="72" t="s">
        <v>117</v>
      </c>
      <c r="C143" s="65">
        <v>65</v>
      </c>
      <c r="D143" s="65">
        <v>0</v>
      </c>
      <c r="E143" s="65">
        <v>16</v>
      </c>
      <c r="F143" s="119">
        <v>865</v>
      </c>
      <c r="G143" s="113"/>
      <c r="H143" s="113"/>
      <c r="I143" s="113" t="s">
        <v>342</v>
      </c>
      <c r="J143" s="120"/>
      <c r="K143" s="113" t="s">
        <v>118</v>
      </c>
      <c r="L143" s="70">
        <f>'6.ВД 19-21 '!K107</f>
        <v>14000</v>
      </c>
      <c r="M143" s="70">
        <f>'6.ВД 19-21 '!L107</f>
        <v>0</v>
      </c>
      <c r="N143" s="70">
        <f>'6.ВД 19-21 '!M107</f>
        <v>14000</v>
      </c>
      <c r="O143" s="70">
        <f>'6.ВД 19-21 '!N107</f>
        <v>0</v>
      </c>
      <c r="P143" s="70">
        <f>'6.ВД 19-21 '!O107</f>
        <v>0</v>
      </c>
    </row>
    <row r="144" spans="1:16" ht="39.75" customHeight="1" hidden="1">
      <c r="A144" s="82"/>
      <c r="B144" s="72" t="s">
        <v>341</v>
      </c>
      <c r="C144" s="65">
        <v>65</v>
      </c>
      <c r="D144" s="65">
        <v>0</v>
      </c>
      <c r="E144" s="65">
        <v>16</v>
      </c>
      <c r="F144" s="119">
        <v>865</v>
      </c>
      <c r="G144" s="113"/>
      <c r="H144" s="113"/>
      <c r="I144" s="113" t="s">
        <v>342</v>
      </c>
      <c r="J144" s="120"/>
      <c r="K144" s="113" t="s">
        <v>120</v>
      </c>
      <c r="L144" s="70">
        <f>'6.ВД 19-21 '!K108</f>
        <v>14000</v>
      </c>
      <c r="M144" s="70">
        <f>'6.ВД 19-21 '!L108</f>
        <v>0</v>
      </c>
      <c r="N144" s="70">
        <f>'6.ВД 19-21 '!M108</f>
        <v>14000</v>
      </c>
      <c r="O144" s="70">
        <f>'6.ВД 19-21 '!N108</f>
        <v>0</v>
      </c>
      <c r="P144" s="70">
        <f>'6.ВД 19-21 '!O108</f>
        <v>0</v>
      </c>
    </row>
    <row r="145" spans="1:16" ht="27.75" customHeight="1" hidden="1">
      <c r="A145" s="82"/>
      <c r="B145" s="195" t="s">
        <v>239</v>
      </c>
      <c r="C145" s="65">
        <v>65</v>
      </c>
      <c r="D145" s="117">
        <v>0</v>
      </c>
      <c r="E145" s="117">
        <v>17</v>
      </c>
      <c r="F145" s="119"/>
      <c r="G145" s="133"/>
      <c r="H145" s="133"/>
      <c r="I145" s="133"/>
      <c r="J145" s="137"/>
      <c r="K145" s="133"/>
      <c r="L145" s="68">
        <f aca="true" t="shared" si="25" ref="L145:N148">L146</f>
        <v>198432</v>
      </c>
      <c r="M145" s="68">
        <f t="shared" si="25"/>
        <v>0</v>
      </c>
      <c r="N145" s="68">
        <f t="shared" si="25"/>
        <v>198432</v>
      </c>
      <c r="O145" s="68">
        <f aca="true" t="shared" si="26" ref="O145:P148">O146</f>
        <v>0</v>
      </c>
      <c r="P145" s="68">
        <f t="shared" si="26"/>
        <v>0</v>
      </c>
    </row>
    <row r="146" spans="1:16" ht="15" customHeight="1" hidden="1">
      <c r="A146" s="82"/>
      <c r="B146" s="118" t="s">
        <v>97</v>
      </c>
      <c r="C146" s="65">
        <v>65</v>
      </c>
      <c r="D146" s="117">
        <v>0</v>
      </c>
      <c r="E146" s="117">
        <v>17</v>
      </c>
      <c r="F146" s="119">
        <v>865</v>
      </c>
      <c r="G146" s="133"/>
      <c r="H146" s="133"/>
      <c r="I146" s="133"/>
      <c r="J146" s="137"/>
      <c r="K146" s="133"/>
      <c r="L146" s="68">
        <f t="shared" si="25"/>
        <v>198432</v>
      </c>
      <c r="M146" s="68">
        <f t="shared" si="25"/>
        <v>0</v>
      </c>
      <c r="N146" s="68">
        <f t="shared" si="25"/>
        <v>198432</v>
      </c>
      <c r="O146" s="68">
        <f t="shared" si="26"/>
        <v>0</v>
      </c>
      <c r="P146" s="68">
        <f t="shared" si="26"/>
        <v>0</v>
      </c>
    </row>
    <row r="147" spans="1:16" ht="29.25" customHeight="1" hidden="1">
      <c r="A147" s="82"/>
      <c r="B147" s="152" t="s">
        <v>265</v>
      </c>
      <c r="C147" s="154">
        <v>65</v>
      </c>
      <c r="D147" s="65">
        <v>0</v>
      </c>
      <c r="E147" s="65">
        <v>17</v>
      </c>
      <c r="F147" s="119">
        <v>865</v>
      </c>
      <c r="G147" s="113" t="s">
        <v>156</v>
      </c>
      <c r="H147" s="113" t="s">
        <v>99</v>
      </c>
      <c r="I147" s="113" t="s">
        <v>266</v>
      </c>
      <c r="J147" s="120" t="s">
        <v>240</v>
      </c>
      <c r="K147" s="126"/>
      <c r="L147" s="70">
        <f t="shared" si="25"/>
        <v>198432</v>
      </c>
      <c r="M147" s="70">
        <f t="shared" si="25"/>
        <v>0</v>
      </c>
      <c r="N147" s="70">
        <f t="shared" si="25"/>
        <v>198432</v>
      </c>
      <c r="O147" s="70">
        <f t="shared" si="26"/>
        <v>0</v>
      </c>
      <c r="P147" s="70">
        <f t="shared" si="26"/>
        <v>0</v>
      </c>
    </row>
    <row r="148" spans="1:16" ht="25.5" customHeight="1" hidden="1">
      <c r="A148" s="82"/>
      <c r="B148" s="80" t="s">
        <v>186</v>
      </c>
      <c r="C148" s="65">
        <v>65</v>
      </c>
      <c r="D148" s="65">
        <v>0</v>
      </c>
      <c r="E148" s="65">
        <v>17</v>
      </c>
      <c r="F148" s="119">
        <v>865</v>
      </c>
      <c r="G148" s="113" t="s">
        <v>156</v>
      </c>
      <c r="H148" s="113" t="s">
        <v>99</v>
      </c>
      <c r="I148" s="113" t="s">
        <v>266</v>
      </c>
      <c r="J148" s="120" t="s">
        <v>240</v>
      </c>
      <c r="K148" s="126" t="s">
        <v>187</v>
      </c>
      <c r="L148" s="70">
        <f t="shared" si="25"/>
        <v>198432</v>
      </c>
      <c r="M148" s="70">
        <f t="shared" si="25"/>
        <v>0</v>
      </c>
      <c r="N148" s="70">
        <f t="shared" si="25"/>
        <v>198432</v>
      </c>
      <c r="O148" s="70">
        <f t="shared" si="26"/>
        <v>0</v>
      </c>
      <c r="P148" s="70">
        <f t="shared" si="26"/>
        <v>0</v>
      </c>
    </row>
    <row r="149" spans="1:16" ht="27.75" customHeight="1" hidden="1">
      <c r="A149" s="82"/>
      <c r="B149" s="152" t="s">
        <v>188</v>
      </c>
      <c r="C149" s="65">
        <v>65</v>
      </c>
      <c r="D149" s="65">
        <v>0</v>
      </c>
      <c r="E149" s="65">
        <v>17</v>
      </c>
      <c r="F149" s="119"/>
      <c r="G149" s="113"/>
      <c r="H149" s="113"/>
      <c r="I149" s="113" t="s">
        <v>266</v>
      </c>
      <c r="J149" s="120"/>
      <c r="K149" s="126" t="s">
        <v>189</v>
      </c>
      <c r="L149" s="70">
        <f>'6.ВД 19-21 '!K113</f>
        <v>198432</v>
      </c>
      <c r="M149" s="70">
        <f>'6.ВД 19-21 '!L113</f>
        <v>0</v>
      </c>
      <c r="N149" s="70">
        <f>'6.ВД 19-21 '!M113</f>
        <v>198432</v>
      </c>
      <c r="O149" s="70">
        <f>'6.ВД 19-21 '!N113</f>
        <v>0</v>
      </c>
      <c r="P149" s="70">
        <f>'6.ВД 19-21 '!O113</f>
        <v>0</v>
      </c>
    </row>
    <row r="150" spans="1:16" s="75" customFormat="1" ht="14.25" customHeight="1" hidden="1">
      <c r="A150" s="118"/>
      <c r="B150" s="102" t="s">
        <v>241</v>
      </c>
      <c r="C150" s="65">
        <v>65</v>
      </c>
      <c r="D150" s="117">
        <v>0</v>
      </c>
      <c r="E150" s="117">
        <v>18</v>
      </c>
      <c r="F150" s="119"/>
      <c r="G150" s="133"/>
      <c r="H150" s="133"/>
      <c r="I150" s="133"/>
      <c r="J150" s="137"/>
      <c r="K150" s="135"/>
      <c r="L150" s="68">
        <f aca="true" t="shared" si="27" ref="L150:P151">L151</f>
        <v>4000</v>
      </c>
      <c r="M150" s="68">
        <f t="shared" si="27"/>
        <v>0</v>
      </c>
      <c r="N150" s="68">
        <f t="shared" si="27"/>
        <v>4000</v>
      </c>
      <c r="O150" s="68">
        <f t="shared" si="27"/>
        <v>0</v>
      </c>
      <c r="P150" s="68">
        <f t="shared" si="27"/>
        <v>0</v>
      </c>
    </row>
    <row r="151" spans="1:16" s="75" customFormat="1" ht="14.25" customHeight="1" hidden="1">
      <c r="A151" s="118"/>
      <c r="B151" s="118" t="s">
        <v>97</v>
      </c>
      <c r="C151" s="65">
        <v>65</v>
      </c>
      <c r="D151" s="117">
        <v>0</v>
      </c>
      <c r="E151" s="117">
        <v>18</v>
      </c>
      <c r="F151" s="119">
        <v>865</v>
      </c>
      <c r="G151" s="133"/>
      <c r="H151" s="133"/>
      <c r="I151" s="133"/>
      <c r="J151" s="137"/>
      <c r="K151" s="135"/>
      <c r="L151" s="68">
        <f t="shared" si="27"/>
        <v>4000</v>
      </c>
      <c r="M151" s="68">
        <f t="shared" si="27"/>
        <v>0</v>
      </c>
      <c r="N151" s="68">
        <f t="shared" si="27"/>
        <v>4000</v>
      </c>
      <c r="O151" s="68">
        <f t="shared" si="27"/>
        <v>0</v>
      </c>
      <c r="P151" s="68">
        <f t="shared" si="27"/>
        <v>0</v>
      </c>
    </row>
    <row r="152" spans="1:16" ht="111" customHeight="1" hidden="1">
      <c r="A152" s="252" t="s">
        <v>267</v>
      </c>
      <c r="B152" s="252"/>
      <c r="C152" s="65">
        <v>65</v>
      </c>
      <c r="D152" s="65">
        <v>0</v>
      </c>
      <c r="E152" s="65">
        <v>18</v>
      </c>
      <c r="F152" s="119">
        <v>865</v>
      </c>
      <c r="G152" s="113" t="s">
        <v>141</v>
      </c>
      <c r="H152" s="113" t="s">
        <v>169</v>
      </c>
      <c r="I152" s="113" t="s">
        <v>268</v>
      </c>
      <c r="J152" s="121" t="s">
        <v>242</v>
      </c>
      <c r="K152" s="113"/>
      <c r="L152" s="70">
        <f aca="true" t="shared" si="28" ref="L152:P153">L153</f>
        <v>4000</v>
      </c>
      <c r="M152" s="70">
        <f t="shared" si="28"/>
        <v>0</v>
      </c>
      <c r="N152" s="70">
        <f t="shared" si="28"/>
        <v>4000</v>
      </c>
      <c r="O152" s="70">
        <f t="shared" si="28"/>
        <v>0</v>
      </c>
      <c r="P152" s="70">
        <f t="shared" si="28"/>
        <v>0</v>
      </c>
    </row>
    <row r="153" spans="1:16" ht="13.5" customHeight="1" hidden="1">
      <c r="A153" s="76"/>
      <c r="B153" s="80" t="s">
        <v>137</v>
      </c>
      <c r="C153" s="65">
        <v>65</v>
      </c>
      <c r="D153" s="65">
        <v>0</v>
      </c>
      <c r="E153" s="65">
        <v>18</v>
      </c>
      <c r="F153" s="119">
        <v>865</v>
      </c>
      <c r="G153" s="113" t="s">
        <v>141</v>
      </c>
      <c r="H153" s="113" t="s">
        <v>169</v>
      </c>
      <c r="I153" s="113" t="s">
        <v>268</v>
      </c>
      <c r="J153" s="121" t="s">
        <v>242</v>
      </c>
      <c r="K153" s="113" t="s">
        <v>138</v>
      </c>
      <c r="L153" s="70">
        <f t="shared" si="28"/>
        <v>4000</v>
      </c>
      <c r="M153" s="70">
        <f t="shared" si="28"/>
        <v>0</v>
      </c>
      <c r="N153" s="70">
        <f t="shared" si="28"/>
        <v>4000</v>
      </c>
      <c r="O153" s="70">
        <f t="shared" si="28"/>
        <v>0</v>
      </c>
      <c r="P153" s="70">
        <f t="shared" si="28"/>
        <v>0</v>
      </c>
    </row>
    <row r="154" spans="1:16" ht="13.5" customHeight="1" hidden="1">
      <c r="A154" s="76"/>
      <c r="B154" s="80" t="s">
        <v>79</v>
      </c>
      <c r="C154" s="65">
        <v>65</v>
      </c>
      <c r="D154" s="65">
        <v>0</v>
      </c>
      <c r="E154" s="65">
        <v>18</v>
      </c>
      <c r="F154" s="119">
        <v>865</v>
      </c>
      <c r="G154" s="113" t="s">
        <v>141</v>
      </c>
      <c r="H154" s="113" t="s">
        <v>169</v>
      </c>
      <c r="I154" s="113" t="s">
        <v>268</v>
      </c>
      <c r="J154" s="121" t="s">
        <v>242</v>
      </c>
      <c r="K154" s="126" t="s">
        <v>139</v>
      </c>
      <c r="L154" s="70">
        <f>'6.ВД 19-21 '!K119</f>
        <v>4000</v>
      </c>
      <c r="M154" s="70">
        <f>'6.ВД 19-21 '!L119</f>
        <v>0</v>
      </c>
      <c r="N154" s="70">
        <f>'6.ВД 19-21 '!M119</f>
        <v>4000</v>
      </c>
      <c r="O154" s="70">
        <f>'6.ВД 19-21 '!N119</f>
        <v>0</v>
      </c>
      <c r="P154" s="70">
        <f>'6.ВД 19-21 '!O119</f>
        <v>0</v>
      </c>
    </row>
    <row r="155" spans="1:16" ht="16.5" customHeight="1" hidden="1">
      <c r="A155" s="82"/>
      <c r="B155" s="196" t="s">
        <v>243</v>
      </c>
      <c r="C155" s="143">
        <v>70</v>
      </c>
      <c r="D155" s="112"/>
      <c r="E155" s="112"/>
      <c r="F155" s="119">
        <v>865</v>
      </c>
      <c r="G155" s="113"/>
      <c r="H155" s="113"/>
      <c r="I155" s="113"/>
      <c r="J155" s="120"/>
      <c r="K155" s="113"/>
      <c r="L155" s="144">
        <f>L157</f>
        <v>0</v>
      </c>
      <c r="M155" s="144"/>
      <c r="N155" s="144"/>
      <c r="O155" s="144">
        <f>O157</f>
        <v>6</v>
      </c>
      <c r="P155" s="144">
        <f>P157</f>
        <v>7</v>
      </c>
    </row>
    <row r="156" spans="1:16" ht="16.5" customHeight="1" hidden="1">
      <c r="A156" s="82"/>
      <c r="B156" s="118" t="s">
        <v>97</v>
      </c>
      <c r="C156" s="143">
        <v>70</v>
      </c>
      <c r="D156" s="145">
        <v>0</v>
      </c>
      <c r="E156" s="145" t="s">
        <v>244</v>
      </c>
      <c r="F156" s="119">
        <v>865</v>
      </c>
      <c r="G156" s="133"/>
      <c r="H156" s="133"/>
      <c r="I156" s="133"/>
      <c r="J156" s="137"/>
      <c r="K156" s="133"/>
      <c r="L156" s="144">
        <f>L157</f>
        <v>0</v>
      </c>
      <c r="M156" s="144"/>
      <c r="N156" s="144"/>
      <c r="O156" s="144">
        <f aca="true" t="shared" si="29" ref="O156:P159">O157</f>
        <v>6</v>
      </c>
      <c r="P156" s="144">
        <f t="shared" si="29"/>
        <v>7</v>
      </c>
    </row>
    <row r="157" spans="1:16" s="75" customFormat="1" ht="15.75" customHeight="1" hidden="1">
      <c r="A157" s="256" t="s">
        <v>140</v>
      </c>
      <c r="B157" s="256"/>
      <c r="C157" s="117">
        <v>70</v>
      </c>
      <c r="D157" s="136">
        <v>0</v>
      </c>
      <c r="E157" s="136" t="s">
        <v>244</v>
      </c>
      <c r="F157" s="119">
        <v>865</v>
      </c>
      <c r="G157" s="133" t="s">
        <v>99</v>
      </c>
      <c r="H157" s="133" t="s">
        <v>141</v>
      </c>
      <c r="I157" s="133"/>
      <c r="J157" s="133"/>
      <c r="K157" s="133"/>
      <c r="L157" s="68">
        <f>L158</f>
        <v>0</v>
      </c>
      <c r="M157" s="68"/>
      <c r="N157" s="68"/>
      <c r="O157" s="68">
        <f t="shared" si="29"/>
        <v>6</v>
      </c>
      <c r="P157" s="68">
        <f t="shared" si="29"/>
        <v>7</v>
      </c>
    </row>
    <row r="158" spans="1:16" ht="15.75" customHeight="1" hidden="1">
      <c r="A158" s="252" t="s">
        <v>142</v>
      </c>
      <c r="B158" s="252"/>
      <c r="C158" s="65">
        <v>70</v>
      </c>
      <c r="D158" s="128">
        <v>0</v>
      </c>
      <c r="E158" s="128" t="s">
        <v>244</v>
      </c>
      <c r="F158" s="119">
        <v>865</v>
      </c>
      <c r="G158" s="113" t="s">
        <v>99</v>
      </c>
      <c r="H158" s="113" t="s">
        <v>141</v>
      </c>
      <c r="I158" s="113" t="s">
        <v>143</v>
      </c>
      <c r="J158" s="125" t="s">
        <v>245</v>
      </c>
      <c r="K158" s="113"/>
      <c r="L158" s="70">
        <f>L159</f>
        <v>0</v>
      </c>
      <c r="M158" s="70"/>
      <c r="N158" s="70"/>
      <c r="O158" s="70">
        <f t="shared" si="29"/>
        <v>6</v>
      </c>
      <c r="P158" s="70">
        <f t="shared" si="29"/>
        <v>7</v>
      </c>
    </row>
    <row r="159" spans="1:16" ht="12.75" hidden="1">
      <c r="A159" s="76"/>
      <c r="B159" s="82" t="s">
        <v>123</v>
      </c>
      <c r="C159" s="65">
        <v>70</v>
      </c>
      <c r="D159" s="128">
        <v>0</v>
      </c>
      <c r="E159" s="128" t="s">
        <v>244</v>
      </c>
      <c r="F159" s="119">
        <v>865</v>
      </c>
      <c r="G159" s="113" t="s">
        <v>99</v>
      </c>
      <c r="H159" s="113" t="s">
        <v>141</v>
      </c>
      <c r="I159" s="113" t="s">
        <v>143</v>
      </c>
      <c r="J159" s="125" t="s">
        <v>245</v>
      </c>
      <c r="K159" s="113" t="s">
        <v>124</v>
      </c>
      <c r="L159" s="70">
        <f>L160</f>
        <v>0</v>
      </c>
      <c r="M159" s="70"/>
      <c r="N159" s="70"/>
      <c r="O159" s="70">
        <f t="shared" si="29"/>
        <v>6</v>
      </c>
      <c r="P159" s="70">
        <f t="shared" si="29"/>
        <v>7</v>
      </c>
    </row>
    <row r="160" spans="1:16" ht="15.75" customHeight="1" hidden="1">
      <c r="A160" s="76"/>
      <c r="B160" s="146" t="s">
        <v>144</v>
      </c>
      <c r="C160" s="65">
        <v>70</v>
      </c>
      <c r="D160" s="128">
        <v>0</v>
      </c>
      <c r="E160" s="128" t="s">
        <v>244</v>
      </c>
      <c r="F160" s="119">
        <v>865</v>
      </c>
      <c r="G160" s="113" t="s">
        <v>99</v>
      </c>
      <c r="H160" s="113" t="s">
        <v>141</v>
      </c>
      <c r="I160" s="113" t="s">
        <v>143</v>
      </c>
      <c r="J160" s="125" t="s">
        <v>245</v>
      </c>
      <c r="K160" s="113" t="s">
        <v>145</v>
      </c>
      <c r="L160" s="70">
        <v>0</v>
      </c>
      <c r="M160" s="70"/>
      <c r="N160" s="70"/>
      <c r="O160" s="70">
        <v>6</v>
      </c>
      <c r="P160" s="70">
        <v>7</v>
      </c>
    </row>
    <row r="161" spans="1:16" ht="15.75" customHeight="1" hidden="1">
      <c r="A161" s="76"/>
      <c r="B161" s="76" t="s">
        <v>195</v>
      </c>
      <c r="C161" s="65">
        <v>70</v>
      </c>
      <c r="D161" s="65">
        <v>0</v>
      </c>
      <c r="E161" s="65"/>
      <c r="F161" s="119">
        <v>863</v>
      </c>
      <c r="G161" s="147">
        <v>99</v>
      </c>
      <c r="H161" s="113" t="s">
        <v>196</v>
      </c>
      <c r="I161" s="113" t="s">
        <v>197</v>
      </c>
      <c r="J161" s="197" t="s">
        <v>246</v>
      </c>
      <c r="K161" s="113"/>
      <c r="L161" s="70"/>
      <c r="M161" s="70"/>
      <c r="N161" s="70"/>
      <c r="O161" s="70"/>
      <c r="P161" s="70"/>
    </row>
    <row r="162" spans="1:16" ht="15.75" customHeight="1" hidden="1">
      <c r="A162" s="76"/>
      <c r="B162" s="76" t="s">
        <v>195</v>
      </c>
      <c r="C162" s="65">
        <v>70</v>
      </c>
      <c r="D162" s="65">
        <v>0</v>
      </c>
      <c r="E162" s="65"/>
      <c r="F162" s="119">
        <v>863</v>
      </c>
      <c r="G162" s="147">
        <v>99</v>
      </c>
      <c r="H162" s="113" t="s">
        <v>196</v>
      </c>
      <c r="I162" s="113" t="s">
        <v>197</v>
      </c>
      <c r="J162" s="197" t="s">
        <v>246</v>
      </c>
      <c r="K162" s="113" t="s">
        <v>199</v>
      </c>
      <c r="L162" s="70"/>
      <c r="M162" s="70"/>
      <c r="N162" s="70"/>
      <c r="O162" s="70"/>
      <c r="P162" s="70"/>
    </row>
    <row r="163" spans="1:16" ht="26.25" customHeight="1">
      <c r="A163" s="76"/>
      <c r="B163" s="206" t="s">
        <v>297</v>
      </c>
      <c r="C163" s="65">
        <v>70</v>
      </c>
      <c r="D163" s="65">
        <v>0</v>
      </c>
      <c r="E163" s="128"/>
      <c r="F163" s="119"/>
      <c r="G163" s="147"/>
      <c r="H163" s="113"/>
      <c r="I163" s="113"/>
      <c r="J163" s="197"/>
      <c r="K163" s="113"/>
      <c r="L163" s="70">
        <f aca="true" t="shared" si="30" ref="L163:P166">L164</f>
        <v>7000</v>
      </c>
      <c r="M163" s="70">
        <f t="shared" si="30"/>
        <v>196</v>
      </c>
      <c r="N163" s="70">
        <f t="shared" si="30"/>
        <v>7196</v>
      </c>
      <c r="O163" s="70">
        <f t="shared" si="30"/>
        <v>0</v>
      </c>
      <c r="P163" s="70">
        <f t="shared" si="30"/>
        <v>0</v>
      </c>
    </row>
    <row r="164" spans="1:16" ht="15.75" customHeight="1">
      <c r="A164" s="76"/>
      <c r="B164" s="118" t="s">
        <v>97</v>
      </c>
      <c r="C164" s="65">
        <v>70</v>
      </c>
      <c r="D164" s="65">
        <v>0</v>
      </c>
      <c r="E164" s="128" t="s">
        <v>244</v>
      </c>
      <c r="F164" s="119">
        <v>865</v>
      </c>
      <c r="G164" s="147"/>
      <c r="H164" s="113"/>
      <c r="I164" s="113"/>
      <c r="J164" s="197"/>
      <c r="K164" s="113"/>
      <c r="L164" s="70">
        <f t="shared" si="30"/>
        <v>7000</v>
      </c>
      <c r="M164" s="70">
        <f t="shared" si="30"/>
        <v>196</v>
      </c>
      <c r="N164" s="70">
        <f t="shared" si="30"/>
        <v>7196</v>
      </c>
      <c r="O164" s="70">
        <f t="shared" si="30"/>
        <v>0</v>
      </c>
      <c r="P164" s="70">
        <f t="shared" si="30"/>
        <v>0</v>
      </c>
    </row>
    <row r="165" spans="1:16" ht="27" customHeight="1">
      <c r="A165" s="76"/>
      <c r="B165" s="207" t="s">
        <v>298</v>
      </c>
      <c r="C165" s="65">
        <v>70</v>
      </c>
      <c r="D165" s="65">
        <v>0</v>
      </c>
      <c r="E165" s="128" t="s">
        <v>244</v>
      </c>
      <c r="F165" s="119">
        <v>865</v>
      </c>
      <c r="G165" s="147"/>
      <c r="H165" s="113"/>
      <c r="I165" s="113" t="s">
        <v>312</v>
      </c>
      <c r="J165" s="197"/>
      <c r="K165" s="113"/>
      <c r="L165" s="70">
        <f t="shared" si="30"/>
        <v>7000</v>
      </c>
      <c r="M165" s="70">
        <f t="shared" si="30"/>
        <v>196</v>
      </c>
      <c r="N165" s="70">
        <f t="shared" si="30"/>
        <v>7196</v>
      </c>
      <c r="O165" s="70">
        <f t="shared" si="30"/>
        <v>0</v>
      </c>
      <c r="P165" s="70">
        <f t="shared" si="30"/>
        <v>0</v>
      </c>
    </row>
    <row r="166" spans="1:16" ht="15.75" customHeight="1">
      <c r="A166" s="76"/>
      <c r="B166" s="207" t="s">
        <v>123</v>
      </c>
      <c r="C166" s="65">
        <v>70</v>
      </c>
      <c r="D166" s="65">
        <v>0</v>
      </c>
      <c r="E166" s="128" t="s">
        <v>244</v>
      </c>
      <c r="F166" s="119">
        <v>865</v>
      </c>
      <c r="G166" s="147"/>
      <c r="H166" s="113"/>
      <c r="I166" s="113" t="s">
        <v>312</v>
      </c>
      <c r="J166" s="197"/>
      <c r="K166" s="113"/>
      <c r="L166" s="70">
        <f t="shared" si="30"/>
        <v>7000</v>
      </c>
      <c r="M166" s="70">
        <f t="shared" si="30"/>
        <v>196</v>
      </c>
      <c r="N166" s="70">
        <f t="shared" si="30"/>
        <v>7196</v>
      </c>
      <c r="O166" s="70">
        <f t="shared" si="30"/>
        <v>0</v>
      </c>
      <c r="P166" s="70">
        <f t="shared" si="30"/>
        <v>0</v>
      </c>
    </row>
    <row r="167" spans="1:16" ht="15.75" customHeight="1">
      <c r="A167" s="76"/>
      <c r="B167" s="207" t="s">
        <v>299</v>
      </c>
      <c r="C167" s="65">
        <v>70</v>
      </c>
      <c r="D167" s="65">
        <v>0</v>
      </c>
      <c r="E167" s="128" t="s">
        <v>244</v>
      </c>
      <c r="F167" s="119">
        <v>865</v>
      </c>
      <c r="G167" s="147"/>
      <c r="H167" s="113"/>
      <c r="I167" s="113" t="s">
        <v>312</v>
      </c>
      <c r="J167" s="197"/>
      <c r="K167" s="113" t="s">
        <v>302</v>
      </c>
      <c r="L167" s="70">
        <f>'6.ВД 19-21 '!K42</f>
        <v>7000</v>
      </c>
      <c r="M167" s="70">
        <f>'6.ВД 19-21 '!L42</f>
        <v>196</v>
      </c>
      <c r="N167" s="70">
        <f>'6.ВД 19-21 '!M42</f>
        <v>7196</v>
      </c>
      <c r="O167" s="70">
        <f>'6.ВД 19-21 '!N42</f>
        <v>0</v>
      </c>
      <c r="P167" s="70">
        <f>'6.ВД 19-21 '!O42</f>
        <v>0</v>
      </c>
    </row>
    <row r="168" spans="1:16" ht="15.75" customHeight="1" hidden="1">
      <c r="A168" s="76"/>
      <c r="B168" s="203" t="s">
        <v>195</v>
      </c>
      <c r="C168" s="65">
        <v>70</v>
      </c>
      <c r="D168" s="65">
        <v>0</v>
      </c>
      <c r="E168" s="65"/>
      <c r="F168" s="119"/>
      <c r="G168" s="147"/>
      <c r="H168" s="113"/>
      <c r="I168" s="113"/>
      <c r="J168" s="197"/>
      <c r="K168" s="113"/>
      <c r="L168" s="70">
        <f aca="true" t="shared" si="31" ref="L168:P170">L169</f>
        <v>0</v>
      </c>
      <c r="M168" s="70">
        <f t="shared" si="31"/>
        <v>0</v>
      </c>
      <c r="N168" s="70">
        <f t="shared" si="31"/>
        <v>0</v>
      </c>
      <c r="O168" s="70">
        <f t="shared" si="31"/>
        <v>0</v>
      </c>
      <c r="P168" s="70">
        <f t="shared" si="31"/>
        <v>0</v>
      </c>
    </row>
    <row r="169" spans="1:16" ht="15.75" customHeight="1" hidden="1">
      <c r="A169" s="76"/>
      <c r="B169" s="204" t="s">
        <v>195</v>
      </c>
      <c r="C169" s="65">
        <v>70</v>
      </c>
      <c r="D169" s="65">
        <v>0</v>
      </c>
      <c r="E169" s="65">
        <v>99</v>
      </c>
      <c r="F169" s="119"/>
      <c r="G169" s="147"/>
      <c r="H169" s="113"/>
      <c r="I169" s="113"/>
      <c r="J169" s="197"/>
      <c r="K169" s="113"/>
      <c r="L169" s="70">
        <f t="shared" si="31"/>
        <v>0</v>
      </c>
      <c r="M169" s="70">
        <f t="shared" si="31"/>
        <v>0</v>
      </c>
      <c r="N169" s="70">
        <f t="shared" si="31"/>
        <v>0</v>
      </c>
      <c r="O169" s="70">
        <f t="shared" si="31"/>
        <v>0</v>
      </c>
      <c r="P169" s="70">
        <f t="shared" si="31"/>
        <v>0</v>
      </c>
    </row>
    <row r="170" spans="1:16" ht="15.75" customHeight="1" hidden="1">
      <c r="A170" s="76"/>
      <c r="B170" s="204" t="s">
        <v>195</v>
      </c>
      <c r="C170" s="65">
        <v>70</v>
      </c>
      <c r="D170" s="65">
        <v>0</v>
      </c>
      <c r="E170" s="65">
        <v>99</v>
      </c>
      <c r="F170" s="119">
        <v>865</v>
      </c>
      <c r="G170" s="147"/>
      <c r="H170" s="113"/>
      <c r="I170" s="113" t="s">
        <v>303</v>
      </c>
      <c r="J170" s="197"/>
      <c r="K170" s="113"/>
      <c r="L170" s="70">
        <f t="shared" si="31"/>
        <v>0</v>
      </c>
      <c r="M170" s="70">
        <f t="shared" si="31"/>
        <v>0</v>
      </c>
      <c r="N170" s="70">
        <f t="shared" si="31"/>
        <v>0</v>
      </c>
      <c r="O170" s="70">
        <f t="shared" si="31"/>
        <v>0</v>
      </c>
      <c r="P170" s="70">
        <f t="shared" si="31"/>
        <v>0</v>
      </c>
    </row>
    <row r="171" spans="1:16" ht="15.75" customHeight="1" hidden="1">
      <c r="A171" s="76"/>
      <c r="B171" s="204" t="s">
        <v>195</v>
      </c>
      <c r="C171" s="65">
        <v>70</v>
      </c>
      <c r="D171" s="65">
        <v>0</v>
      </c>
      <c r="E171" s="65">
        <v>99</v>
      </c>
      <c r="F171" s="119">
        <v>865</v>
      </c>
      <c r="G171" s="147"/>
      <c r="H171" s="113"/>
      <c r="I171" s="113" t="s">
        <v>303</v>
      </c>
      <c r="J171" s="197"/>
      <c r="K171" s="113" t="s">
        <v>296</v>
      </c>
      <c r="L171" s="70">
        <f>'6.ВД 19-21 '!K127</f>
        <v>0</v>
      </c>
      <c r="M171" s="70">
        <f>'6.ВД 19-21 '!L127</f>
        <v>0</v>
      </c>
      <c r="N171" s="70">
        <f>'6.ВД 19-21 '!M127</f>
        <v>0</v>
      </c>
      <c r="O171" s="70">
        <f>'6.ВД 19-21 '!N127</f>
        <v>0</v>
      </c>
      <c r="P171" s="70">
        <f>'6.ВД 19-21 '!O127</f>
        <v>0</v>
      </c>
    </row>
    <row r="172" spans="1:16" ht="16.5" customHeight="1" hidden="1">
      <c r="A172" s="101"/>
      <c r="B172" s="149" t="s">
        <v>200</v>
      </c>
      <c r="C172" s="117"/>
      <c r="D172" s="117"/>
      <c r="E172" s="117"/>
      <c r="F172" s="119"/>
      <c r="G172" s="133"/>
      <c r="H172" s="133"/>
      <c r="I172" s="133"/>
      <c r="J172" s="133"/>
      <c r="K172" s="133"/>
      <c r="L172" s="68">
        <f>L168+L163+L150+L145+L81+L75+L66+L57+L12</f>
        <v>4187095.5700000003</v>
      </c>
      <c r="M172" s="68">
        <f>M168+M163+M150+M145+M81+M75+M66+M57+M12+M137</f>
        <v>0</v>
      </c>
      <c r="N172" s="68">
        <f>N168+N163+N150+N145+N81+N75+N66+N57+N12+N137</f>
        <v>4207095.57</v>
      </c>
      <c r="O172" s="68">
        <f>O168+O163+O150+O145+O81+O75+O66+O57+O12</f>
        <v>0</v>
      </c>
      <c r="P172" s="68">
        <f>P168+P163+P150+P145+P81+P75+P66+P57+P12</f>
        <v>0</v>
      </c>
    </row>
    <row r="174" spans="12:16" ht="14.25">
      <c r="L174" s="104"/>
      <c r="M174" s="104"/>
      <c r="N174" s="104"/>
      <c r="O174" s="104"/>
      <c r="P174" s="104"/>
    </row>
  </sheetData>
  <sheetProtection/>
  <mergeCells count="20">
    <mergeCell ref="C4:P4"/>
    <mergeCell ref="C6:P6"/>
    <mergeCell ref="A115:B115"/>
    <mergeCell ref="C2:L2"/>
    <mergeCell ref="A10:B10"/>
    <mergeCell ref="A18:B18"/>
    <mergeCell ref="A91:B91"/>
    <mergeCell ref="A95:B95"/>
    <mergeCell ref="A8:P8"/>
    <mergeCell ref="L5:P5"/>
    <mergeCell ref="A158:B158"/>
    <mergeCell ref="A121:B121"/>
    <mergeCell ref="A127:B127"/>
    <mergeCell ref="A131:B131"/>
    <mergeCell ref="A134:B134"/>
    <mergeCell ref="A50:B50"/>
    <mergeCell ref="A77:B77"/>
    <mergeCell ref="A83:B83"/>
    <mergeCell ref="A152:B152"/>
    <mergeCell ref="A157:B157"/>
  </mergeCells>
  <printOptions/>
  <pageMargins left="0.6692913385826772" right="0.3937007874015748" top="0.15748031496062992" bottom="0" header="0.5511811023622047" footer="0.3937007874015748"/>
  <pageSetup fitToHeight="2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3">
      <selection activeCell="J12" sqref="J12"/>
    </sheetView>
  </sheetViews>
  <sheetFormatPr defaultColWidth="9.140625" defaultRowHeight="15"/>
  <cols>
    <col min="1" max="1" width="21.00390625" style="8" customWidth="1"/>
    <col min="2" max="2" width="70.00390625" style="10" customWidth="1"/>
    <col min="3" max="3" width="12.00390625" style="10" customWidth="1"/>
    <col min="4" max="5" width="9.140625" style="10" hidden="1" customWidth="1"/>
    <col min="6" max="7" width="11.7109375" style="10" hidden="1" customWidth="1"/>
    <col min="8" max="9" width="11.00390625" style="10" customWidth="1"/>
    <col min="10" max="20" width="9.140625" style="10" customWidth="1"/>
    <col min="21" max="21" width="10.7109375" style="10" customWidth="1"/>
    <col min="22" max="16384" width="9.140625" style="10" customWidth="1"/>
  </cols>
  <sheetData>
    <row r="1" ht="12.75" hidden="1">
      <c r="B1" s="9" t="s">
        <v>10</v>
      </c>
    </row>
    <row r="2" spans="2:5" ht="33" customHeight="1" hidden="1">
      <c r="B2" s="259" t="s">
        <v>11</v>
      </c>
      <c r="C2" s="259"/>
      <c r="D2" s="259"/>
      <c r="E2" s="259"/>
    </row>
    <row r="3" spans="1:7" ht="16.5" customHeight="1">
      <c r="A3" s="9"/>
      <c r="B3" s="11" t="s">
        <v>9</v>
      </c>
      <c r="C3" s="12"/>
      <c r="F3" s="12"/>
      <c r="G3" s="12"/>
    </row>
    <row r="4" spans="1:5" ht="26.25" customHeight="1">
      <c r="A4" s="9"/>
      <c r="B4" s="250" t="s">
        <v>83</v>
      </c>
      <c r="C4" s="250"/>
      <c r="D4" s="250"/>
      <c r="E4" s="250"/>
    </row>
    <row r="5" spans="1:7" ht="15.75" customHeight="1">
      <c r="A5" s="260" t="s">
        <v>84</v>
      </c>
      <c r="B5" s="260"/>
      <c r="C5" s="260"/>
      <c r="D5" s="260"/>
      <c r="E5" s="260"/>
      <c r="G5" s="13"/>
    </row>
    <row r="6" spans="1:7" ht="12.75">
      <c r="A6" s="9"/>
      <c r="B6" s="3"/>
      <c r="C6" s="14"/>
      <c r="E6" s="10" t="s">
        <v>12</v>
      </c>
      <c r="F6" s="14"/>
      <c r="G6" s="14"/>
    </row>
    <row r="7" spans="1:2" ht="12.75" hidden="1">
      <c r="A7" s="8" t="s">
        <v>13</v>
      </c>
      <c r="B7" s="15" t="s">
        <v>13</v>
      </c>
    </row>
    <row r="8" spans="1:9" s="8" customFormat="1" ht="26.25" customHeight="1">
      <c r="A8" s="16" t="s">
        <v>14</v>
      </c>
      <c r="B8" s="16" t="s">
        <v>15</v>
      </c>
      <c r="C8" s="17" t="s">
        <v>18</v>
      </c>
      <c r="D8" s="18" t="s">
        <v>16</v>
      </c>
      <c r="E8" s="18" t="s">
        <v>17</v>
      </c>
      <c r="F8" s="17" t="s">
        <v>18</v>
      </c>
      <c r="G8" s="17" t="s">
        <v>19</v>
      </c>
      <c r="H8" s="17" t="s">
        <v>19</v>
      </c>
      <c r="I8" s="17" t="s">
        <v>85</v>
      </c>
    </row>
    <row r="9" spans="1:9" ht="12.75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3</v>
      </c>
      <c r="G9" s="19">
        <v>4</v>
      </c>
      <c r="H9" s="19">
        <v>3</v>
      </c>
      <c r="I9" s="19">
        <v>3</v>
      </c>
    </row>
    <row r="10" spans="1:9" s="13" customFormat="1" ht="12.75">
      <c r="A10" s="20" t="s">
        <v>20</v>
      </c>
      <c r="B10" s="21" t="s">
        <v>21</v>
      </c>
      <c r="C10" s="52">
        <f aca="true" t="shared" si="0" ref="C10:I10">C11+C15+C26+C18</f>
        <v>657300</v>
      </c>
      <c r="D10" s="22">
        <f t="shared" si="0"/>
        <v>18</v>
      </c>
      <c r="E10" s="22">
        <f t="shared" si="0"/>
        <v>657318</v>
      </c>
      <c r="F10" s="22">
        <f t="shared" si="0"/>
        <v>325.5</v>
      </c>
      <c r="G10" s="22">
        <f t="shared" si="0"/>
        <v>325.6</v>
      </c>
      <c r="H10" s="52">
        <f t="shared" si="0"/>
        <v>695400</v>
      </c>
      <c r="I10" s="52">
        <f t="shared" si="0"/>
        <v>721200</v>
      </c>
    </row>
    <row r="11" spans="1:9" s="13" customFormat="1" ht="16.5" customHeight="1">
      <c r="A11" s="20" t="s">
        <v>22</v>
      </c>
      <c r="B11" s="23" t="s">
        <v>23</v>
      </c>
      <c r="C11" s="52">
        <f aca="true" t="shared" si="1" ref="C11:I11">C12</f>
        <v>24000</v>
      </c>
      <c r="D11" s="22">
        <f t="shared" si="1"/>
        <v>0</v>
      </c>
      <c r="E11" s="22">
        <f t="shared" si="1"/>
        <v>24000</v>
      </c>
      <c r="F11" s="22">
        <f t="shared" si="1"/>
        <v>26.1</v>
      </c>
      <c r="G11" s="22">
        <f t="shared" si="1"/>
        <v>26.1</v>
      </c>
      <c r="H11" s="52">
        <f t="shared" si="1"/>
        <v>24000</v>
      </c>
      <c r="I11" s="52">
        <f t="shared" si="1"/>
        <v>24000</v>
      </c>
    </row>
    <row r="12" spans="1:9" ht="12.75">
      <c r="A12" s="19" t="s">
        <v>24</v>
      </c>
      <c r="B12" s="24" t="s">
        <v>25</v>
      </c>
      <c r="C12" s="53">
        <f aca="true" t="shared" si="2" ref="C12:I12">C13+C14</f>
        <v>24000</v>
      </c>
      <c r="D12" s="25">
        <f t="shared" si="2"/>
        <v>0</v>
      </c>
      <c r="E12" s="25">
        <f t="shared" si="2"/>
        <v>24000</v>
      </c>
      <c r="F12" s="25">
        <f t="shared" si="2"/>
        <v>26.1</v>
      </c>
      <c r="G12" s="25">
        <f t="shared" si="2"/>
        <v>26.1</v>
      </c>
      <c r="H12" s="53">
        <f t="shared" si="2"/>
        <v>24000</v>
      </c>
      <c r="I12" s="53">
        <f t="shared" si="2"/>
        <v>24000</v>
      </c>
    </row>
    <row r="13" spans="1:9" ht="39.75" customHeight="1">
      <c r="A13" s="19" t="s">
        <v>26</v>
      </c>
      <c r="B13" s="26" t="s">
        <v>27</v>
      </c>
      <c r="C13" s="53">
        <v>24000</v>
      </c>
      <c r="D13" s="27">
        <v>-0.5</v>
      </c>
      <c r="E13" s="28">
        <f>C13+D13</f>
        <v>23999.5</v>
      </c>
      <c r="F13" s="25">
        <v>26.1</v>
      </c>
      <c r="G13" s="25">
        <v>26.1</v>
      </c>
      <c r="H13" s="53">
        <v>24000</v>
      </c>
      <c r="I13" s="53">
        <v>24000</v>
      </c>
    </row>
    <row r="14" spans="1:9" ht="32.25" customHeight="1" hidden="1">
      <c r="A14" s="19" t="s">
        <v>28</v>
      </c>
      <c r="B14" s="26" t="s">
        <v>29</v>
      </c>
      <c r="C14" s="53">
        <v>0</v>
      </c>
      <c r="D14" s="27">
        <v>0.5</v>
      </c>
      <c r="E14" s="28">
        <f>C14+D14</f>
        <v>0.5</v>
      </c>
      <c r="F14" s="25">
        <v>0</v>
      </c>
      <c r="G14" s="25">
        <v>0</v>
      </c>
      <c r="H14" s="53">
        <v>0</v>
      </c>
      <c r="I14" s="53">
        <v>0</v>
      </c>
    </row>
    <row r="15" spans="1:9" s="13" customFormat="1" ht="19.5" customHeight="1">
      <c r="A15" s="20" t="s">
        <v>30</v>
      </c>
      <c r="B15" s="23" t="s">
        <v>31</v>
      </c>
      <c r="C15" s="52">
        <f aca="true" t="shared" si="3" ref="C15:I16">C16</f>
        <v>22800</v>
      </c>
      <c r="D15" s="22">
        <f t="shared" si="3"/>
        <v>0</v>
      </c>
      <c r="E15" s="22">
        <f t="shared" si="3"/>
        <v>22800</v>
      </c>
      <c r="F15" s="22">
        <f t="shared" si="3"/>
        <v>0.2</v>
      </c>
      <c r="G15" s="22">
        <f t="shared" si="3"/>
        <v>0.3</v>
      </c>
      <c r="H15" s="52">
        <f t="shared" si="3"/>
        <v>23600</v>
      </c>
      <c r="I15" s="52">
        <f t="shared" si="3"/>
        <v>24300</v>
      </c>
    </row>
    <row r="16" spans="1:9" ht="18.75" customHeight="1">
      <c r="A16" s="19" t="s">
        <v>32</v>
      </c>
      <c r="B16" s="7" t="s">
        <v>33</v>
      </c>
      <c r="C16" s="53">
        <f t="shared" si="3"/>
        <v>22800</v>
      </c>
      <c r="D16" s="25">
        <f t="shared" si="3"/>
        <v>0</v>
      </c>
      <c r="E16" s="25">
        <f t="shared" si="3"/>
        <v>22800</v>
      </c>
      <c r="F16" s="25">
        <f t="shared" si="3"/>
        <v>0.2</v>
      </c>
      <c r="G16" s="25">
        <f t="shared" si="3"/>
        <v>0.3</v>
      </c>
      <c r="H16" s="53">
        <f t="shared" si="3"/>
        <v>23600</v>
      </c>
      <c r="I16" s="53">
        <f t="shared" si="3"/>
        <v>24300</v>
      </c>
    </row>
    <row r="17" spans="1:9" ht="20.25" customHeight="1">
      <c r="A17" s="19" t="s">
        <v>34</v>
      </c>
      <c r="B17" s="7" t="s">
        <v>33</v>
      </c>
      <c r="C17" s="53">
        <v>22800</v>
      </c>
      <c r="D17" s="27">
        <v>0</v>
      </c>
      <c r="E17" s="27">
        <f>C17+D17</f>
        <v>22800</v>
      </c>
      <c r="F17" s="25">
        <v>0.2</v>
      </c>
      <c r="G17" s="25">
        <v>0.3</v>
      </c>
      <c r="H17" s="53">
        <v>23600</v>
      </c>
      <c r="I17" s="53">
        <v>24300</v>
      </c>
    </row>
    <row r="18" spans="1:9" s="32" customFormat="1" ht="18.75" customHeight="1">
      <c r="A18" s="29" t="s">
        <v>35</v>
      </c>
      <c r="B18" s="30" t="s">
        <v>36</v>
      </c>
      <c r="C18" s="54">
        <f aca="true" t="shared" si="4" ref="C18:I18">C19+C21</f>
        <v>605500</v>
      </c>
      <c r="D18" s="31">
        <f t="shared" si="4"/>
        <v>18</v>
      </c>
      <c r="E18" s="31">
        <f t="shared" si="4"/>
        <v>605518</v>
      </c>
      <c r="F18" s="31">
        <f t="shared" si="4"/>
        <v>293.2</v>
      </c>
      <c r="G18" s="31">
        <f t="shared" si="4"/>
        <v>293.2</v>
      </c>
      <c r="H18" s="54">
        <f t="shared" si="4"/>
        <v>642800</v>
      </c>
      <c r="I18" s="54">
        <f t="shared" si="4"/>
        <v>667900</v>
      </c>
    </row>
    <row r="19" spans="1:9" s="36" customFormat="1" ht="18.75" customHeight="1">
      <c r="A19" s="33" t="s">
        <v>37</v>
      </c>
      <c r="B19" s="34" t="s">
        <v>38</v>
      </c>
      <c r="C19" s="55">
        <f aca="true" t="shared" si="5" ref="C19:I19">C20</f>
        <v>44300</v>
      </c>
      <c r="D19" s="35">
        <f t="shared" si="5"/>
        <v>-6</v>
      </c>
      <c r="E19" s="35">
        <f t="shared" si="5"/>
        <v>44294</v>
      </c>
      <c r="F19" s="35">
        <f t="shared" si="5"/>
        <v>58</v>
      </c>
      <c r="G19" s="35">
        <f t="shared" si="5"/>
        <v>58</v>
      </c>
      <c r="H19" s="55">
        <f t="shared" si="5"/>
        <v>58000</v>
      </c>
      <c r="I19" s="55">
        <f t="shared" si="5"/>
        <v>59000</v>
      </c>
    </row>
    <row r="20" spans="1:9" s="36" customFormat="1" ht="25.5" customHeight="1">
      <c r="A20" s="33" t="s">
        <v>39</v>
      </c>
      <c r="B20" s="34" t="s">
        <v>40</v>
      </c>
      <c r="C20" s="55">
        <v>44300</v>
      </c>
      <c r="D20" s="37">
        <v>-6</v>
      </c>
      <c r="E20" s="37">
        <f>C20+D20</f>
        <v>44294</v>
      </c>
      <c r="F20" s="35">
        <v>58</v>
      </c>
      <c r="G20" s="35">
        <v>58</v>
      </c>
      <c r="H20" s="55">
        <v>58000</v>
      </c>
      <c r="I20" s="55">
        <v>59000</v>
      </c>
    </row>
    <row r="21" spans="1:9" s="36" customFormat="1" ht="18.75" customHeight="1">
      <c r="A21" s="33" t="s">
        <v>41</v>
      </c>
      <c r="B21" s="34" t="s">
        <v>42</v>
      </c>
      <c r="C21" s="55">
        <f aca="true" t="shared" si="6" ref="C21:I21">C24+C22</f>
        <v>561200</v>
      </c>
      <c r="D21" s="35">
        <f t="shared" si="6"/>
        <v>24</v>
      </c>
      <c r="E21" s="35">
        <f t="shared" si="6"/>
        <v>561224</v>
      </c>
      <c r="F21" s="35">
        <f t="shared" si="6"/>
        <v>235.2</v>
      </c>
      <c r="G21" s="35">
        <f t="shared" si="6"/>
        <v>235.2</v>
      </c>
      <c r="H21" s="55">
        <f t="shared" si="6"/>
        <v>584800</v>
      </c>
      <c r="I21" s="55">
        <f t="shared" si="6"/>
        <v>608900</v>
      </c>
    </row>
    <row r="22" spans="1:9" s="36" customFormat="1" ht="16.5" customHeight="1">
      <c r="A22" s="6" t="s">
        <v>43</v>
      </c>
      <c r="B22" s="34" t="s">
        <v>44</v>
      </c>
      <c r="C22" s="55">
        <f aca="true" t="shared" si="7" ref="C22:I22">C23</f>
        <v>405600</v>
      </c>
      <c r="D22" s="35">
        <f t="shared" si="7"/>
        <v>9</v>
      </c>
      <c r="E22" s="35">
        <f t="shared" si="7"/>
        <v>405609</v>
      </c>
      <c r="F22" s="35">
        <f t="shared" si="7"/>
        <v>47</v>
      </c>
      <c r="G22" s="35">
        <f t="shared" si="7"/>
        <v>47</v>
      </c>
      <c r="H22" s="55">
        <f t="shared" si="7"/>
        <v>410000</v>
      </c>
      <c r="I22" s="55">
        <f t="shared" si="7"/>
        <v>415000</v>
      </c>
    </row>
    <row r="23" spans="1:9" s="36" customFormat="1" ht="26.25" customHeight="1">
      <c r="A23" s="6" t="s">
        <v>45</v>
      </c>
      <c r="B23" s="34" t="s">
        <v>46</v>
      </c>
      <c r="C23" s="55">
        <v>405600</v>
      </c>
      <c r="D23" s="35">
        <v>9</v>
      </c>
      <c r="E23" s="27">
        <f>C23+D23</f>
        <v>405609</v>
      </c>
      <c r="F23" s="35">
        <v>47</v>
      </c>
      <c r="G23" s="35">
        <v>47</v>
      </c>
      <c r="H23" s="55">
        <v>410000</v>
      </c>
      <c r="I23" s="55">
        <v>415000</v>
      </c>
    </row>
    <row r="24" spans="1:9" s="36" customFormat="1" ht="15.75" customHeight="1">
      <c r="A24" s="6" t="s">
        <v>47</v>
      </c>
      <c r="B24" s="34" t="s">
        <v>48</v>
      </c>
      <c r="C24" s="55">
        <f aca="true" t="shared" si="8" ref="C24:I24">C25</f>
        <v>155600</v>
      </c>
      <c r="D24" s="35">
        <f t="shared" si="8"/>
        <v>15</v>
      </c>
      <c r="E24" s="35">
        <f t="shared" si="8"/>
        <v>155615</v>
      </c>
      <c r="F24" s="35">
        <f t="shared" si="8"/>
        <v>188.2</v>
      </c>
      <c r="G24" s="35">
        <f t="shared" si="8"/>
        <v>188.2</v>
      </c>
      <c r="H24" s="55">
        <f t="shared" si="8"/>
        <v>174800</v>
      </c>
      <c r="I24" s="55">
        <f t="shared" si="8"/>
        <v>193900</v>
      </c>
    </row>
    <row r="25" spans="1:9" s="36" customFormat="1" ht="27.75" customHeight="1">
      <c r="A25" s="6" t="s">
        <v>49</v>
      </c>
      <c r="B25" s="34" t="s">
        <v>50</v>
      </c>
      <c r="C25" s="55">
        <v>155600</v>
      </c>
      <c r="D25" s="35">
        <v>15</v>
      </c>
      <c r="E25" s="27">
        <f>C25+D25</f>
        <v>155615</v>
      </c>
      <c r="F25" s="35">
        <v>188.2</v>
      </c>
      <c r="G25" s="35">
        <v>188.2</v>
      </c>
      <c r="H25" s="55">
        <v>174800</v>
      </c>
      <c r="I25" s="55">
        <v>193900</v>
      </c>
    </row>
    <row r="26" spans="1:9" s="13" customFormat="1" ht="31.5" customHeight="1">
      <c r="A26" s="20" t="s">
        <v>51</v>
      </c>
      <c r="B26" s="23" t="s">
        <v>52</v>
      </c>
      <c r="C26" s="56">
        <f>C27</f>
        <v>5000</v>
      </c>
      <c r="D26" s="38">
        <f aca="true" t="shared" si="9" ref="D26:I28">D27</f>
        <v>0</v>
      </c>
      <c r="E26" s="38">
        <f t="shared" si="9"/>
        <v>5000</v>
      </c>
      <c r="F26" s="38">
        <f t="shared" si="9"/>
        <v>6</v>
      </c>
      <c r="G26" s="38">
        <f t="shared" si="9"/>
        <v>6</v>
      </c>
      <c r="H26" s="56">
        <f t="shared" si="9"/>
        <v>5000</v>
      </c>
      <c r="I26" s="56">
        <f t="shared" si="9"/>
        <v>5000</v>
      </c>
    </row>
    <row r="27" spans="1:9" ht="20.25" customHeight="1">
      <c r="A27" s="19" t="s">
        <v>53</v>
      </c>
      <c r="B27" s="39" t="s">
        <v>54</v>
      </c>
      <c r="C27" s="51">
        <f>C28</f>
        <v>5000</v>
      </c>
      <c r="D27" s="40">
        <f t="shared" si="9"/>
        <v>0</v>
      </c>
      <c r="E27" s="40">
        <f t="shared" si="9"/>
        <v>5000</v>
      </c>
      <c r="F27" s="40">
        <f t="shared" si="9"/>
        <v>6</v>
      </c>
      <c r="G27" s="40">
        <f t="shared" si="9"/>
        <v>6</v>
      </c>
      <c r="H27" s="51">
        <f t="shared" si="9"/>
        <v>5000</v>
      </c>
      <c r="I27" s="51">
        <f t="shared" si="9"/>
        <v>5000</v>
      </c>
    </row>
    <row r="28" spans="1:9" ht="18" customHeight="1">
      <c r="A28" s="19" t="s">
        <v>55</v>
      </c>
      <c r="B28" s="26" t="s">
        <v>56</v>
      </c>
      <c r="C28" s="51">
        <f>C29</f>
        <v>5000</v>
      </c>
      <c r="D28" s="40">
        <f t="shared" si="9"/>
        <v>0</v>
      </c>
      <c r="E28" s="40">
        <f t="shared" si="9"/>
        <v>5000</v>
      </c>
      <c r="F28" s="40">
        <f t="shared" si="9"/>
        <v>6</v>
      </c>
      <c r="G28" s="40">
        <f t="shared" si="9"/>
        <v>6</v>
      </c>
      <c r="H28" s="51">
        <f t="shared" si="9"/>
        <v>5000</v>
      </c>
      <c r="I28" s="51">
        <f t="shared" si="9"/>
        <v>5000</v>
      </c>
    </row>
    <row r="29" spans="1:9" ht="19.5" customHeight="1">
      <c r="A29" s="19" t="s">
        <v>57</v>
      </c>
      <c r="B29" s="26" t="s">
        <v>58</v>
      </c>
      <c r="C29" s="53">
        <v>5000</v>
      </c>
      <c r="D29" s="41">
        <v>0</v>
      </c>
      <c r="E29" s="25">
        <f>C29+D29</f>
        <v>5000</v>
      </c>
      <c r="F29" s="25">
        <v>6</v>
      </c>
      <c r="G29" s="25">
        <v>6</v>
      </c>
      <c r="H29" s="53">
        <v>5000</v>
      </c>
      <c r="I29" s="53">
        <v>5000</v>
      </c>
    </row>
    <row r="30" spans="1:14" s="45" customFormat="1" ht="17.25" customHeight="1">
      <c r="A30" s="42" t="s">
        <v>59</v>
      </c>
      <c r="B30" s="23" t="s">
        <v>60</v>
      </c>
      <c r="C30" s="56">
        <f aca="true" t="shared" si="10" ref="C30:I30">C31</f>
        <v>1632957.1</v>
      </c>
      <c r="D30" s="43">
        <f t="shared" si="10"/>
        <v>719.5976</v>
      </c>
      <c r="E30" s="43">
        <f t="shared" si="10"/>
        <v>1633676.6976</v>
      </c>
      <c r="F30" s="43">
        <f t="shared" si="10"/>
        <v>3434.9580000000005</v>
      </c>
      <c r="G30" s="43">
        <f t="shared" si="10"/>
        <v>3501.392</v>
      </c>
      <c r="H30" s="56">
        <f t="shared" si="10"/>
        <v>1714775.42</v>
      </c>
      <c r="I30" s="56">
        <f t="shared" si="10"/>
        <v>1802673.92</v>
      </c>
      <c r="J30" s="44"/>
      <c r="K30" s="44"/>
      <c r="L30" s="44"/>
      <c r="M30" s="44"/>
      <c r="N30" s="44"/>
    </row>
    <row r="31" spans="1:14" s="3" customFormat="1" ht="18" customHeight="1">
      <c r="A31" s="17" t="s">
        <v>61</v>
      </c>
      <c r="B31" s="7" t="s">
        <v>62</v>
      </c>
      <c r="C31" s="51">
        <f aca="true" t="shared" si="11" ref="C31:I31">C32+C37+C43</f>
        <v>1632957.1</v>
      </c>
      <c r="D31" s="46">
        <f t="shared" si="11"/>
        <v>719.5976</v>
      </c>
      <c r="E31" s="46">
        <f t="shared" si="11"/>
        <v>1633676.6976</v>
      </c>
      <c r="F31" s="46">
        <f t="shared" si="11"/>
        <v>3434.9580000000005</v>
      </c>
      <c r="G31" s="46">
        <f t="shared" si="11"/>
        <v>3501.392</v>
      </c>
      <c r="H31" s="51">
        <f t="shared" si="11"/>
        <v>1714775.42</v>
      </c>
      <c r="I31" s="51">
        <f t="shared" si="11"/>
        <v>1802673.92</v>
      </c>
      <c r="J31" s="47"/>
      <c r="K31" s="47"/>
      <c r="L31" s="47"/>
      <c r="M31" s="47"/>
      <c r="N31" s="47"/>
    </row>
    <row r="32" spans="1:14" s="45" customFormat="1" ht="17.25" customHeight="1">
      <c r="A32" s="42" t="s">
        <v>63</v>
      </c>
      <c r="B32" s="23" t="s">
        <v>64</v>
      </c>
      <c r="C32" s="56">
        <f aca="true" t="shared" si="12" ref="C32:I32">C33+C35</f>
        <v>633300</v>
      </c>
      <c r="D32" s="43">
        <f t="shared" si="12"/>
        <v>0</v>
      </c>
      <c r="E32" s="43">
        <f t="shared" si="12"/>
        <v>633300</v>
      </c>
      <c r="F32" s="43">
        <f t="shared" si="12"/>
        <v>1436.8000000000002</v>
      </c>
      <c r="G32" s="43">
        <f t="shared" si="12"/>
        <v>1436.7</v>
      </c>
      <c r="H32" s="56">
        <f t="shared" si="12"/>
        <v>662800</v>
      </c>
      <c r="I32" s="56">
        <f t="shared" si="12"/>
        <v>696100</v>
      </c>
      <c r="J32" s="44"/>
      <c r="K32" s="44"/>
      <c r="L32" s="44"/>
      <c r="M32" s="44"/>
      <c r="N32" s="44"/>
    </row>
    <row r="33" spans="1:14" s="3" customFormat="1" ht="16.5" customHeight="1">
      <c r="A33" s="17" t="s">
        <v>65</v>
      </c>
      <c r="B33" s="7" t="s">
        <v>66</v>
      </c>
      <c r="C33" s="51">
        <f aca="true" t="shared" si="13" ref="C33:I33">C34</f>
        <v>96900</v>
      </c>
      <c r="D33" s="46">
        <f t="shared" si="13"/>
        <v>0</v>
      </c>
      <c r="E33" s="46">
        <f t="shared" si="13"/>
        <v>96900</v>
      </c>
      <c r="F33" s="46">
        <f t="shared" si="13"/>
        <v>156.9</v>
      </c>
      <c r="G33" s="46">
        <f t="shared" si="13"/>
        <v>156.9</v>
      </c>
      <c r="H33" s="51">
        <f t="shared" si="13"/>
        <v>93200</v>
      </c>
      <c r="I33" s="51">
        <f t="shared" si="13"/>
        <v>91000</v>
      </c>
      <c r="J33" s="47"/>
      <c r="K33" s="47"/>
      <c r="L33" s="47"/>
      <c r="M33" s="47"/>
      <c r="N33" s="47"/>
    </row>
    <row r="34" spans="1:11" s="3" customFormat="1" ht="23.25" customHeight="1">
      <c r="A34" s="17" t="s">
        <v>1</v>
      </c>
      <c r="B34" s="48" t="s">
        <v>2</v>
      </c>
      <c r="C34" s="51">
        <v>96900</v>
      </c>
      <c r="D34" s="41">
        <v>0</v>
      </c>
      <c r="E34" s="25">
        <f>C34+D34</f>
        <v>96900</v>
      </c>
      <c r="F34" s="46">
        <v>156.9</v>
      </c>
      <c r="G34" s="46">
        <v>156.9</v>
      </c>
      <c r="H34" s="51">
        <v>93200</v>
      </c>
      <c r="I34" s="51">
        <v>91000</v>
      </c>
      <c r="J34" s="49"/>
      <c r="K34" s="49"/>
    </row>
    <row r="35" spans="1:13" s="3" customFormat="1" ht="23.25" customHeight="1">
      <c r="A35" s="17" t="s">
        <v>67</v>
      </c>
      <c r="B35" s="7" t="s">
        <v>68</v>
      </c>
      <c r="C35" s="51">
        <f aca="true" t="shared" si="14" ref="C35:I35">C36</f>
        <v>536400</v>
      </c>
      <c r="D35" s="46">
        <f t="shared" si="14"/>
        <v>0</v>
      </c>
      <c r="E35" s="46">
        <f t="shared" si="14"/>
        <v>536400</v>
      </c>
      <c r="F35" s="46">
        <f t="shared" si="14"/>
        <v>1279.9</v>
      </c>
      <c r="G35" s="46">
        <f t="shared" si="14"/>
        <v>1279.8</v>
      </c>
      <c r="H35" s="51">
        <f t="shared" si="14"/>
        <v>569600</v>
      </c>
      <c r="I35" s="51">
        <f t="shared" si="14"/>
        <v>605100</v>
      </c>
      <c r="J35" s="47"/>
      <c r="K35" s="47"/>
      <c r="L35" s="47"/>
      <c r="M35" s="47"/>
    </row>
    <row r="36" spans="1:11" s="3" customFormat="1" ht="27.75" customHeight="1">
      <c r="A36" s="17" t="s">
        <v>3</v>
      </c>
      <c r="B36" s="7" t="s">
        <v>4</v>
      </c>
      <c r="C36" s="51">
        <v>536400</v>
      </c>
      <c r="D36" s="41">
        <v>0</v>
      </c>
      <c r="E36" s="25">
        <f>C36+D36</f>
        <v>536400</v>
      </c>
      <c r="F36" s="46">
        <v>1279.9</v>
      </c>
      <c r="G36" s="46">
        <v>1279.8</v>
      </c>
      <c r="H36" s="51">
        <v>569600</v>
      </c>
      <c r="I36" s="51">
        <v>605100</v>
      </c>
      <c r="J36" s="49"/>
      <c r="K36" s="49"/>
    </row>
    <row r="37" spans="1:12" s="45" customFormat="1" ht="17.25" customHeight="1">
      <c r="A37" s="42" t="s">
        <v>69</v>
      </c>
      <c r="B37" s="23" t="s">
        <v>70</v>
      </c>
      <c r="C37" s="56">
        <f aca="true" t="shared" si="15" ref="C37:I37">C38+C40</f>
        <v>63999</v>
      </c>
      <c r="D37" s="43">
        <f t="shared" si="15"/>
        <v>0</v>
      </c>
      <c r="E37" s="43">
        <f t="shared" si="15"/>
        <v>63999</v>
      </c>
      <c r="F37" s="43">
        <f t="shared" si="15"/>
        <v>59.257</v>
      </c>
      <c r="G37" s="43">
        <f t="shared" si="15"/>
        <v>59.257</v>
      </c>
      <c r="H37" s="56">
        <f t="shared" si="15"/>
        <v>64678</v>
      </c>
      <c r="I37" s="56">
        <f t="shared" si="15"/>
        <v>67003</v>
      </c>
      <c r="J37" s="44"/>
      <c r="K37" s="44"/>
      <c r="L37" s="44"/>
    </row>
    <row r="38" spans="1:13" s="3" customFormat="1" ht="24.75" customHeight="1">
      <c r="A38" s="17" t="s">
        <v>71</v>
      </c>
      <c r="B38" s="7" t="s">
        <v>72</v>
      </c>
      <c r="C38" s="51">
        <f aca="true" t="shared" si="16" ref="C38:I38">C39</f>
        <v>63999</v>
      </c>
      <c r="D38" s="46">
        <f t="shared" si="16"/>
        <v>0</v>
      </c>
      <c r="E38" s="46">
        <f t="shared" si="16"/>
        <v>63999</v>
      </c>
      <c r="F38" s="46">
        <f t="shared" si="16"/>
        <v>59.257</v>
      </c>
      <c r="G38" s="46">
        <f t="shared" si="16"/>
        <v>59.257</v>
      </c>
      <c r="H38" s="51">
        <f t="shared" si="16"/>
        <v>64678</v>
      </c>
      <c r="I38" s="51">
        <f t="shared" si="16"/>
        <v>67003</v>
      </c>
      <c r="J38" s="47"/>
      <c r="K38" s="47"/>
      <c r="L38" s="47"/>
      <c r="M38" s="47"/>
    </row>
    <row r="39" spans="1:11" s="3" customFormat="1" ht="26.25" customHeight="1">
      <c r="A39" s="17" t="s">
        <v>5</v>
      </c>
      <c r="B39" s="7" t="s">
        <v>73</v>
      </c>
      <c r="C39" s="51">
        <v>63999</v>
      </c>
      <c r="D39" s="41">
        <v>0</v>
      </c>
      <c r="E39" s="27">
        <f>C39+D39</f>
        <v>63999</v>
      </c>
      <c r="F39" s="46">
        <v>59.257</v>
      </c>
      <c r="G39" s="46">
        <v>59.257</v>
      </c>
      <c r="H39" s="51">
        <v>64678</v>
      </c>
      <c r="I39" s="51">
        <v>67003</v>
      </c>
      <c r="K39" s="49"/>
    </row>
    <row r="40" spans="1:13" s="3" customFormat="1" ht="27" customHeight="1" hidden="1">
      <c r="A40" s="17" t="s">
        <v>74</v>
      </c>
      <c r="B40" s="7" t="s">
        <v>75</v>
      </c>
      <c r="C40" s="51">
        <f aca="true" t="shared" si="17" ref="C40:I41">C41</f>
        <v>0</v>
      </c>
      <c r="D40" s="46">
        <f t="shared" si="17"/>
        <v>0</v>
      </c>
      <c r="E40" s="46">
        <f t="shared" si="17"/>
        <v>0</v>
      </c>
      <c r="F40" s="46">
        <f t="shared" si="17"/>
        <v>0</v>
      </c>
      <c r="G40" s="46">
        <f t="shared" si="17"/>
        <v>0</v>
      </c>
      <c r="H40" s="51">
        <f t="shared" si="17"/>
        <v>0</v>
      </c>
      <c r="I40" s="51">
        <f t="shared" si="17"/>
        <v>0</v>
      </c>
      <c r="J40" s="47"/>
      <c r="K40" s="47"/>
      <c r="L40" s="47"/>
      <c r="M40" s="47"/>
    </row>
    <row r="41" spans="1:13" s="3" customFormat="1" ht="26.25" customHeight="1" hidden="1">
      <c r="A41" s="17" t="s">
        <v>6</v>
      </c>
      <c r="B41" s="7" t="s">
        <v>76</v>
      </c>
      <c r="C41" s="51">
        <f t="shared" si="17"/>
        <v>0</v>
      </c>
      <c r="D41" s="46">
        <f t="shared" si="17"/>
        <v>0</v>
      </c>
      <c r="E41" s="46">
        <f t="shared" si="17"/>
        <v>0</v>
      </c>
      <c r="F41" s="46">
        <f t="shared" si="17"/>
        <v>0</v>
      </c>
      <c r="G41" s="46">
        <f t="shared" si="17"/>
        <v>0</v>
      </c>
      <c r="H41" s="51">
        <f t="shared" si="17"/>
        <v>0</v>
      </c>
      <c r="I41" s="51">
        <f t="shared" si="17"/>
        <v>0</v>
      </c>
      <c r="J41" s="47"/>
      <c r="K41" s="47"/>
      <c r="L41" s="47"/>
      <c r="M41" s="47"/>
    </row>
    <row r="42" spans="1:11" s="3" customFormat="1" ht="39" customHeight="1" hidden="1">
      <c r="A42" s="17"/>
      <c r="B42" s="7" t="s">
        <v>77</v>
      </c>
      <c r="C42" s="51"/>
      <c r="D42" s="50"/>
      <c r="E42" s="35"/>
      <c r="F42" s="46"/>
      <c r="G42" s="46"/>
      <c r="H42" s="51"/>
      <c r="I42" s="51"/>
      <c r="K42" s="49"/>
    </row>
    <row r="43" spans="1:12" s="45" customFormat="1" ht="16.5" customHeight="1">
      <c r="A43" s="42" t="s">
        <v>78</v>
      </c>
      <c r="B43" s="23" t="s">
        <v>79</v>
      </c>
      <c r="C43" s="56">
        <f aca="true" t="shared" si="18" ref="C43:I44">C44</f>
        <v>935658.1</v>
      </c>
      <c r="D43" s="43">
        <f t="shared" si="18"/>
        <v>719.5976</v>
      </c>
      <c r="E43" s="43">
        <f t="shared" si="18"/>
        <v>936377.6976</v>
      </c>
      <c r="F43" s="43">
        <f t="shared" si="18"/>
        <v>1938.901</v>
      </c>
      <c r="G43" s="43">
        <f t="shared" si="18"/>
        <v>2005.435</v>
      </c>
      <c r="H43" s="56">
        <f t="shared" si="18"/>
        <v>987297.42</v>
      </c>
      <c r="I43" s="56">
        <f t="shared" si="18"/>
        <v>1039570.92</v>
      </c>
      <c r="J43" s="44"/>
      <c r="K43" s="44"/>
      <c r="L43" s="44"/>
    </row>
    <row r="44" spans="1:12" s="45" customFormat="1" ht="40.5" customHeight="1">
      <c r="A44" s="17" t="s">
        <v>80</v>
      </c>
      <c r="B44" s="7" t="s">
        <v>81</v>
      </c>
      <c r="C44" s="51">
        <f t="shared" si="18"/>
        <v>935658.1</v>
      </c>
      <c r="D44" s="46">
        <f t="shared" si="18"/>
        <v>719.5976</v>
      </c>
      <c r="E44" s="46">
        <f t="shared" si="18"/>
        <v>936377.6976</v>
      </c>
      <c r="F44" s="46">
        <f t="shared" si="18"/>
        <v>1938.901</v>
      </c>
      <c r="G44" s="46">
        <f t="shared" si="18"/>
        <v>2005.435</v>
      </c>
      <c r="H44" s="51">
        <v>987297.42</v>
      </c>
      <c r="I44" s="51">
        <v>1039570.92</v>
      </c>
      <c r="J44" s="44"/>
      <c r="K44" s="44"/>
      <c r="L44" s="44"/>
    </row>
    <row r="45" spans="1:11" s="3" customFormat="1" ht="38.25" customHeight="1">
      <c r="A45" s="17" t="s">
        <v>7</v>
      </c>
      <c r="B45" s="7" t="s">
        <v>8</v>
      </c>
      <c r="C45" s="51">
        <v>935658.1</v>
      </c>
      <c r="D45" s="50">
        <f>62.9076+656.69</f>
        <v>719.5976</v>
      </c>
      <c r="E45" s="35">
        <f>C45+D45</f>
        <v>936377.6976</v>
      </c>
      <c r="F45" s="46">
        <f>1821.987+116.914</f>
        <v>1938.901</v>
      </c>
      <c r="G45" s="46">
        <f>1888.521+116.914</f>
        <v>2005.435</v>
      </c>
      <c r="H45" s="51">
        <v>987297.42</v>
      </c>
      <c r="I45" s="51">
        <v>1039570.92</v>
      </c>
      <c r="K45" s="49"/>
    </row>
    <row r="46" spans="1:12" s="45" customFormat="1" ht="17.25" customHeight="1">
      <c r="A46" s="42"/>
      <c r="B46" s="23" t="s">
        <v>82</v>
      </c>
      <c r="C46" s="56">
        <f aca="true" t="shared" si="19" ref="C46:I46">C10+C30</f>
        <v>2290257.1</v>
      </c>
      <c r="D46" s="43">
        <f t="shared" si="19"/>
        <v>737.5976</v>
      </c>
      <c r="E46" s="43">
        <f t="shared" si="19"/>
        <v>2290994.6976</v>
      </c>
      <c r="F46" s="43">
        <f t="shared" si="19"/>
        <v>3760.4580000000005</v>
      </c>
      <c r="G46" s="43">
        <f t="shared" si="19"/>
        <v>3826.9919999999997</v>
      </c>
      <c r="H46" s="56">
        <f t="shared" si="19"/>
        <v>2410175.42</v>
      </c>
      <c r="I46" s="56">
        <f t="shared" si="19"/>
        <v>2523873.92</v>
      </c>
      <c r="J46" s="44"/>
      <c r="K46" s="44"/>
      <c r="L46" s="44"/>
    </row>
    <row r="49" spans="2:5" ht="13.5" customHeight="1">
      <c r="B49" s="260"/>
      <c r="C49" s="260"/>
      <c r="D49" s="260"/>
      <c r="E49" s="260"/>
    </row>
  </sheetData>
  <sheetProtection/>
  <mergeCells count="4">
    <mergeCell ref="B2:E2"/>
    <mergeCell ref="B4:E4"/>
    <mergeCell ref="A5:E5"/>
    <mergeCell ref="B49:E49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2019-07-31T11:28:56Z</dcterms:modified>
  <cp:category/>
  <cp:version/>
  <cp:contentType/>
  <cp:contentStatus/>
</cp:coreProperties>
</file>