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9200" windowHeight="10875" activeTab="2"/>
  </bookViews>
  <sheets>
    <sheet name="6.ВД 19-21 " sheetId="1" r:id="rId1"/>
    <sheet name="7.ФС 19-21" sheetId="2" r:id="rId2"/>
    <sheet name="8.МП.19-21" sheetId="3" r:id="rId3"/>
  </sheets>
  <externalReferences>
    <externalReference r:id="rId6"/>
  </externalReferences>
  <definedNames>
    <definedName name="_xlnm.Print_Titles" localSheetId="0">'6.ВД 19-21 '!$10:$10</definedName>
    <definedName name="_xlnm.Print_Titles" localSheetId="1">'7.ФС 19-21'!$10:$10</definedName>
    <definedName name="_xlnm.Print_Titles" localSheetId="2">'8.МП.19-21'!$10:$10</definedName>
  </definedNames>
  <calcPr fullCalcOnLoad="1"/>
</workbook>
</file>

<file path=xl/sharedStrings.xml><?xml version="1.0" encoding="utf-8"?>
<sst xmlns="http://schemas.openxmlformats.org/spreadsheetml/2006/main" count="1932" uniqueCount="266">
  <si>
    <t xml:space="preserve"> Приложение 3</t>
  </si>
  <si>
    <t>Наименование</t>
  </si>
  <si>
    <t>Иные межбюджетные трансферты</t>
  </si>
  <si>
    <t xml:space="preserve"> Приложение 2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</si>
  <si>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</si>
  <si>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ГП</t>
  </si>
  <si>
    <t>ППГП</t>
  </si>
  <si>
    <t>Гл</t>
  </si>
  <si>
    <t>Рз</t>
  </si>
  <si>
    <t>Пр</t>
  </si>
  <si>
    <t xml:space="preserve">НР </t>
  </si>
  <si>
    <t>ЦСР</t>
  </si>
  <si>
    <t>ВР</t>
  </si>
  <si>
    <t xml:space="preserve">Реализация полномочий муниципального образования «Лутенское сельское поселение»  на 2014-2016 годы </t>
  </si>
  <si>
    <t>Мужиновская сельская администрация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</si>
  <si>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</si>
  <si>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</si>
  <si>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</si>
  <si>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</si>
  <si>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деятельности главы исполнительно-распорядительного органа муниципального образования </t>
  </si>
  <si>
    <t>1003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</si>
  <si>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</si>
  <si>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</si>
  <si>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</si>
  <si>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</si>
  <si>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</si>
  <si>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Фонд оплаты труда государственных (муниципальных) органов и взносы по обязательному социальному страхованию
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</si>
  <si>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</si>
  <si>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</si>
  <si>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</si>
  <si>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</si>
  <si>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</si>
  <si>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</si>
  <si>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1010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</si>
  <si>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</si>
  <si>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</si>
  <si>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</si>
  <si>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</si>
  <si>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Прочая закупка товаров, работ и услуг для обеспечения государственных (муниципальных) нужд
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</si>
  <si>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</si>
  <si>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</si>
  <si>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</si>
  <si>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</si>
  <si>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</si>
  <si>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</si>
  <si>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</si>
  <si>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</si>
  <si>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</si>
  <si>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</si>
  <si>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</si>
  <si>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</si>
  <si>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06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</si>
  <si>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</si>
  <si>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1015</t>
  </si>
  <si>
    <t>Межбюджетные трансферты</t>
  </si>
  <si>
    <t>500</t>
  </si>
  <si>
    <t>540</t>
  </si>
  <si>
    <t>Резервные фонды</t>
  </si>
  <si>
    <t>11</t>
  </si>
  <si>
    <t>Резервный фонд местных администраций</t>
  </si>
  <si>
    <t>1012</t>
  </si>
  <si>
    <t>Резервные средства</t>
  </si>
  <si>
    <t>870</t>
  </si>
  <si>
    <t>Другие общегосударственные вопросы</t>
  </si>
  <si>
    <t>13</t>
  </si>
  <si>
    <t>1016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</si>
  <si>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</si>
  <si>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</si>
  <si>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</si>
  <si>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</si>
  <si>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</si>
  <si>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</si>
  <si>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</si>
  <si>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</si>
  <si>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</si>
  <si>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</si>
  <si>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Расходы на выплаты персоналу казенных учреждений</t>
  </si>
  <si>
    <t>110</t>
  </si>
  <si>
    <t xml:space="preserve">Фонд оплаты труда казенных учреждений и взносы по обязательному социальному страхованию
</t>
  </si>
  <si>
    <t>111</t>
  </si>
  <si>
    <t>Национальная экономика</t>
  </si>
  <si>
    <t>Дорожное хозяйство (дорожные фонды)</t>
  </si>
  <si>
    <t>09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</si>
  <si>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</si>
  <si>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7201</t>
  </si>
  <si>
    <t>Жилищно-коммунальное хозяйство</t>
  </si>
  <si>
    <t>05</t>
  </si>
  <si>
    <t>Жилищное хозяйство</t>
  </si>
  <si>
    <t xml:space="preserve">Ремонт муниципального жилищного фонда </t>
  </si>
  <si>
    <t>7105</t>
  </si>
  <si>
    <t>63 0 7105</t>
  </si>
  <si>
    <t>Закупка товаров, работ и услуг для государственных (муниципальных) нужд</t>
  </si>
  <si>
    <t>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</si>
  <si>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00 0 00 71060</t>
  </si>
  <si>
    <t>Благоустройство</t>
  </si>
  <si>
    <t>7001</t>
  </si>
  <si>
    <t>Организация и содержание мест захоронения (кладбищ)</t>
  </si>
  <si>
    <t>7003</t>
  </si>
  <si>
    <t>08</t>
  </si>
  <si>
    <t>Полномочия поселений по обеспечению населения услугами учреждений культуры, переданные муниципальному району в соответствии с Соглашением</t>
  </si>
  <si>
    <t xml:space="preserve">Социальная политика </t>
  </si>
  <si>
    <t>Пенсионное обеспечение</t>
  </si>
  <si>
    <t>00 0 00 16510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</si>
  <si>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</si>
  <si>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</si>
  <si>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</si>
  <si>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</si>
  <si>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 xml:space="preserve">Пособие и компенсация гражданам и иные социальные выплаты, кроме публичных нормативны обязательств </t>
  </si>
  <si>
    <t>321</t>
  </si>
  <si>
    <t>Физическая культура и спорт</t>
  </si>
  <si>
    <t>Массовый спорт</t>
  </si>
  <si>
    <t>1768</t>
  </si>
  <si>
    <t>Условно утвержденные расходы</t>
  </si>
  <si>
    <t>99</t>
  </si>
  <si>
    <t>1014</t>
  </si>
  <si>
    <t>00 0 00 1014</t>
  </si>
  <si>
    <t>999</t>
  </si>
  <si>
    <t>ВСЕГО РАСХОДОВ</t>
  </si>
  <si>
    <t>ППМП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</si>
  <si>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</si>
  <si>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63 0 1003</t>
  </si>
  <si>
    <t>63 0 1010</t>
  </si>
  <si>
    <t>64 0 1010</t>
  </si>
  <si>
    <t>63 0 1015</t>
  </si>
  <si>
    <t>63 0 1016</t>
  </si>
  <si>
    <t>Содержание и обслуживание казны муниципального образования</t>
  </si>
  <si>
    <t>17410</t>
  </si>
  <si>
    <t>Обеспечение первичного воинского учета на территориях, где отсутствуют военные комиссариаты</t>
  </si>
  <si>
    <t>51180</t>
  </si>
  <si>
    <t>63 0 5118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</si>
  <si>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</si>
  <si>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11290</t>
  </si>
  <si>
    <t>63 0 1129</t>
  </si>
  <si>
    <t>Мужиновскаясельская администрация</t>
  </si>
  <si>
    <t>Содействие реформированию жилищно-коммунального хозяйства; создание благоприятных условий проживания граждан</t>
  </si>
  <si>
    <t>70010</t>
  </si>
  <si>
    <t>63 0 7001</t>
  </si>
  <si>
    <t>Озеленение территории</t>
  </si>
  <si>
    <t>70020</t>
  </si>
  <si>
    <t>70030</t>
  </si>
  <si>
    <t>63 0 7003</t>
  </si>
  <si>
    <t>Прочие мероприятия по благоустройству</t>
  </si>
  <si>
    <t>70050</t>
  </si>
  <si>
    <t>Обеспечение свободы творчества и прав граждан на участие в культурной жизни, на равный доступ к культурным ценностям</t>
  </si>
  <si>
    <t>Учреждения клубного типа</t>
  </si>
  <si>
    <t>10550</t>
  </si>
  <si>
    <t>63 0 1055</t>
  </si>
  <si>
    <t>Предоставление субсидий бюджетным, автономным учреждениям и иным некоммерческим организациям</t>
  </si>
  <si>
    <t>1055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</si>
  <si>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</si>
  <si>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</si>
  <si>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</si>
  <si>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10570</t>
  </si>
  <si>
    <t>63 0 1057</t>
  </si>
  <si>
    <t>14210</t>
  </si>
  <si>
    <t>63 0 1421</t>
  </si>
  <si>
    <t>Осуществление мер улучшению положения отдельных категорий граждан</t>
  </si>
  <si>
    <t>63 0 1651</t>
  </si>
  <si>
    <t>Развитие физической культуры и спорта</t>
  </si>
  <si>
    <t>63 0 1768</t>
  </si>
  <si>
    <t xml:space="preserve">Непрограммная деятельность </t>
  </si>
  <si>
    <t>00</t>
  </si>
  <si>
    <t>70 0 1012</t>
  </si>
  <si>
    <t>70 0 1014</t>
  </si>
  <si>
    <t>Обеспечение деятельности главы муниципального образования</t>
  </si>
  <si>
    <t>80010</t>
  </si>
  <si>
    <t>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</si>
  <si>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</si>
  <si>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84200</t>
  </si>
  <si>
    <t>МП</t>
  </si>
  <si>
    <t>ОМ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</si>
  <si>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</si>
  <si>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84220</t>
  </si>
  <si>
    <t>Осуществление первичного воинского учета на территориях, где отсутствуют военные комиссариаты</t>
  </si>
  <si>
    <t>Повышение эффективности и безопасности функционирования автомобильных дорог общего пользования местного значения</t>
  </si>
  <si>
    <t>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</si>
  <si>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</si>
  <si>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81690</t>
  </si>
  <si>
    <t>Организация и обеспечение освещения улиц</t>
  </si>
  <si>
    <t>83760</t>
  </si>
  <si>
    <t>Библиотеки</t>
  </si>
  <si>
    <t>80450</t>
  </si>
  <si>
    <t>Выплата муниципальных пенсий (доплат к государственным пенсиям)</t>
  </si>
  <si>
    <t>82450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</si>
  <si>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</si>
  <si>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</si>
  <si>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65 0 11 80040</t>
  </si>
  <si>
    <t>65 0 11 84200</t>
  </si>
  <si>
    <t>65 0 11 84220</t>
  </si>
  <si>
    <t xml:space="preserve">Осуществление первичного воинского учета на территориях, где отсутствуют военные комиссариаты </t>
  </si>
  <si>
    <t>65 0 12 51180</t>
  </si>
  <si>
    <t>65 0 14 83740</t>
  </si>
  <si>
    <t>65 0 15 83760</t>
  </si>
  <si>
    <t>65 0 15 81690</t>
  </si>
  <si>
    <t>65 0 18 84290</t>
  </si>
  <si>
    <t>Приложение 2</t>
  </si>
  <si>
    <t>Приложение 1</t>
  </si>
  <si>
    <t>65 0 11 80930</t>
  </si>
  <si>
    <t>Эксплуатация и содержание имущества, находящегося в муниципальной собственности, арендованного недвижимого имущества</t>
  </si>
  <si>
    <t>80930</t>
  </si>
  <si>
    <t>65 0 11 80010</t>
  </si>
  <si>
    <t>рублей</t>
  </si>
  <si>
    <t xml:space="preserve"> 2019 год</t>
  </si>
  <si>
    <t xml:space="preserve"> 2020 год</t>
  </si>
  <si>
    <t xml:space="preserve"> 2021 год</t>
  </si>
  <si>
    <t>Информационное обеспечение деятельности органов местного самоуправления</t>
  </si>
  <si>
    <t>65 0 11 80070</t>
  </si>
  <si>
    <t>Членские взносы некомерческим организациям</t>
  </si>
  <si>
    <t>65 0 11 81410</t>
  </si>
  <si>
    <t>65 0 11 84400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</si>
  <si>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</si>
  <si>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65 0 13 81140</t>
  </si>
  <si>
    <t>70 0 00 80080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</si>
  <si>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</si>
  <si>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</si>
  <si>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</si>
  <si>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</si>
  <si>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07</t>
  </si>
  <si>
    <t>70 0 00 80060</t>
  </si>
  <si>
    <t>880</t>
  </si>
  <si>
    <t>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</si>
  <si>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</si>
  <si>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к Решению 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годов"</t>
  </si>
  <si>
    <t>84400</t>
  </si>
  <si>
    <t>80070</t>
  </si>
  <si>
    <t>81410</t>
  </si>
  <si>
    <t>81700</t>
  </si>
  <si>
    <t>81710</t>
  </si>
  <si>
    <t>81730</t>
  </si>
  <si>
    <t>80060</t>
  </si>
  <si>
    <t>ОМС</t>
  </si>
  <si>
    <t>норматив</t>
  </si>
  <si>
    <t>МБТ целевые</t>
  </si>
  <si>
    <t>65 0 17 82450</t>
  </si>
  <si>
    <t xml:space="preserve">Реализация полномочий муниципального образования «Мужиновское сельское поселение»  </t>
  </si>
  <si>
    <t>изменено</t>
  </si>
  <si>
    <t>Уточнено на 2019 год</t>
  </si>
  <si>
    <t>к Решению  Мужиновского сельского Совета народных депутатов "О внесении изменений в Решение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</t>
  </si>
  <si>
    <t>Эксплуатация и содержание имущества казны муниципального образования</t>
  </si>
  <si>
    <t>65 0 11 80920</t>
  </si>
  <si>
    <t>Изменение ведомственной структуры расходов бюджета муниципального образования "Мужиновское сельское поселение"   на 2019 год и на плановый период 2020 и 2021 годов</t>
  </si>
  <si>
    <t xml:space="preserve">Реализация программ (проектов) инициативного бюджетирования </t>
  </si>
  <si>
    <t>65 0 15 S5870</t>
  </si>
  <si>
    <t>Культура и кинематография</t>
  </si>
  <si>
    <t>Культура</t>
  </si>
  <si>
    <t>Дворцы и дома культуры, клубы, выставочные залы</t>
  </si>
  <si>
    <t>65 0 16 80450</t>
  </si>
  <si>
    <t>65 0 16 80480</t>
  </si>
  <si>
    <t>65 0 15 81700</t>
  </si>
  <si>
    <t>65 0 15 81710</t>
  </si>
  <si>
    <t>65 0 15 81730</t>
  </si>
  <si>
    <t>Приложение 3</t>
  </si>
  <si>
    <t>Изменение распределения бюджетных ассигнований по разделам, подразделам, целевым статьям(муниципальным программам инепрограммным направлениям деятельности), группам и подгруппам видов на 2019 год и на плановый период 2020 и 2021 годов</t>
  </si>
  <si>
    <t>к Решению  Мужиновского сельского Совета народных депутатов "О внесении изменений в Решение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годов"</t>
  </si>
  <si>
    <t>Изменение распределения расходов бюджета муниципального образования "Мужиновское сельское поселение"  по целевым статьям (муниципальным программам и непрограммным направлениям деятельности), группам и подгруппам видов расходов на 2019 годи на плановый период 2020 и 2021 годов</t>
  </si>
  <si>
    <t>80920</t>
  </si>
  <si>
    <t>S5870</t>
  </si>
  <si>
    <t>Дворцы и дома культуры, клубы,выставочные залы</t>
  </si>
  <si>
    <t xml:space="preserve">Иные закупки товаров, работ и услуг для обеспечения государственных (муниципальных) нужд
</t>
  </si>
  <si>
    <t>80480</t>
  </si>
  <si>
    <t>Приложение 6.4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</si>
  <si>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</si>
  <si>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65 0 11 80020</t>
  </si>
  <si>
    <t>80020</t>
  </si>
  <si>
    <t>Приложение 7.4</t>
  </si>
  <si>
    <t>Приложение 8.4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</si>
</sst>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_);_(@_)"/>
    <numFmt numFmtId="167" formatCode="#,##0.0000"/>
    <numFmt numFmtId="168" formatCode="#,##0.000"/>
    <numFmt numFmtId="169" formatCode="0.000"/>
    <numFmt numFmtId="170" formatCode="#,##0.00_ ;[Red]\-#,##0.00\ 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0" borderId="0">
      <alignment vertical="top"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3" fillId="0" borderId="0" xfId="67" applyFont="1" applyFill="1" applyBorder="1" applyAlignment="1">
      <alignment vertical="top"/>
      <protection/>
    </xf>
    <xf numFmtId="0" fontId="2" fillId="0" borderId="0" xfId="68" applyFont="1" applyFill="1" applyAlignment="1">
      <alignment vertical="top" wrapText="1"/>
      <protection/>
    </xf>
    <xf numFmtId="0" fontId="2" fillId="0" borderId="0" xfId="67" applyFont="1" applyFill="1" applyBorder="1" applyAlignment="1">
      <alignment vertical="top"/>
      <protection/>
    </xf>
    <xf numFmtId="0" fontId="2" fillId="0" borderId="0" xfId="68" applyFont="1" applyFill="1" applyAlignment="1">
      <alignment vertical="top"/>
      <protection/>
    </xf>
    <xf numFmtId="0" fontId="2" fillId="0" borderId="10" xfId="67" applyFont="1" applyFill="1" applyBorder="1" applyAlignment="1">
      <alignment horizontal="center" vertical="top" wrapText="1"/>
      <protection/>
    </xf>
    <xf numFmtId="0" fontId="2" fillId="0" borderId="10" xfId="67" applyFont="1" applyFill="1" applyBorder="1" applyAlignment="1">
      <alignment horizontal="center" vertical="top"/>
      <protection/>
    </xf>
    <xf numFmtId="49" fontId="3" fillId="0" borderId="0" xfId="68" applyNumberFormat="1" applyFont="1" applyFill="1" applyAlignment="1">
      <alignment horizontal="left" vertical="top" wrapText="1"/>
      <protection/>
    </xf>
    <xf numFmtId="0" fontId="2" fillId="0" borderId="11" xfId="68" applyFont="1" applyFill="1" applyBorder="1" applyAlignment="1">
      <alignment vertical="top"/>
      <protection/>
    </xf>
    <xf numFmtId="0" fontId="2" fillId="0" borderId="0" xfId="68" applyFont="1" applyFill="1" applyBorder="1" applyAlignment="1">
      <alignment vertical="top"/>
      <protection/>
    </xf>
    <xf numFmtId="0" fontId="2" fillId="0" borderId="11" xfId="68" applyFont="1" applyFill="1" applyBorder="1" applyAlignment="1">
      <alignment horizontal="center" vertical="top"/>
      <protection/>
    </xf>
    <xf numFmtId="0" fontId="3" fillId="0" borderId="10" xfId="68" applyFont="1" applyFill="1" applyBorder="1" applyAlignment="1">
      <alignment horizontal="center" vertical="top" wrapText="1"/>
      <protection/>
    </xf>
    <xf numFmtId="0" fontId="3" fillId="0" borderId="0" xfId="68" applyFont="1" applyFill="1" applyAlignment="1">
      <alignment vertical="top"/>
      <protection/>
    </xf>
    <xf numFmtId="0" fontId="9" fillId="0" borderId="10" xfId="68" applyFont="1" applyFill="1" applyBorder="1" applyAlignment="1">
      <alignment horizontal="left" vertical="top" wrapText="1"/>
      <protection/>
    </xf>
    <xf numFmtId="168" fontId="4" fillId="0" borderId="10" xfId="68" applyNumberFormat="1" applyFont="1" applyFill="1" applyBorder="1" applyAlignment="1">
      <alignment horizontal="right" vertical="top" wrapText="1"/>
      <protection/>
    </xf>
    <xf numFmtId="0" fontId="5" fillId="0" borderId="10" xfId="68" applyFont="1" applyFill="1" applyBorder="1" applyAlignment="1">
      <alignment horizontal="center" vertical="top" wrapText="1"/>
      <protection/>
    </xf>
    <xf numFmtId="0" fontId="10" fillId="0" borderId="10" xfId="68" applyFont="1" applyFill="1" applyBorder="1" applyAlignment="1">
      <alignment horizontal="left" vertical="top" wrapText="1"/>
      <protection/>
    </xf>
    <xf numFmtId="168" fontId="11" fillId="0" borderId="10" xfId="68" applyNumberFormat="1" applyFont="1" applyFill="1" applyBorder="1" applyAlignment="1">
      <alignment horizontal="right" vertical="top" wrapText="1"/>
      <protection/>
    </xf>
    <xf numFmtId="168" fontId="11" fillId="0" borderId="10" xfId="68" applyNumberFormat="1" applyFont="1" applyFill="1" applyBorder="1" applyAlignment="1">
      <alignment vertical="top"/>
      <protection/>
    </xf>
    <xf numFmtId="0" fontId="12" fillId="0" borderId="0" xfId="68" applyFont="1" applyFill="1" applyAlignment="1">
      <alignment vertical="top"/>
      <protection/>
    </xf>
    <xf numFmtId="168" fontId="5" fillId="0" borderId="10" xfId="68" applyNumberFormat="1" applyFont="1" applyFill="1" applyBorder="1" applyAlignment="1">
      <alignment vertical="top"/>
      <protection/>
    </xf>
    <xf numFmtId="0" fontId="5" fillId="0" borderId="10" xfId="73" applyFont="1" applyFill="1" applyBorder="1" applyAlignment="1">
      <alignment horizontal="justify" vertical="top" wrapText="1"/>
      <protection/>
    </xf>
    <xf numFmtId="0" fontId="5" fillId="0" borderId="10" xfId="73" applyFont="1" applyFill="1" applyBorder="1" applyAlignment="1">
      <alignment horizontal="left" vertical="top" wrapText="1"/>
      <protection/>
    </xf>
    <xf numFmtId="0" fontId="5" fillId="0" borderId="10" xfId="73" applyFont="1" applyFill="1" applyBorder="1" applyAlignment="1">
      <alignment vertical="top" wrapText="1"/>
      <protection/>
    </xf>
    <xf numFmtId="0" fontId="5" fillId="0" borderId="12" xfId="73" applyFont="1" applyFill="1" applyBorder="1" applyAlignment="1">
      <alignment vertical="top" wrapText="1"/>
      <protection/>
    </xf>
    <xf numFmtId="0" fontId="4" fillId="0" borderId="0" xfId="68" applyFont="1" applyFill="1" applyAlignment="1">
      <alignment vertical="top"/>
      <protection/>
    </xf>
    <xf numFmtId="0" fontId="5" fillId="0" borderId="10" xfId="68" applyFont="1" applyFill="1" applyBorder="1" applyAlignment="1">
      <alignment vertical="top"/>
      <protection/>
    </xf>
    <xf numFmtId="0" fontId="59" fillId="33" borderId="10" xfId="73" applyFont="1" applyFill="1" applyBorder="1" applyAlignment="1">
      <alignment horizontal="left" vertical="top" wrapText="1"/>
      <protection/>
    </xf>
    <xf numFmtId="0" fontId="60" fillId="0" borderId="10" xfId="73" applyFont="1" applyFill="1" applyBorder="1" applyAlignment="1">
      <alignment horizontal="left" vertical="top" wrapText="1"/>
      <protection/>
    </xf>
    <xf numFmtId="0" fontId="5" fillId="0" borderId="10" xfId="67" applyFont="1" applyFill="1" applyBorder="1" applyAlignment="1">
      <alignment horizontal="left" vertical="top" wrapText="1"/>
      <protection/>
    </xf>
    <xf numFmtId="0" fontId="5" fillId="0" borderId="10" xfId="68" applyFont="1" applyFill="1" applyBorder="1" applyAlignment="1">
      <alignment vertical="top" wrapText="1"/>
      <protection/>
    </xf>
    <xf numFmtId="0" fontId="5" fillId="0" borderId="12" xfId="68" applyFont="1" applyFill="1" applyBorder="1" applyAlignment="1">
      <alignment vertical="top" wrapText="1"/>
      <protection/>
    </xf>
    <xf numFmtId="0" fontId="5" fillId="0" borderId="10" xfId="68" applyFont="1" applyFill="1" applyBorder="1" applyAlignment="1">
      <alignment horizontal="left" vertical="top" wrapText="1"/>
      <protection/>
    </xf>
    <xf numFmtId="0" fontId="4" fillId="0" borderId="0" xfId="68" applyFont="1" applyFill="1" applyBorder="1" applyAlignment="1">
      <alignment vertical="top"/>
      <protection/>
    </xf>
    <xf numFmtId="0" fontId="13" fillId="0" borderId="10" xfId="68" applyFont="1" applyFill="1" applyBorder="1" applyAlignment="1">
      <alignment horizontal="left" vertical="top" wrapText="1"/>
      <protection/>
    </xf>
    <xf numFmtId="0" fontId="13" fillId="0" borderId="10" xfId="68" applyFont="1" applyFill="1" applyBorder="1" applyAlignment="1">
      <alignment vertical="top"/>
      <protection/>
    </xf>
    <xf numFmtId="0" fontId="13" fillId="33" borderId="10" xfId="68" applyFont="1" applyFill="1" applyBorder="1" applyAlignment="1">
      <alignment vertical="top"/>
      <protection/>
    </xf>
    <xf numFmtId="0" fontId="60" fillId="33" borderId="10" xfId="73" applyFont="1" applyFill="1" applyBorder="1" applyAlignment="1">
      <alignment horizontal="left" vertical="top" wrapText="1"/>
      <protection/>
    </xf>
    <xf numFmtId="0" fontId="61" fillId="0" borderId="0" xfId="68" applyFont="1" applyFill="1" applyAlignment="1">
      <alignment vertical="top"/>
      <protection/>
    </xf>
    <xf numFmtId="0" fontId="2" fillId="33" borderId="10" xfId="68" applyFont="1" applyFill="1" applyBorder="1" applyAlignment="1">
      <alignment horizontal="left" vertical="top" wrapText="1"/>
      <protection/>
    </xf>
    <xf numFmtId="169" fontId="11" fillId="0" borderId="10" xfId="73" applyNumberFormat="1" applyFont="1" applyFill="1" applyBorder="1" applyAlignment="1">
      <alignment vertical="top"/>
      <protection/>
    </xf>
    <xf numFmtId="0" fontId="4" fillId="0" borderId="0" xfId="73" applyFont="1" applyFill="1" applyAlignment="1">
      <alignment vertical="top"/>
      <protection/>
    </xf>
    <xf numFmtId="169" fontId="5" fillId="0" borderId="10" xfId="73" applyNumberFormat="1" applyFont="1" applyFill="1" applyBorder="1" applyAlignment="1">
      <alignment vertical="top"/>
      <protection/>
    </xf>
    <xf numFmtId="0" fontId="2" fillId="0" borderId="0" xfId="73" applyFont="1" applyFill="1" applyBorder="1" applyAlignment="1">
      <alignment vertical="top"/>
      <protection/>
    </xf>
    <xf numFmtId="0" fontId="4" fillId="0" borderId="0" xfId="73" applyFont="1" applyFill="1" applyBorder="1" applyAlignment="1">
      <alignment vertical="top"/>
      <protection/>
    </xf>
    <xf numFmtId="0" fontId="5" fillId="0" borderId="12" xfId="68" applyFont="1" applyFill="1" applyBorder="1" applyAlignment="1">
      <alignment horizontal="left" vertical="top" wrapText="1"/>
      <protection/>
    </xf>
    <xf numFmtId="0" fontId="11" fillId="0" borderId="13" xfId="68" applyFont="1" applyFill="1" applyBorder="1" applyAlignment="1">
      <alignment vertical="top" wrapText="1"/>
      <protection/>
    </xf>
    <xf numFmtId="0" fontId="5" fillId="0" borderId="13" xfId="68" applyFont="1" applyFill="1" applyBorder="1" applyAlignment="1">
      <alignment vertical="top" wrapText="1"/>
      <protection/>
    </xf>
    <xf numFmtId="0" fontId="5" fillId="0" borderId="10" xfId="67" applyFont="1" applyFill="1" applyBorder="1" applyAlignment="1">
      <alignment vertical="top" wrapText="1"/>
      <protection/>
    </xf>
    <xf numFmtId="0" fontId="4" fillId="0" borderId="0" xfId="68" applyFont="1" applyFill="1" applyAlignment="1">
      <alignment horizontal="left" vertical="top"/>
      <protection/>
    </xf>
    <xf numFmtId="0" fontId="5" fillId="0" borderId="12" xfId="68" applyFont="1" applyFill="1" applyBorder="1" applyAlignment="1">
      <alignment vertical="top"/>
      <protection/>
    </xf>
    <xf numFmtId="0" fontId="11" fillId="0" borderId="10" xfId="68" applyFont="1" applyFill="1" applyBorder="1" applyAlignment="1">
      <alignment vertical="top"/>
      <protection/>
    </xf>
    <xf numFmtId="0" fontId="11" fillId="0" borderId="10" xfId="68" applyFont="1" applyFill="1" applyBorder="1" applyAlignment="1">
      <alignment vertical="top" wrapText="1"/>
      <protection/>
    </xf>
    <xf numFmtId="49" fontId="16" fillId="0" borderId="0" xfId="68" applyNumberFormat="1" applyFont="1" applyFill="1" applyAlignment="1">
      <alignment horizontal="center" vertical="top"/>
      <protection/>
    </xf>
    <xf numFmtId="2" fontId="16" fillId="0" borderId="0" xfId="68" applyNumberFormat="1" applyFont="1" applyFill="1" applyAlignment="1">
      <alignment horizontal="center" vertical="top"/>
      <protection/>
    </xf>
    <xf numFmtId="2" fontId="2" fillId="0" borderId="0" xfId="68" applyNumberFormat="1" applyFont="1" applyFill="1" applyAlignment="1">
      <alignment vertical="top"/>
      <protection/>
    </xf>
    <xf numFmtId="0" fontId="2" fillId="0" borderId="0" xfId="73" applyAlignment="1">
      <alignment horizontal="center" vertical="top"/>
      <protection/>
    </xf>
    <xf numFmtId="0" fontId="2" fillId="0" borderId="0" xfId="73" applyFont="1" applyFill="1" applyAlignment="1">
      <alignment horizontal="center" vertical="top" wrapText="1"/>
      <protection/>
    </xf>
    <xf numFmtId="0" fontId="3" fillId="0" borderId="10" xfId="73" applyFont="1" applyFill="1" applyBorder="1" applyAlignment="1">
      <alignment horizontal="center" vertical="top" wrapText="1"/>
      <protection/>
    </xf>
    <xf numFmtId="49" fontId="3" fillId="34" borderId="10" xfId="68" applyNumberFormat="1" applyFont="1" applyFill="1" applyBorder="1" applyAlignment="1">
      <alignment horizontal="center" vertical="top"/>
      <protection/>
    </xf>
    <xf numFmtId="49" fontId="3" fillId="0" borderId="10" xfId="68" applyNumberFormat="1" applyFont="1" applyFill="1" applyBorder="1" applyAlignment="1">
      <alignment horizontal="center" vertical="top"/>
      <protection/>
    </xf>
    <xf numFmtId="0" fontId="10" fillId="0" borderId="10" xfId="68" applyFont="1" applyFill="1" applyBorder="1" applyAlignment="1">
      <alignment horizontal="center" vertical="top" wrapText="1"/>
      <protection/>
    </xf>
    <xf numFmtId="0" fontId="5" fillId="0" borderId="10" xfId="73" applyFont="1" applyFill="1" applyBorder="1" applyAlignment="1">
      <alignment horizontal="center" vertical="top" wrapText="1"/>
      <protection/>
    </xf>
    <xf numFmtId="49" fontId="5" fillId="0" borderId="10" xfId="68" applyNumberFormat="1" applyFont="1" applyFill="1" applyBorder="1" applyAlignment="1">
      <alignment horizontal="center" vertical="top"/>
      <protection/>
    </xf>
    <xf numFmtId="168" fontId="10" fillId="0" borderId="10" xfId="68" applyNumberFormat="1" applyFont="1" applyFill="1" applyBorder="1" applyAlignment="1">
      <alignment horizontal="right" vertical="top" wrapText="1"/>
      <protection/>
    </xf>
    <xf numFmtId="0" fontId="11" fillId="0" borderId="10" xfId="73" applyFont="1" applyFill="1" applyBorder="1" applyAlignment="1">
      <alignment vertical="top" wrapText="1"/>
      <protection/>
    </xf>
    <xf numFmtId="0" fontId="11" fillId="0" borderId="10" xfId="73" applyFont="1" applyFill="1" applyBorder="1" applyAlignment="1">
      <alignment horizontal="center" vertical="top" wrapText="1"/>
      <protection/>
    </xf>
    <xf numFmtId="0" fontId="11" fillId="0" borderId="10" xfId="68" applyFont="1" applyFill="1" applyBorder="1" applyAlignment="1">
      <alignment horizontal="center" vertical="top" wrapText="1"/>
      <protection/>
    </xf>
    <xf numFmtId="0" fontId="11" fillId="0" borderId="10" xfId="68" applyFont="1" applyFill="1" applyBorder="1" applyAlignment="1">
      <alignment horizontal="left" vertical="top" wrapText="1"/>
      <protection/>
    </xf>
    <xf numFmtId="0" fontId="5" fillId="0" borderId="10" xfId="73" applyFont="1" applyBorder="1" applyAlignment="1">
      <alignment horizontal="center" vertical="top"/>
      <protection/>
    </xf>
    <xf numFmtId="49" fontId="5" fillId="0" borderId="10" xfId="73" applyNumberFormat="1" applyFont="1" applyFill="1" applyBorder="1" applyAlignment="1">
      <alignment horizontal="center" vertical="top"/>
      <protection/>
    </xf>
    <xf numFmtId="49" fontId="60" fillId="0" borderId="10" xfId="49" applyNumberFormat="1" applyFont="1" applyFill="1" applyBorder="1" applyAlignment="1">
      <alignment horizontal="center" vertical="top" wrapText="1"/>
    </xf>
    <xf numFmtId="49" fontId="60" fillId="0" borderId="10" xfId="73" applyNumberFormat="1" applyFont="1" applyFill="1" applyBorder="1" applyAlignment="1">
      <alignment horizontal="center" vertical="top" wrapText="1"/>
      <protection/>
    </xf>
    <xf numFmtId="0" fontId="62" fillId="0" borderId="10" xfId="73" applyFont="1" applyFill="1" applyBorder="1" applyAlignment="1">
      <alignment vertical="top" wrapText="1"/>
      <protection/>
    </xf>
    <xf numFmtId="49" fontId="5" fillId="0" borderId="10" xfId="47" applyNumberFormat="1" applyFont="1" applyFill="1" applyBorder="1" applyAlignment="1">
      <alignment horizontal="center" vertical="top" wrapText="1"/>
    </xf>
    <xf numFmtId="49" fontId="60" fillId="0" borderId="10" xfId="47" applyNumberFormat="1" applyFont="1" applyFill="1" applyBorder="1" applyAlignment="1">
      <alignment horizontal="center" vertical="top" wrapText="1"/>
    </xf>
    <xf numFmtId="49" fontId="5" fillId="33" borderId="10" xfId="68" applyNumberFormat="1" applyFont="1" applyFill="1" applyBorder="1" applyAlignment="1">
      <alignment horizontal="center" vertical="top"/>
      <protection/>
    </xf>
    <xf numFmtId="49" fontId="60" fillId="33" borderId="10" xfId="49" applyNumberFormat="1" applyFont="1" applyFill="1" applyBorder="1" applyAlignment="1">
      <alignment horizontal="center" vertical="top" wrapText="1"/>
    </xf>
    <xf numFmtId="49" fontId="5" fillId="0" borderId="10" xfId="68" applyNumberFormat="1" applyFont="1" applyFill="1" applyBorder="1" applyAlignment="1">
      <alignment horizontal="center" vertical="top" wrapText="1"/>
      <protection/>
    </xf>
    <xf numFmtId="0" fontId="5" fillId="33" borderId="10" xfId="68" applyFont="1" applyFill="1" applyBorder="1" applyAlignment="1">
      <alignment horizontal="center" vertical="top" wrapText="1"/>
      <protection/>
    </xf>
    <xf numFmtId="0" fontId="5" fillId="33" borderId="10" xfId="73" applyFont="1" applyFill="1" applyBorder="1" applyAlignment="1">
      <alignment horizontal="center" vertical="top"/>
      <protection/>
    </xf>
    <xf numFmtId="49" fontId="5" fillId="33" borderId="10" xfId="68" applyNumberFormat="1" applyFont="1" applyFill="1" applyBorder="1" applyAlignment="1">
      <alignment horizontal="center" vertical="top" wrapText="1"/>
      <protection/>
    </xf>
    <xf numFmtId="168" fontId="5" fillId="33" borderId="10" xfId="68" applyNumberFormat="1" applyFont="1" applyFill="1" applyBorder="1" applyAlignment="1">
      <alignment vertical="top"/>
      <protection/>
    </xf>
    <xf numFmtId="49" fontId="11" fillId="0" borderId="10" xfId="68" applyNumberFormat="1" applyFont="1" applyFill="1" applyBorder="1" applyAlignment="1">
      <alignment horizontal="center" vertical="top"/>
      <protection/>
    </xf>
    <xf numFmtId="49" fontId="63" fillId="0" borderId="10" xfId="49" applyNumberFormat="1" applyFont="1" applyFill="1" applyBorder="1" applyAlignment="1">
      <alignment horizontal="center" vertical="top" wrapText="1"/>
    </xf>
    <xf numFmtId="49" fontId="11" fillId="33" borderId="10" xfId="68" applyNumberFormat="1" applyFont="1" applyFill="1" applyBorder="1" applyAlignment="1">
      <alignment horizontal="center" vertical="top"/>
      <protection/>
    </xf>
    <xf numFmtId="49" fontId="11" fillId="0" borderId="10" xfId="68" applyNumberFormat="1" applyFont="1" applyFill="1" applyBorder="1" applyAlignment="1">
      <alignment horizontal="center" vertical="top" wrapText="1"/>
      <protection/>
    </xf>
    <xf numFmtId="49" fontId="11" fillId="0" borderId="10" xfId="73" applyNumberFormat="1" applyFont="1" applyFill="1" applyBorder="1" applyAlignment="1">
      <alignment horizontal="center" vertical="top"/>
      <protection/>
    </xf>
    <xf numFmtId="49" fontId="17" fillId="0" borderId="0" xfId="73" applyNumberFormat="1" applyFont="1" applyFill="1" applyBorder="1" applyAlignment="1">
      <alignment horizontal="center" vertical="top"/>
      <protection/>
    </xf>
    <xf numFmtId="49" fontId="63" fillId="0" borderId="10" xfId="47" applyNumberFormat="1" applyFont="1" applyFill="1" applyBorder="1" applyAlignment="1">
      <alignment horizontal="center" vertical="top" wrapText="1"/>
    </xf>
    <xf numFmtId="0" fontId="5" fillId="33" borderId="10" xfId="68" applyFont="1" applyFill="1" applyBorder="1" applyAlignment="1">
      <alignment vertical="top"/>
      <protection/>
    </xf>
    <xf numFmtId="49" fontId="5" fillId="33" borderId="10" xfId="73" applyNumberFormat="1" applyFont="1" applyFill="1" applyBorder="1" applyAlignment="1">
      <alignment horizontal="center" vertical="top"/>
      <protection/>
    </xf>
    <xf numFmtId="0" fontId="11" fillId="0" borderId="12" xfId="68" applyFont="1" applyFill="1" applyBorder="1" applyAlignment="1">
      <alignment horizontal="left" vertical="top" wrapText="1"/>
      <protection/>
    </xf>
    <xf numFmtId="0" fontId="10" fillId="0" borderId="10" xfId="73" applyFont="1" applyFill="1" applyBorder="1" applyAlignment="1">
      <alignment horizontal="center" vertical="top" wrapText="1"/>
      <protection/>
    </xf>
    <xf numFmtId="168" fontId="10" fillId="0" borderId="10" xfId="68" applyNumberFormat="1" applyFont="1" applyFill="1" applyBorder="1" applyAlignment="1">
      <alignment vertical="top"/>
      <protection/>
    </xf>
    <xf numFmtId="49" fontId="11" fillId="0" borderId="10" xfId="73" applyNumberFormat="1" applyFont="1" applyFill="1" applyBorder="1" applyAlignment="1">
      <alignment horizontal="center" vertical="top" wrapText="1"/>
      <protection/>
    </xf>
    <xf numFmtId="0" fontId="5" fillId="33" borderId="10" xfId="68" applyFont="1" applyFill="1" applyBorder="1" applyAlignment="1">
      <alignment vertical="top" wrapText="1"/>
      <protection/>
    </xf>
    <xf numFmtId="0" fontId="5" fillId="0" borderId="10" xfId="68" applyFont="1" applyFill="1" applyBorder="1" applyAlignment="1">
      <alignment horizontal="center" vertical="top"/>
      <protection/>
    </xf>
    <xf numFmtId="0" fontId="60" fillId="0" borderId="14" xfId="73" applyFont="1" applyFill="1" applyBorder="1" applyAlignment="1">
      <alignment horizontal="center" vertical="top" wrapText="1"/>
      <protection/>
    </xf>
    <xf numFmtId="0" fontId="11" fillId="33" borderId="10" xfId="68" applyFont="1" applyFill="1" applyBorder="1" applyAlignment="1">
      <alignment vertical="top" wrapText="1"/>
      <protection/>
    </xf>
    <xf numFmtId="49" fontId="15" fillId="0" borderId="0" xfId="68" applyNumberFormat="1" applyFont="1" applyFill="1" applyAlignment="1">
      <alignment horizontal="center" vertical="top"/>
      <protection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33" borderId="10" xfId="73" applyFont="1" applyFill="1" applyBorder="1" applyAlignment="1">
      <alignment horizontal="center" vertical="top"/>
      <protection/>
    </xf>
    <xf numFmtId="0" fontId="3" fillId="0" borderId="0" xfId="68" applyFont="1" applyFill="1" applyAlignment="1">
      <alignment vertical="top" wrapText="1"/>
      <protection/>
    </xf>
    <xf numFmtId="0" fontId="3" fillId="0" borderId="0" xfId="68" applyFont="1" applyFill="1" applyAlignment="1">
      <alignment horizontal="center" vertical="top" wrapText="1"/>
      <protection/>
    </xf>
    <xf numFmtId="0" fontId="4" fillId="0" borderId="10" xfId="68" applyFont="1" applyFill="1" applyBorder="1" applyAlignment="1">
      <alignment horizontal="center" vertical="top" wrapText="1"/>
      <protection/>
    </xf>
    <xf numFmtId="0" fontId="11" fillId="0" borderId="10" xfId="73" applyFont="1" applyBorder="1" applyAlignment="1">
      <alignment horizontal="center" vertical="top"/>
      <protection/>
    </xf>
    <xf numFmtId="49" fontId="10" fillId="0" borderId="10" xfId="68" applyNumberFormat="1" applyFont="1" applyFill="1" applyBorder="1" applyAlignment="1">
      <alignment horizontal="center" vertical="top"/>
      <protection/>
    </xf>
    <xf numFmtId="0" fontId="64" fillId="0" borderId="10" xfId="0" applyFont="1" applyBorder="1" applyAlignment="1">
      <alignment vertical="top" wrapText="1"/>
    </xf>
    <xf numFmtId="49" fontId="60" fillId="0" borderId="10" xfId="73" applyNumberFormat="1" applyFont="1" applyFill="1" applyBorder="1" applyAlignment="1">
      <alignment vertical="top" wrapText="1"/>
      <protection/>
    </xf>
    <xf numFmtId="0" fontId="60" fillId="0" borderId="10" xfId="73" applyFont="1" applyFill="1" applyBorder="1" applyAlignment="1">
      <alignment horizontal="justify" vertical="top" wrapText="1"/>
      <protection/>
    </xf>
    <xf numFmtId="0" fontId="63" fillId="0" borderId="10" xfId="73" applyFont="1" applyFill="1" applyBorder="1" applyAlignment="1">
      <alignment horizontal="justify" vertical="top" wrapText="1"/>
      <protection/>
    </xf>
    <xf numFmtId="49" fontId="60" fillId="33" borderId="10" xfId="47" applyNumberFormat="1" applyFont="1" applyFill="1" applyBorder="1" applyAlignment="1">
      <alignment horizontal="center" vertical="top" wrapText="1"/>
    </xf>
    <xf numFmtId="0" fontId="11" fillId="0" borderId="10" xfId="73" applyFont="1" applyFill="1" applyBorder="1" applyAlignment="1">
      <alignment horizontal="center" vertical="top"/>
      <protection/>
    </xf>
    <xf numFmtId="0" fontId="5" fillId="0" borderId="10" xfId="73" applyFont="1" applyFill="1" applyBorder="1" applyAlignment="1">
      <alignment horizontal="center" vertical="top"/>
      <protection/>
    </xf>
    <xf numFmtId="0" fontId="63" fillId="0" borderId="10" xfId="53" applyNumberFormat="1" applyFont="1" applyFill="1" applyBorder="1" applyAlignment="1">
      <alignment horizontal="justify" vertical="top" wrapText="1"/>
    </xf>
    <xf numFmtId="0" fontId="63" fillId="33" borderId="10" xfId="53" applyNumberFormat="1" applyFont="1" applyFill="1" applyBorder="1" applyAlignment="1">
      <alignment horizontal="justify" vertical="top" wrapText="1"/>
    </xf>
    <xf numFmtId="0" fontId="11" fillId="0" borderId="10" xfId="76" applyFont="1" applyFill="1" applyBorder="1" applyAlignment="1">
      <alignment horizontal="center" vertical="top" wrapText="1"/>
      <protection/>
    </xf>
    <xf numFmtId="0" fontId="4" fillId="0" borderId="10" xfId="73" applyFont="1" applyBorder="1" applyAlignment="1">
      <alignment horizontal="center" vertical="top"/>
      <protection/>
    </xf>
    <xf numFmtId="49" fontId="4" fillId="0" borderId="10" xfId="68" applyNumberFormat="1" applyFont="1" applyFill="1" applyBorder="1" applyAlignment="1">
      <alignment horizontal="center" vertical="top"/>
      <protection/>
    </xf>
    <xf numFmtId="49" fontId="12" fillId="0" borderId="10" xfId="68" applyNumberFormat="1" applyFont="1" applyFill="1" applyBorder="1" applyAlignment="1">
      <alignment horizontal="center" vertical="top"/>
      <protection/>
    </xf>
    <xf numFmtId="0" fontId="4" fillId="0" borderId="10" xfId="73" applyFont="1" applyFill="1" applyBorder="1" applyAlignment="1">
      <alignment horizontal="center" vertical="top"/>
      <protection/>
    </xf>
    <xf numFmtId="0" fontId="2" fillId="33" borderId="10" xfId="68" applyFont="1" applyFill="1" applyBorder="1" applyAlignment="1">
      <alignment horizontal="center" vertical="top" wrapText="1"/>
      <protection/>
    </xf>
    <xf numFmtId="49" fontId="2" fillId="33" borderId="10" xfId="68" applyNumberFormat="1" applyFont="1" applyFill="1" applyBorder="1" applyAlignment="1">
      <alignment horizontal="center" vertical="top"/>
      <protection/>
    </xf>
    <xf numFmtId="49" fontId="2" fillId="0" borderId="10" xfId="68" applyNumberFormat="1" applyFont="1" applyFill="1" applyBorder="1" applyAlignment="1">
      <alignment horizontal="center" vertical="top"/>
      <protection/>
    </xf>
    <xf numFmtId="49" fontId="14" fillId="0" borderId="10" xfId="73" applyNumberFormat="1" applyFont="1" applyFill="1" applyBorder="1" applyAlignment="1">
      <alignment horizontal="center" vertical="top"/>
      <protection/>
    </xf>
    <xf numFmtId="49" fontId="11" fillId="0" borderId="10" xfId="68" applyNumberFormat="1" applyFont="1" applyFill="1" applyBorder="1" applyAlignment="1">
      <alignment horizontal="left" vertical="top"/>
      <protection/>
    </xf>
    <xf numFmtId="4" fontId="11" fillId="0" borderId="10" xfId="68" applyNumberFormat="1" applyFont="1" applyFill="1" applyBorder="1" applyAlignment="1">
      <alignment horizontal="right" vertical="top" wrapText="1"/>
      <protection/>
    </xf>
    <xf numFmtId="4" fontId="11" fillId="0" borderId="10" xfId="68" applyNumberFormat="1" applyFont="1" applyFill="1" applyBorder="1" applyAlignment="1">
      <alignment vertical="top"/>
      <protection/>
    </xf>
    <xf numFmtId="4" fontId="5" fillId="0" borderId="10" xfId="68" applyNumberFormat="1" applyFont="1" applyFill="1" applyBorder="1" applyAlignment="1">
      <alignment vertical="top"/>
      <protection/>
    </xf>
    <xf numFmtId="4" fontId="4" fillId="0" borderId="10" xfId="68" applyNumberFormat="1" applyFont="1" applyFill="1" applyBorder="1" applyAlignment="1">
      <alignment vertical="top"/>
      <protection/>
    </xf>
    <xf numFmtId="4" fontId="2" fillId="0" borderId="10" xfId="68" applyNumberFormat="1" applyFont="1" applyFill="1" applyBorder="1" applyAlignment="1">
      <alignment vertical="top"/>
      <protection/>
    </xf>
    <xf numFmtId="4" fontId="11" fillId="0" borderId="10" xfId="73" applyNumberFormat="1" applyFont="1" applyFill="1" applyBorder="1" applyAlignment="1">
      <alignment vertical="top"/>
      <protection/>
    </xf>
    <xf numFmtId="4" fontId="5" fillId="0" borderId="10" xfId="73" applyNumberFormat="1" applyFont="1" applyFill="1" applyBorder="1" applyAlignment="1">
      <alignment vertical="top"/>
      <protection/>
    </xf>
    <xf numFmtId="4" fontId="11" fillId="0" borderId="10" xfId="68" applyNumberFormat="1" applyFont="1" applyFill="1" applyBorder="1" applyAlignment="1">
      <alignment horizontal="left" vertical="top"/>
      <protection/>
    </xf>
    <xf numFmtId="0" fontId="3" fillId="0" borderId="0" xfId="73" applyFont="1" applyFill="1" applyBorder="1" applyAlignment="1">
      <alignment horizontal="center" vertical="top"/>
      <protection/>
    </xf>
    <xf numFmtId="0" fontId="2" fillId="0" borderId="0" xfId="68" applyFont="1" applyFill="1" applyAlignment="1">
      <alignment horizontal="center" vertical="top" wrapText="1"/>
      <protection/>
    </xf>
    <xf numFmtId="0" fontId="2" fillId="0" borderId="0" xfId="73" applyFont="1" applyFill="1" applyBorder="1" applyAlignment="1">
      <alignment horizontal="center" vertical="top"/>
      <protection/>
    </xf>
    <xf numFmtId="49" fontId="3" fillId="0" borderId="0" xfId="68" applyNumberFormat="1" applyFont="1" applyFill="1" applyAlignment="1">
      <alignment horizontal="center" vertical="top" wrapText="1"/>
      <protection/>
    </xf>
    <xf numFmtId="0" fontId="2" fillId="0" borderId="0" xfId="68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 wrapText="1"/>
    </xf>
    <xf numFmtId="0" fontId="63" fillId="0" borderId="10" xfId="73" applyFont="1" applyFill="1" applyBorder="1" applyAlignment="1">
      <alignment horizontal="left" vertical="top" wrapText="1"/>
      <protection/>
    </xf>
    <xf numFmtId="0" fontId="10" fillId="0" borderId="10" xfId="73" applyFont="1" applyFill="1" applyBorder="1" applyAlignment="1">
      <alignment horizontal="left" vertical="top" wrapText="1"/>
      <protection/>
    </xf>
    <xf numFmtId="0" fontId="60" fillId="0" borderId="10" xfId="73" applyFont="1" applyFill="1" applyBorder="1" applyAlignment="1">
      <alignment horizontal="center" vertical="top" wrapText="1"/>
      <protection/>
    </xf>
    <xf numFmtId="0" fontId="2" fillId="33" borderId="10" xfId="73" applyFont="1" applyFill="1" applyBorder="1" applyAlignment="1">
      <alignment horizontal="center" vertical="top"/>
      <protection/>
    </xf>
    <xf numFmtId="0" fontId="59" fillId="0" borderId="10" xfId="73" applyFont="1" applyFill="1" applyBorder="1" applyAlignment="1">
      <alignment horizontal="left" vertical="top" wrapText="1"/>
      <protection/>
    </xf>
    <xf numFmtId="0" fontId="60" fillId="0" borderId="13" xfId="73" applyFont="1" applyFill="1" applyBorder="1" applyAlignment="1">
      <alignment horizontal="left" vertical="top" wrapText="1"/>
      <protection/>
    </xf>
    <xf numFmtId="0" fontId="60" fillId="0" borderId="15" xfId="73" applyFont="1" applyFill="1" applyBorder="1" applyAlignment="1">
      <alignment horizontal="left" vertical="top" wrapText="1"/>
      <protection/>
    </xf>
    <xf numFmtId="0" fontId="60" fillId="0" borderId="16" xfId="73" applyFont="1" applyFill="1" applyBorder="1" applyAlignment="1">
      <alignment horizontal="center" vertical="top" wrapText="1"/>
      <protection/>
    </xf>
    <xf numFmtId="0" fontId="19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" fontId="16" fillId="0" borderId="0" xfId="68" applyNumberFormat="1" applyFont="1" applyFill="1" applyAlignment="1">
      <alignment horizontal="center" vertical="top"/>
      <protection/>
    </xf>
    <xf numFmtId="4" fontId="2" fillId="0" borderId="0" xfId="68" applyNumberFormat="1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0" fontId="5" fillId="4" borderId="10" xfId="73" applyFont="1" applyFill="1" applyBorder="1" applyAlignment="1">
      <alignment vertical="top" wrapText="1"/>
      <protection/>
    </xf>
    <xf numFmtId="0" fontId="5" fillId="4" borderId="10" xfId="68" applyFont="1" applyFill="1" applyBorder="1" applyAlignment="1">
      <alignment horizontal="center" vertical="top" wrapText="1"/>
      <protection/>
    </xf>
    <xf numFmtId="0" fontId="5" fillId="4" borderId="10" xfId="73" applyFont="1" applyFill="1" applyBorder="1" applyAlignment="1">
      <alignment horizontal="center" vertical="top" wrapText="1"/>
      <protection/>
    </xf>
    <xf numFmtId="49" fontId="5" fillId="4" borderId="10" xfId="68" applyNumberFormat="1" applyFont="1" applyFill="1" applyBorder="1" applyAlignment="1">
      <alignment horizontal="center" vertical="top"/>
      <protection/>
    </xf>
    <xf numFmtId="49" fontId="60" fillId="4" borderId="10" xfId="47" applyNumberFormat="1" applyFont="1" applyFill="1" applyBorder="1" applyAlignment="1">
      <alignment horizontal="center" vertical="top" wrapText="1"/>
    </xf>
    <xf numFmtId="4" fontId="5" fillId="4" borderId="10" xfId="68" applyNumberFormat="1" applyFont="1" applyFill="1" applyBorder="1" applyAlignment="1">
      <alignment vertical="top"/>
      <protection/>
    </xf>
    <xf numFmtId="0" fontId="5" fillId="0" borderId="15" xfId="68" applyFont="1" applyFill="1" applyBorder="1" applyAlignment="1">
      <alignment horizontal="left" vertical="top" wrapText="1"/>
      <protection/>
    </xf>
    <xf numFmtId="0" fontId="3" fillId="0" borderId="0" xfId="67" applyFont="1" applyFill="1" applyBorder="1" applyAlignment="1">
      <alignment horizontal="left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63" fillId="0" borderId="13" xfId="73" applyFont="1" applyFill="1" applyBorder="1" applyAlignment="1">
      <alignment horizontal="left" vertical="top" wrapText="1"/>
      <protection/>
    </xf>
    <xf numFmtId="0" fontId="11" fillId="0" borderId="10" xfId="73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0" xfId="67" applyFont="1" applyFill="1" applyBorder="1" applyAlignment="1">
      <alignment horizontal="left" vertical="top" wrapText="1"/>
      <protection/>
    </xf>
    <xf numFmtId="0" fontId="3" fillId="0" borderId="0" xfId="68" applyFont="1" applyFill="1" applyAlignment="1">
      <alignment horizontal="left" vertical="top" wrapText="1"/>
      <protection/>
    </xf>
    <xf numFmtId="0" fontId="4" fillId="0" borderId="0" xfId="68" applyFont="1" applyFill="1" applyAlignment="1">
      <alignment horizontal="center" vertical="top" wrapText="1"/>
      <protection/>
    </xf>
    <xf numFmtId="0" fontId="3" fillId="0" borderId="12" xfId="68" applyFont="1" applyFill="1" applyBorder="1" applyAlignment="1">
      <alignment horizontal="center" vertical="top" wrapText="1"/>
      <protection/>
    </xf>
    <xf numFmtId="0" fontId="3" fillId="0" borderId="15" xfId="68" applyFont="1" applyFill="1" applyBorder="1" applyAlignment="1">
      <alignment horizontal="center" vertical="top" wrapText="1"/>
      <protection/>
    </xf>
    <xf numFmtId="0" fontId="11" fillId="0" borderId="12" xfId="68" applyFont="1" applyFill="1" applyBorder="1" applyAlignment="1">
      <alignment horizontal="left" vertical="top" wrapText="1"/>
      <protection/>
    </xf>
    <xf numFmtId="0" fontId="11" fillId="0" borderId="15" xfId="68" applyFont="1" applyFill="1" applyBorder="1" applyAlignment="1">
      <alignment horizontal="left" vertical="top" wrapText="1"/>
      <protection/>
    </xf>
    <xf numFmtId="49" fontId="3" fillId="0" borderId="0" xfId="67" applyNumberFormat="1" applyFont="1" applyFill="1" applyBorder="1" applyAlignment="1">
      <alignment horizontal="center" vertical="top" wrapText="1"/>
      <protection/>
    </xf>
    <xf numFmtId="0" fontId="3" fillId="0" borderId="0" xfId="67" applyFont="1" applyFill="1" applyBorder="1" applyAlignment="1">
      <alignment horizontal="center" vertical="top" wrapText="1"/>
      <protection/>
    </xf>
    <xf numFmtId="49" fontId="3" fillId="0" borderId="0" xfId="73" applyNumberFormat="1" applyFont="1" applyAlignment="1">
      <alignment horizontal="center" vertical="top" wrapText="1"/>
      <protection/>
    </xf>
    <xf numFmtId="0" fontId="11" fillId="0" borderId="12" xfId="73" applyFont="1" applyFill="1" applyBorder="1" applyAlignment="1">
      <alignment horizontal="left" vertical="top" wrapText="1"/>
      <protection/>
    </xf>
    <xf numFmtId="0" fontId="11" fillId="0" borderId="15" xfId="73" applyFont="1" applyFill="1" applyBorder="1" applyAlignment="1">
      <alignment horizontal="left" vertical="top" wrapText="1"/>
      <protection/>
    </xf>
    <xf numFmtId="0" fontId="5" fillId="0" borderId="12" xfId="68" applyFont="1" applyFill="1" applyBorder="1" applyAlignment="1">
      <alignment horizontal="left" vertical="top" wrapText="1"/>
      <protection/>
    </xf>
    <xf numFmtId="0" fontId="5" fillId="0" borderId="15" xfId="68" applyFont="1" applyFill="1" applyBorder="1" applyAlignment="1">
      <alignment horizontal="left" vertical="top" wrapText="1"/>
      <protection/>
    </xf>
    <xf numFmtId="0" fontId="5" fillId="0" borderId="12" xfId="73" applyFont="1" applyFill="1" applyBorder="1" applyAlignment="1">
      <alignment horizontal="left" vertical="top" wrapText="1"/>
      <protection/>
    </xf>
    <xf numFmtId="0" fontId="5" fillId="0" borderId="15" xfId="73" applyFont="1" applyFill="1" applyBorder="1" applyAlignment="1">
      <alignment horizontal="left" vertical="top" wrapText="1"/>
      <protection/>
    </xf>
    <xf numFmtId="0" fontId="4" fillId="0" borderId="10" xfId="68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4" fillId="0" borderId="12" xfId="68" applyFont="1" applyFill="1" applyBorder="1" applyAlignment="1">
      <alignment horizontal="left" vertical="top" wrapText="1"/>
      <protection/>
    </xf>
    <xf numFmtId="0" fontId="4" fillId="0" borderId="15" xfId="68" applyFont="1" applyFill="1" applyBorder="1" applyAlignment="1">
      <alignment horizontal="left" vertical="top" wrapText="1"/>
      <protection/>
    </xf>
    <xf numFmtId="0" fontId="2" fillId="33" borderId="12" xfId="68" applyFont="1" applyFill="1" applyBorder="1" applyAlignment="1">
      <alignment horizontal="left" vertical="top" wrapText="1"/>
      <protection/>
    </xf>
    <xf numFmtId="0" fontId="2" fillId="33" borderId="15" xfId="68" applyFont="1" applyFill="1" applyBorder="1" applyAlignment="1">
      <alignment horizontal="left" vertical="top" wrapText="1"/>
      <protection/>
    </xf>
    <xf numFmtId="0" fontId="11" fillId="33" borderId="12" xfId="73" applyFont="1" applyFill="1" applyBorder="1" applyAlignment="1">
      <alignment horizontal="left" vertical="top" wrapText="1"/>
      <protection/>
    </xf>
    <xf numFmtId="0" fontId="11" fillId="33" borderId="15" xfId="73" applyFont="1" applyFill="1" applyBorder="1" applyAlignment="1">
      <alignment horizontal="left" vertical="top" wrapText="1"/>
      <protection/>
    </xf>
    <xf numFmtId="0" fontId="5" fillId="33" borderId="10" xfId="73" applyFont="1" applyFill="1" applyBorder="1" applyAlignment="1">
      <alignment horizontal="justify" vertical="top" wrapText="1"/>
      <protection/>
    </xf>
    <xf numFmtId="0" fontId="5" fillId="33" borderId="12" xfId="73" applyFont="1" applyFill="1" applyBorder="1" applyAlignment="1">
      <alignment horizontal="justify" vertical="top" wrapText="1"/>
      <protection/>
    </xf>
    <xf numFmtId="0" fontId="5" fillId="33" borderId="15" xfId="73" applyFont="1" applyFill="1" applyBorder="1" applyAlignment="1">
      <alignment horizontal="justify" vertical="top" wrapText="1"/>
      <protection/>
    </xf>
    <xf numFmtId="0" fontId="11" fillId="0" borderId="12" xfId="68" applyFont="1" applyFill="1" applyBorder="1" applyAlignment="1">
      <alignment horizontal="left" vertical="top"/>
      <protection/>
    </xf>
    <xf numFmtId="0" fontId="11" fillId="0" borderId="15" xfId="68" applyFont="1" applyFill="1" applyBorder="1" applyAlignment="1">
      <alignment horizontal="left" vertical="top"/>
      <protection/>
    </xf>
    <xf numFmtId="0" fontId="5" fillId="0" borderId="12" xfId="68" applyFont="1" applyFill="1" applyBorder="1" applyAlignment="1">
      <alignment horizontal="left" vertical="top"/>
      <protection/>
    </xf>
    <xf numFmtId="0" fontId="5" fillId="0" borderId="15" xfId="68" applyFont="1" applyFill="1" applyBorder="1" applyAlignment="1">
      <alignment horizontal="left" vertical="top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0" xfId="68" applyFont="1" applyFill="1" applyBorder="1" applyAlignment="1">
      <alignment horizontal="left" vertical="top" wrapText="1"/>
      <protection/>
    </xf>
    <xf numFmtId="0" fontId="3" fillId="0" borderId="0" xfId="73" applyFont="1" applyFill="1" applyBorder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3" fillId="0" borderId="10" xfId="68" applyFont="1" applyFill="1" applyBorder="1" applyAlignment="1">
      <alignment horizontal="center" vertical="top" wrapText="1"/>
      <protection/>
    </xf>
    <xf numFmtId="0" fontId="5" fillId="0" borderId="10" xfId="68" applyFont="1" applyFill="1" applyBorder="1" applyAlignment="1">
      <alignment horizontal="left" vertical="top" wrapText="1"/>
      <protection/>
    </xf>
    <xf numFmtId="0" fontId="5" fillId="0" borderId="10" xfId="73" applyFont="1" applyFill="1" applyBorder="1" applyAlignment="1">
      <alignment horizontal="left" vertical="top" wrapText="1"/>
      <protection/>
    </xf>
    <xf numFmtId="0" fontId="5" fillId="33" borderId="10" xfId="68" applyFont="1" applyFill="1" applyBorder="1" applyAlignment="1">
      <alignment horizontal="left" vertical="top" wrapText="1"/>
      <protection/>
    </xf>
    <xf numFmtId="0" fontId="11" fillId="0" borderId="10" xfId="68" applyFont="1" applyFill="1" applyBorder="1" applyAlignment="1">
      <alignment horizontal="left" vertical="top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Денежный [0] 2" xfId="47"/>
    <cellStyle name="Денежный [0] 2 2" xfId="48"/>
    <cellStyle name="Денежный [0] 3" xfId="49"/>
    <cellStyle name="Денежный [0] 3 2" xfId="50"/>
    <cellStyle name="Денежный [0] 4" xfId="51"/>
    <cellStyle name="Денежный [0] 5" xfId="52"/>
    <cellStyle name="Денежный 2" xfId="53"/>
    <cellStyle name="Денежный 2 2" xfId="54"/>
    <cellStyle name="Денежный 3" xfId="55"/>
    <cellStyle name="Денежный 3 2" xfId="56"/>
    <cellStyle name="Денежный 4" xfId="57"/>
    <cellStyle name="Денежный 5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3" xfId="70"/>
    <cellStyle name="Обычный 3" xfId="71"/>
    <cellStyle name="Обычный 3 2" xfId="72"/>
    <cellStyle name="Обычный 4" xfId="73"/>
    <cellStyle name="Обычный 4 2" xfId="74"/>
    <cellStyle name="Обычный 5" xfId="75"/>
    <cellStyle name="Обычный_Расходы Надва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[0] 2" xfId="86"/>
    <cellStyle name="Финансовый [0] 2 2" xfId="87"/>
    <cellStyle name="Финансовый 2" xfId="88"/>
    <cellStyle name="Финансовый 2 2" xfId="89"/>
    <cellStyle name="Финансовый 3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4;&#1086;&#1080;%20&#1076;&#1086;&#1082;&#1091;&#1084;&#1077;&#1085;&#1090;&#1099;\Users\Olga\AppData\Local\Temp\&#1050;%20&#1073;&#1102;&#1076;&#1078;&#1077;&#1090;&#1091;%20&#1085;&#1072;%202018%20&#1075;&#1086;&#1076;\&#1041;&#1102;&#1076;&#1078;&#1077;&#1090;%202018&#1087;&#1088;&#1086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Адм.ист."/>
      <sheetName val="4.Адм ОГВ"/>
      <sheetName val="1. Дох.2016"/>
      <sheetName val="2. Норм."/>
      <sheetName val="6.Вед."/>
      <sheetName val="7.МП"/>
      <sheetName val="8.Ист."/>
      <sheetName val="3.Админ."/>
    </sheetNames>
    <sheetDataSet>
      <sheetData sheetId="4">
        <row r="24">
          <cell r="K24">
            <v>266.38</v>
          </cell>
        </row>
        <row r="26">
          <cell r="K26">
            <v>10</v>
          </cell>
        </row>
        <row r="27">
          <cell r="K27">
            <v>3</v>
          </cell>
        </row>
        <row r="28">
          <cell r="K2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59"/>
  <sheetViews>
    <sheetView zoomScalePageLayoutView="0" workbookViewId="0" topLeftCell="B3">
      <selection activeCell="I131" sqref="I131"/>
    </sheetView>
  </sheetViews>
  <sheetFormatPr defaultColWidth="9.140625" defaultRowHeight="15"/>
  <cols>
    <col min="1" max="1" width="2.421875" style="4" hidden="1" customWidth="1"/>
    <col min="2" max="2" width="46.00390625" style="2" customWidth="1"/>
    <col min="3" max="3" width="4.8515625" style="2" hidden="1" customWidth="1"/>
    <col min="4" max="4" width="10.57421875" style="2" hidden="1" customWidth="1"/>
    <col min="5" max="5" width="4.7109375" style="56" customWidth="1"/>
    <col min="6" max="6" width="3.57421875" style="100" customWidth="1"/>
    <col min="7" max="7" width="3.7109375" style="100" customWidth="1"/>
    <col min="8" max="8" width="5.7109375" style="100" hidden="1" customWidth="1"/>
    <col min="9" max="9" width="12.28125" style="100" customWidth="1"/>
    <col min="10" max="10" width="4.8515625" style="53" customWidth="1"/>
    <col min="11" max="12" width="13.28125" style="53" hidden="1" customWidth="1"/>
    <col min="13" max="13" width="13.28125" style="53" customWidth="1"/>
    <col min="14" max="15" width="13.28125" style="4" hidden="1" customWidth="1"/>
    <col min="16" max="16" width="10.140625" style="4" customWidth="1"/>
    <col min="17" max="19" width="13.28125" style="4" customWidth="1"/>
    <col min="20" max="253" width="9.140625" style="4" customWidth="1"/>
    <col min="254" max="254" width="0" style="4" hidden="1" customWidth="1"/>
    <col min="255" max="255" width="76.00390625" style="4" customWidth="1"/>
    <col min="256" max="16384" width="9.140625" style="4" customWidth="1"/>
  </cols>
  <sheetData>
    <row r="1" spans="5:13" ht="12.75" hidden="1">
      <c r="E1" s="1" t="s">
        <v>3</v>
      </c>
      <c r="F1" s="3"/>
      <c r="G1" s="3"/>
      <c r="H1" s="3"/>
      <c r="I1" s="3"/>
      <c r="J1" s="3"/>
      <c r="K1" s="3"/>
      <c r="L1" s="3"/>
      <c r="M1" s="3"/>
    </row>
    <row r="2" spans="5:13" ht="55.5" customHeight="1" hidden="1">
      <c r="E2" s="175" t="s">
        <v>4</v>
      </c>
      <c r="F2" s="175"/>
      <c r="G2" s="175"/>
      <c r="H2" s="175"/>
      <c r="I2" s="175"/>
      <c r="J2" s="175"/>
      <c r="K2" s="175"/>
      <c r="L2" s="169"/>
      <c r="M2" s="169"/>
    </row>
    <row r="3" spans="5:13" ht="22.5" customHeight="1">
      <c r="E3" s="183" t="s">
        <v>196</v>
      </c>
      <c r="F3" s="183"/>
      <c r="G3" s="183"/>
      <c r="H3" s="183"/>
      <c r="I3" s="183"/>
      <c r="J3" s="183"/>
      <c r="K3" s="183"/>
      <c r="L3" s="183"/>
      <c r="M3" s="183"/>
    </row>
    <row r="4" spans="5:15" ht="45.75" customHeight="1">
      <c r="E4" s="182" t="s">
        <v>237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6:15" ht="13.5" customHeight="1">
      <c r="F5" s="107"/>
      <c r="G5" s="107"/>
      <c r="H5" s="107"/>
      <c r="I5" s="107"/>
      <c r="J5" s="107"/>
      <c r="K5" s="176" t="s">
        <v>260</v>
      </c>
      <c r="L5" s="176"/>
      <c r="M5" s="176"/>
      <c r="N5" s="176"/>
      <c r="O5" s="176"/>
    </row>
    <row r="6" spans="5:15" ht="49.5" customHeight="1">
      <c r="E6" s="184" t="s">
        <v>222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5:13" ht="9" customHeight="1">
      <c r="E7" s="57"/>
      <c r="F7" s="7"/>
      <c r="G7" s="7"/>
      <c r="H7" s="7"/>
      <c r="I7" s="7"/>
      <c r="J7" s="7"/>
      <c r="K7" s="7"/>
      <c r="L7" s="7"/>
      <c r="M7" s="7"/>
    </row>
    <row r="8" spans="1:15" ht="26.25" customHeight="1">
      <c r="A8" s="177" t="s">
        <v>240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15" ht="15" customHeight="1">
      <c r="A9" s="8"/>
      <c r="B9" s="8"/>
      <c r="C9" s="9"/>
      <c r="D9" s="9"/>
      <c r="F9" s="8"/>
      <c r="G9" s="8"/>
      <c r="H9" s="8"/>
      <c r="I9" s="8"/>
      <c r="J9" s="8"/>
      <c r="K9" s="10"/>
      <c r="L9" s="143"/>
      <c r="M9" s="143"/>
      <c r="O9" s="161" t="s">
        <v>201</v>
      </c>
    </row>
    <row r="10" spans="1:15" s="12" customFormat="1" ht="28.5" customHeight="1">
      <c r="A10" s="178" t="s">
        <v>1</v>
      </c>
      <c r="B10" s="179"/>
      <c r="C10" s="11" t="s">
        <v>5</v>
      </c>
      <c r="D10" s="11" t="s">
        <v>6</v>
      </c>
      <c r="E10" s="58" t="s">
        <v>7</v>
      </c>
      <c r="F10" s="60" t="s">
        <v>8</v>
      </c>
      <c r="G10" s="60" t="s">
        <v>9</v>
      </c>
      <c r="H10" s="60" t="s">
        <v>10</v>
      </c>
      <c r="I10" s="60" t="s">
        <v>11</v>
      </c>
      <c r="J10" s="60" t="s">
        <v>12</v>
      </c>
      <c r="K10" s="5" t="s">
        <v>202</v>
      </c>
      <c r="L10" s="6" t="s">
        <v>235</v>
      </c>
      <c r="M10" s="5" t="s">
        <v>236</v>
      </c>
      <c r="N10" s="5" t="s">
        <v>203</v>
      </c>
      <c r="O10" s="5" t="s">
        <v>204</v>
      </c>
    </row>
    <row r="11" spans="1:15" s="12" customFormat="1" ht="20.25" customHeight="1" hidden="1">
      <c r="A11" s="11"/>
      <c r="B11" s="13" t="s">
        <v>13</v>
      </c>
      <c r="C11" s="109">
        <v>63</v>
      </c>
      <c r="D11" s="11"/>
      <c r="E11" s="58"/>
      <c r="F11" s="60"/>
      <c r="G11" s="60"/>
      <c r="H11" s="60"/>
      <c r="I11" s="60"/>
      <c r="J11" s="60"/>
      <c r="K11" s="14">
        <f>K12</f>
        <v>4207095.57</v>
      </c>
      <c r="L11" s="14"/>
      <c r="M11" s="14"/>
      <c r="N11" s="14">
        <f>N12</f>
        <v>0</v>
      </c>
      <c r="O11" s="14">
        <f>O12</f>
        <v>0</v>
      </c>
    </row>
    <row r="12" spans="1:15" s="12" customFormat="1" ht="17.25" customHeight="1">
      <c r="A12" s="15"/>
      <c r="B12" s="16" t="s">
        <v>14</v>
      </c>
      <c r="C12" s="67">
        <v>63</v>
      </c>
      <c r="D12" s="67">
        <v>0</v>
      </c>
      <c r="E12" s="66">
        <v>865</v>
      </c>
      <c r="F12" s="63"/>
      <c r="G12" s="63"/>
      <c r="H12" s="63"/>
      <c r="I12" s="63"/>
      <c r="J12" s="63"/>
      <c r="K12" s="131">
        <f>K13+K58+K67+K72+K78+K112+K118+K127+K104</f>
        <v>4207095.57</v>
      </c>
      <c r="L12" s="131">
        <f>L13+L58+L67+L72+L78+L112+L118+L127+L104</f>
        <v>0</v>
      </c>
      <c r="M12" s="131">
        <f>M13+M58+M67+M72+M78+M112+M118+M127+M104</f>
        <v>4207095.57</v>
      </c>
      <c r="N12" s="131">
        <f>N13+N58+N67+N72+N78+N112+N118+N127</f>
        <v>0</v>
      </c>
      <c r="O12" s="131">
        <f>O13+O58+O67+O72+O78+O112+O118+O127</f>
        <v>0</v>
      </c>
    </row>
    <row r="13" spans="1:15" s="19" customFormat="1" ht="15.75" customHeight="1">
      <c r="A13" s="180" t="s">
        <v>15</v>
      </c>
      <c r="B13" s="181"/>
      <c r="C13" s="67">
        <v>63</v>
      </c>
      <c r="D13" s="67">
        <v>0</v>
      </c>
      <c r="E13" s="110">
        <v>865</v>
      </c>
      <c r="F13" s="83" t="s">
        <v>16</v>
      </c>
      <c r="G13" s="111"/>
      <c r="H13" s="111"/>
      <c r="I13" s="111"/>
      <c r="J13" s="111"/>
      <c r="K13" s="132">
        <f>K14+K18+K35+K42+K46</f>
        <v>1547902</v>
      </c>
      <c r="L13" s="132">
        <f>L14+L18+L35+L42+L46</f>
        <v>10000</v>
      </c>
      <c r="M13" s="132">
        <f>M14+M18+M35+M42+M46</f>
        <v>1557902</v>
      </c>
      <c r="N13" s="132">
        <f>N14+N18+N35+N42+N46</f>
        <v>0</v>
      </c>
      <c r="O13" s="132">
        <f>O14+O18+O35+O42+O46</f>
        <v>0</v>
      </c>
    </row>
    <row r="14" spans="1:20" ht="39" customHeight="1">
      <c r="A14" s="185" t="s">
        <v>17</v>
      </c>
      <c r="B14" s="186"/>
      <c r="C14" s="67">
        <v>63</v>
      </c>
      <c r="D14" s="67">
        <v>0</v>
      </c>
      <c r="E14" s="110">
        <v>865</v>
      </c>
      <c r="F14" s="87" t="s">
        <v>16</v>
      </c>
      <c r="G14" s="87" t="s">
        <v>18</v>
      </c>
      <c r="H14" s="87"/>
      <c r="I14" s="87"/>
      <c r="J14" s="63"/>
      <c r="K14" s="133">
        <f>K15</f>
        <v>445000</v>
      </c>
      <c r="L14" s="133">
        <f>L15</f>
        <v>-119113.55</v>
      </c>
      <c r="M14" s="133">
        <f>M15</f>
        <v>325886.45</v>
      </c>
      <c r="N14" s="133">
        <f>N15</f>
        <v>0</v>
      </c>
      <c r="O14" s="133">
        <f>O15</f>
        <v>0</v>
      </c>
      <c r="Q14" s="160"/>
      <c r="R14" s="160"/>
      <c r="S14" s="160"/>
      <c r="T14" s="160"/>
    </row>
    <row r="15" spans="1:20" ht="26.25" customHeight="1">
      <c r="A15" s="21" t="s">
        <v>19</v>
      </c>
      <c r="B15" s="112" t="s">
        <v>164</v>
      </c>
      <c r="C15" s="15">
        <v>63</v>
      </c>
      <c r="D15" s="15">
        <v>0</v>
      </c>
      <c r="E15" s="69">
        <v>865</v>
      </c>
      <c r="F15" s="70" t="s">
        <v>16</v>
      </c>
      <c r="G15" s="70" t="s">
        <v>18</v>
      </c>
      <c r="H15" s="70" t="s">
        <v>20</v>
      </c>
      <c r="I15" s="75" t="s">
        <v>200</v>
      </c>
      <c r="J15" s="113" t="s">
        <v>21</v>
      </c>
      <c r="K15" s="133">
        <f aca="true" t="shared" si="0" ref="K15:O16">K16</f>
        <v>445000</v>
      </c>
      <c r="L15" s="133">
        <f t="shared" si="0"/>
        <v>-119113.55</v>
      </c>
      <c r="M15" s="133">
        <f t="shared" si="0"/>
        <v>325886.45</v>
      </c>
      <c r="N15" s="133">
        <f t="shared" si="0"/>
        <v>0</v>
      </c>
      <c r="O15" s="133">
        <f t="shared" si="0"/>
        <v>0</v>
      </c>
      <c r="Q15" s="160"/>
      <c r="R15" s="160"/>
      <c r="S15" s="160"/>
      <c r="T15" s="160"/>
    </row>
    <row r="16" spans="1:20" ht="62.25" customHeight="1">
      <c r="A16" s="23" t="s">
        <v>22</v>
      </c>
      <c r="B16" s="23" t="s">
        <v>22</v>
      </c>
      <c r="C16" s="15">
        <v>63</v>
      </c>
      <c r="D16" s="15">
        <v>0</v>
      </c>
      <c r="E16" s="69">
        <v>865</v>
      </c>
      <c r="F16" s="70" t="s">
        <v>16</v>
      </c>
      <c r="G16" s="70" t="s">
        <v>18</v>
      </c>
      <c r="H16" s="70" t="s">
        <v>20</v>
      </c>
      <c r="I16" s="75" t="s">
        <v>200</v>
      </c>
      <c r="J16" s="75" t="s">
        <v>23</v>
      </c>
      <c r="K16" s="133">
        <v>445000</v>
      </c>
      <c r="L16" s="133">
        <f>L17</f>
        <v>-119113.55</v>
      </c>
      <c r="M16" s="133">
        <f t="shared" si="0"/>
        <v>325886.45</v>
      </c>
      <c r="N16" s="133">
        <f t="shared" si="0"/>
        <v>0</v>
      </c>
      <c r="O16" s="133">
        <f t="shared" si="0"/>
        <v>0</v>
      </c>
      <c r="Q16" s="160"/>
      <c r="R16" s="160"/>
      <c r="S16" s="160"/>
      <c r="T16" s="160"/>
    </row>
    <row r="17" spans="1:15" ht="27" customHeight="1">
      <c r="A17" s="23" t="s">
        <v>24</v>
      </c>
      <c r="B17" s="23" t="s">
        <v>24</v>
      </c>
      <c r="C17" s="15">
        <v>63</v>
      </c>
      <c r="D17" s="15">
        <v>0</v>
      </c>
      <c r="E17" s="69">
        <v>865</v>
      </c>
      <c r="F17" s="63" t="s">
        <v>16</v>
      </c>
      <c r="G17" s="63" t="s">
        <v>18</v>
      </c>
      <c r="H17" s="63" t="s">
        <v>20</v>
      </c>
      <c r="I17" s="75" t="s">
        <v>200</v>
      </c>
      <c r="J17" s="75" t="s">
        <v>25</v>
      </c>
      <c r="K17" s="133">
        <v>445000</v>
      </c>
      <c r="L17" s="133">
        <v>-119113.55</v>
      </c>
      <c r="M17" s="133">
        <f>K17+L17</f>
        <v>325886.45</v>
      </c>
      <c r="N17" s="133">
        <v>0</v>
      </c>
      <c r="O17" s="133">
        <v>0</v>
      </c>
    </row>
    <row r="18" spans="1:15" s="25" customFormat="1" ht="48.75" customHeight="1">
      <c r="A18" s="180" t="s">
        <v>30</v>
      </c>
      <c r="B18" s="181"/>
      <c r="C18" s="67">
        <v>63</v>
      </c>
      <c r="D18" s="67">
        <v>0</v>
      </c>
      <c r="E18" s="110">
        <v>865</v>
      </c>
      <c r="F18" s="83" t="s">
        <v>16</v>
      </c>
      <c r="G18" s="83" t="s">
        <v>31</v>
      </c>
      <c r="H18" s="83"/>
      <c r="I18" s="83"/>
      <c r="J18" s="83"/>
      <c r="K18" s="132">
        <f>K22+K29+K32+K19</f>
        <v>1039524</v>
      </c>
      <c r="L18" s="132">
        <f>L22+L29+L32+L19</f>
        <v>129113.55</v>
      </c>
      <c r="M18" s="132">
        <f>M22+M29+M32+M19</f>
        <v>1168637.55</v>
      </c>
      <c r="N18" s="132">
        <f>N22+N29+N32+N19</f>
        <v>0</v>
      </c>
      <c r="O18" s="132">
        <f>O22+O29+O32+O19</f>
        <v>0</v>
      </c>
    </row>
    <row r="19" spans="1:15" s="25" customFormat="1" ht="39" customHeight="1">
      <c r="A19" s="92"/>
      <c r="B19" s="192" t="s">
        <v>261</v>
      </c>
      <c r="C19" s="192"/>
      <c r="D19" s="67"/>
      <c r="E19" s="69">
        <v>865</v>
      </c>
      <c r="F19" s="63" t="s">
        <v>16</v>
      </c>
      <c r="G19" s="63" t="s">
        <v>31</v>
      </c>
      <c r="H19" s="75" t="s">
        <v>33</v>
      </c>
      <c r="I19" s="75" t="s">
        <v>262</v>
      </c>
      <c r="J19" s="83"/>
      <c r="K19" s="133">
        <f>K20</f>
        <v>0</v>
      </c>
      <c r="L19" s="133">
        <f aca="true" t="shared" si="1" ref="L19:O20">L20</f>
        <v>119113.55</v>
      </c>
      <c r="M19" s="133">
        <f t="shared" si="1"/>
        <v>119113.55</v>
      </c>
      <c r="N19" s="133">
        <f t="shared" si="1"/>
        <v>0</v>
      </c>
      <c r="O19" s="133">
        <f t="shared" si="1"/>
        <v>0</v>
      </c>
    </row>
    <row r="20" spans="1:15" s="25" customFormat="1" ht="48.75" customHeight="1">
      <c r="A20" s="92"/>
      <c r="B20" s="173" t="s">
        <v>22</v>
      </c>
      <c r="C20" s="67"/>
      <c r="D20" s="67"/>
      <c r="E20" s="69">
        <v>865</v>
      </c>
      <c r="F20" s="63" t="s">
        <v>16</v>
      </c>
      <c r="G20" s="63" t="s">
        <v>31</v>
      </c>
      <c r="H20" s="75" t="s">
        <v>33</v>
      </c>
      <c r="I20" s="75" t="s">
        <v>262</v>
      </c>
      <c r="J20" s="63" t="s">
        <v>23</v>
      </c>
      <c r="K20" s="133">
        <f>K21</f>
        <v>0</v>
      </c>
      <c r="L20" s="133">
        <f t="shared" si="1"/>
        <v>119113.55</v>
      </c>
      <c r="M20" s="133">
        <f t="shared" si="1"/>
        <v>119113.55</v>
      </c>
      <c r="N20" s="133">
        <f t="shared" si="1"/>
        <v>0</v>
      </c>
      <c r="O20" s="133">
        <f t="shared" si="1"/>
        <v>0</v>
      </c>
    </row>
    <row r="21" spans="1:15" s="25" customFormat="1" ht="28.5" customHeight="1">
      <c r="A21" s="92"/>
      <c r="B21" s="173" t="s">
        <v>24</v>
      </c>
      <c r="C21" s="67"/>
      <c r="D21" s="67"/>
      <c r="E21" s="69">
        <v>865</v>
      </c>
      <c r="F21" s="63" t="s">
        <v>16</v>
      </c>
      <c r="G21" s="63" t="s">
        <v>31</v>
      </c>
      <c r="H21" s="75" t="s">
        <v>33</v>
      </c>
      <c r="I21" s="75" t="s">
        <v>262</v>
      </c>
      <c r="J21" s="63" t="s">
        <v>25</v>
      </c>
      <c r="K21" s="133"/>
      <c r="L21" s="133">
        <v>119113.55</v>
      </c>
      <c r="M21" s="133">
        <f>K21+L21</f>
        <v>119113.55</v>
      </c>
      <c r="N21" s="133"/>
      <c r="O21" s="133"/>
    </row>
    <row r="22" spans="1:15" ht="27" customHeight="1" hidden="1">
      <c r="A22" s="187" t="s">
        <v>32</v>
      </c>
      <c r="B22" s="188"/>
      <c r="C22" s="15">
        <v>63</v>
      </c>
      <c r="D22" s="15">
        <v>0</v>
      </c>
      <c r="E22" s="69">
        <v>865</v>
      </c>
      <c r="F22" s="63" t="s">
        <v>16</v>
      </c>
      <c r="G22" s="63" t="s">
        <v>31</v>
      </c>
      <c r="H22" s="75" t="s">
        <v>33</v>
      </c>
      <c r="I22" s="75" t="s">
        <v>186</v>
      </c>
      <c r="J22" s="63"/>
      <c r="K22" s="133">
        <f>K23+K25+K27</f>
        <v>1021524</v>
      </c>
      <c r="L22" s="133">
        <f>L23+L25+L27</f>
        <v>0</v>
      </c>
      <c r="M22" s="133">
        <f>M23+M25+M27</f>
        <v>1021524</v>
      </c>
      <c r="N22" s="133">
        <f>N23+N25+N27</f>
        <v>0</v>
      </c>
      <c r="O22" s="133">
        <f>O23+O25+O27</f>
        <v>0</v>
      </c>
    </row>
    <row r="23" spans="1:15" ht="60.75" customHeight="1" hidden="1">
      <c r="A23" s="22"/>
      <c r="B23" s="23" t="s">
        <v>22</v>
      </c>
      <c r="C23" s="15">
        <v>63</v>
      </c>
      <c r="D23" s="15">
        <v>0</v>
      </c>
      <c r="E23" s="69">
        <v>865</v>
      </c>
      <c r="F23" s="70" t="s">
        <v>16</v>
      </c>
      <c r="G23" s="70" t="s">
        <v>31</v>
      </c>
      <c r="H23" s="75" t="s">
        <v>33</v>
      </c>
      <c r="I23" s="75" t="s">
        <v>186</v>
      </c>
      <c r="J23" s="63" t="s">
        <v>23</v>
      </c>
      <c r="K23" s="133">
        <f>K24</f>
        <v>746900</v>
      </c>
      <c r="L23" s="133">
        <f>L24</f>
        <v>0</v>
      </c>
      <c r="M23" s="133">
        <f>M24</f>
        <v>746900</v>
      </c>
      <c r="N23" s="133">
        <f>N24</f>
        <v>0</v>
      </c>
      <c r="O23" s="133">
        <f>O24</f>
        <v>0</v>
      </c>
    </row>
    <row r="24" spans="1:15" ht="27.75" customHeight="1" hidden="1">
      <c r="A24" s="26"/>
      <c r="B24" s="23" t="s">
        <v>24</v>
      </c>
      <c r="C24" s="15">
        <v>63</v>
      </c>
      <c r="D24" s="15">
        <v>0</v>
      </c>
      <c r="E24" s="69">
        <v>865</v>
      </c>
      <c r="F24" s="63" t="s">
        <v>16</v>
      </c>
      <c r="G24" s="63" t="s">
        <v>31</v>
      </c>
      <c r="H24" s="75" t="s">
        <v>33</v>
      </c>
      <c r="I24" s="75" t="s">
        <v>186</v>
      </c>
      <c r="J24" s="63" t="s">
        <v>25</v>
      </c>
      <c r="K24" s="133">
        <v>746900</v>
      </c>
      <c r="L24" s="133">
        <v>0</v>
      </c>
      <c r="M24" s="133">
        <f>K24+L24</f>
        <v>746900</v>
      </c>
      <c r="N24" s="133">
        <v>0</v>
      </c>
      <c r="O24" s="133">
        <v>0</v>
      </c>
    </row>
    <row r="25" spans="1:15" ht="27.75" customHeight="1" hidden="1">
      <c r="A25" s="26"/>
      <c r="B25" s="27" t="s">
        <v>34</v>
      </c>
      <c r="C25" s="15">
        <v>63</v>
      </c>
      <c r="D25" s="15">
        <v>0</v>
      </c>
      <c r="E25" s="80">
        <v>865</v>
      </c>
      <c r="F25" s="76" t="s">
        <v>16</v>
      </c>
      <c r="G25" s="76" t="s">
        <v>31</v>
      </c>
      <c r="H25" s="75" t="s">
        <v>33</v>
      </c>
      <c r="I25" s="75" t="s">
        <v>186</v>
      </c>
      <c r="J25" s="76" t="s">
        <v>35</v>
      </c>
      <c r="K25" s="133">
        <f>K26</f>
        <v>269104</v>
      </c>
      <c r="L25" s="133">
        <f>L26</f>
        <v>0</v>
      </c>
      <c r="M25" s="133">
        <f>M26</f>
        <v>269104</v>
      </c>
      <c r="N25" s="133">
        <f>N26</f>
        <v>0</v>
      </c>
      <c r="O25" s="133">
        <f>O26</f>
        <v>0</v>
      </c>
    </row>
    <row r="26" spans="1:15" ht="25.5" customHeight="1" hidden="1">
      <c r="A26" s="26"/>
      <c r="B26" s="28" t="s">
        <v>36</v>
      </c>
      <c r="C26" s="15">
        <v>63</v>
      </c>
      <c r="D26" s="15">
        <v>0</v>
      </c>
      <c r="E26" s="80">
        <v>865</v>
      </c>
      <c r="F26" s="76" t="s">
        <v>16</v>
      </c>
      <c r="G26" s="76" t="s">
        <v>31</v>
      </c>
      <c r="H26" s="75" t="s">
        <v>33</v>
      </c>
      <c r="I26" s="75" t="s">
        <v>186</v>
      </c>
      <c r="J26" s="76" t="s">
        <v>37</v>
      </c>
      <c r="K26" s="133">
        <f>269104</f>
        <v>269104</v>
      </c>
      <c r="L26" s="133">
        <v>0</v>
      </c>
      <c r="M26" s="133">
        <f>K26+L26</f>
        <v>269104</v>
      </c>
      <c r="N26" s="133">
        <v>0</v>
      </c>
      <c r="O26" s="133">
        <v>0</v>
      </c>
    </row>
    <row r="27" spans="1:15" ht="15.75" customHeight="1" hidden="1">
      <c r="A27" s="26"/>
      <c r="B27" s="114" t="s">
        <v>40</v>
      </c>
      <c r="C27" s="15">
        <v>63</v>
      </c>
      <c r="D27" s="15">
        <v>0</v>
      </c>
      <c r="E27" s="69">
        <v>865</v>
      </c>
      <c r="F27" s="63" t="s">
        <v>16</v>
      </c>
      <c r="G27" s="63" t="s">
        <v>31</v>
      </c>
      <c r="H27" s="75" t="s">
        <v>33</v>
      </c>
      <c r="I27" s="75" t="s">
        <v>186</v>
      </c>
      <c r="J27" s="63" t="s">
        <v>41</v>
      </c>
      <c r="K27" s="133">
        <f>K28</f>
        <v>5520</v>
      </c>
      <c r="L27" s="133">
        <f>L28</f>
        <v>0</v>
      </c>
      <c r="M27" s="133">
        <f>M28</f>
        <v>5520</v>
      </c>
      <c r="N27" s="133">
        <f>N28</f>
        <v>0</v>
      </c>
      <c r="O27" s="133">
        <f>O28</f>
        <v>0</v>
      </c>
    </row>
    <row r="28" spans="1:15" ht="15.75" customHeight="1" hidden="1">
      <c r="A28" s="26"/>
      <c r="B28" s="29" t="s">
        <v>42</v>
      </c>
      <c r="C28" s="15">
        <v>63</v>
      </c>
      <c r="D28" s="15">
        <v>0</v>
      </c>
      <c r="E28" s="69">
        <v>865</v>
      </c>
      <c r="F28" s="63" t="s">
        <v>16</v>
      </c>
      <c r="G28" s="63" t="s">
        <v>31</v>
      </c>
      <c r="H28" s="75" t="s">
        <v>33</v>
      </c>
      <c r="I28" s="75" t="s">
        <v>186</v>
      </c>
      <c r="J28" s="63" t="s">
        <v>43</v>
      </c>
      <c r="K28" s="133">
        <v>5520</v>
      </c>
      <c r="L28" s="133">
        <v>0</v>
      </c>
      <c r="M28" s="133">
        <f>K28+L28</f>
        <v>5520</v>
      </c>
      <c r="N28" s="133">
        <v>0</v>
      </c>
      <c r="O28" s="133">
        <v>0</v>
      </c>
    </row>
    <row r="29" spans="1:15" ht="27" customHeight="1">
      <c r="A29" s="26"/>
      <c r="B29" s="105" t="s">
        <v>205</v>
      </c>
      <c r="C29" s="15"/>
      <c r="D29" s="15"/>
      <c r="E29" s="118">
        <v>865</v>
      </c>
      <c r="F29" s="63" t="s">
        <v>16</v>
      </c>
      <c r="G29" s="63" t="s">
        <v>31</v>
      </c>
      <c r="H29" s="75" t="s">
        <v>206</v>
      </c>
      <c r="I29" s="75" t="s">
        <v>206</v>
      </c>
      <c r="J29" s="63"/>
      <c r="K29" s="133">
        <f aca="true" t="shared" si="2" ref="K29:O30">K30</f>
        <v>13000</v>
      </c>
      <c r="L29" s="133">
        <f t="shared" si="2"/>
        <v>10000</v>
      </c>
      <c r="M29" s="133">
        <f t="shared" si="2"/>
        <v>23000</v>
      </c>
      <c r="N29" s="133">
        <f t="shared" si="2"/>
        <v>0</v>
      </c>
      <c r="O29" s="133">
        <f t="shared" si="2"/>
        <v>0</v>
      </c>
    </row>
    <row r="30" spans="1:15" ht="29.25" customHeight="1">
      <c r="A30" s="26"/>
      <c r="B30" s="149" t="s">
        <v>34</v>
      </c>
      <c r="C30" s="15"/>
      <c r="D30" s="15"/>
      <c r="E30" s="118">
        <v>865</v>
      </c>
      <c r="F30" s="63" t="s">
        <v>16</v>
      </c>
      <c r="G30" s="63" t="s">
        <v>31</v>
      </c>
      <c r="H30" s="75" t="s">
        <v>206</v>
      </c>
      <c r="I30" s="75" t="s">
        <v>206</v>
      </c>
      <c r="J30" s="63" t="s">
        <v>35</v>
      </c>
      <c r="K30" s="133">
        <f t="shared" si="2"/>
        <v>13000</v>
      </c>
      <c r="L30" s="133">
        <f t="shared" si="2"/>
        <v>10000</v>
      </c>
      <c r="M30" s="133">
        <f t="shared" si="2"/>
        <v>23000</v>
      </c>
      <c r="N30" s="133">
        <f t="shared" si="2"/>
        <v>0</v>
      </c>
      <c r="O30" s="133">
        <f t="shared" si="2"/>
        <v>0</v>
      </c>
    </row>
    <row r="31" spans="1:15" ht="30.75" customHeight="1">
      <c r="A31" s="26"/>
      <c r="B31" s="28" t="s">
        <v>36</v>
      </c>
      <c r="C31" s="15"/>
      <c r="D31" s="15"/>
      <c r="E31" s="118">
        <v>865</v>
      </c>
      <c r="F31" s="63" t="s">
        <v>16</v>
      </c>
      <c r="G31" s="63" t="s">
        <v>31</v>
      </c>
      <c r="H31" s="75" t="s">
        <v>206</v>
      </c>
      <c r="I31" s="75" t="s">
        <v>206</v>
      </c>
      <c r="J31" s="63" t="s">
        <v>37</v>
      </c>
      <c r="K31" s="133">
        <v>13000</v>
      </c>
      <c r="L31" s="133">
        <v>10000</v>
      </c>
      <c r="M31" s="133">
        <f>K31+L31</f>
        <v>23000</v>
      </c>
      <c r="N31" s="133">
        <v>0</v>
      </c>
      <c r="O31" s="133">
        <v>0</v>
      </c>
    </row>
    <row r="32" spans="1:15" ht="15" customHeight="1" hidden="1">
      <c r="A32" s="26"/>
      <c r="B32" s="28" t="s">
        <v>207</v>
      </c>
      <c r="C32" s="15"/>
      <c r="D32" s="15"/>
      <c r="E32" s="118">
        <v>865</v>
      </c>
      <c r="F32" s="63" t="s">
        <v>16</v>
      </c>
      <c r="G32" s="63" t="s">
        <v>31</v>
      </c>
      <c r="H32" s="75"/>
      <c r="I32" s="75" t="s">
        <v>208</v>
      </c>
      <c r="J32" s="63"/>
      <c r="K32" s="133">
        <f aca="true" t="shared" si="3" ref="K32:O33">K33</f>
        <v>5000</v>
      </c>
      <c r="L32" s="133">
        <f t="shared" si="3"/>
        <v>0</v>
      </c>
      <c r="M32" s="133">
        <f t="shared" si="3"/>
        <v>5000</v>
      </c>
      <c r="N32" s="133">
        <f t="shared" si="3"/>
        <v>0</v>
      </c>
      <c r="O32" s="133">
        <f t="shared" si="3"/>
        <v>0</v>
      </c>
    </row>
    <row r="33" spans="1:15" ht="17.25" customHeight="1" hidden="1">
      <c r="A33" s="26"/>
      <c r="B33" s="114" t="s">
        <v>40</v>
      </c>
      <c r="C33" s="15"/>
      <c r="D33" s="15"/>
      <c r="E33" s="118">
        <v>865</v>
      </c>
      <c r="F33" s="63" t="s">
        <v>16</v>
      </c>
      <c r="G33" s="63" t="s">
        <v>31</v>
      </c>
      <c r="H33" s="75"/>
      <c r="I33" s="75" t="s">
        <v>208</v>
      </c>
      <c r="J33" s="63" t="s">
        <v>41</v>
      </c>
      <c r="K33" s="133">
        <f t="shared" si="3"/>
        <v>5000</v>
      </c>
      <c r="L33" s="133">
        <f t="shared" si="3"/>
        <v>0</v>
      </c>
      <c r="M33" s="133">
        <f t="shared" si="3"/>
        <v>5000</v>
      </c>
      <c r="N33" s="133">
        <f t="shared" si="3"/>
        <v>0</v>
      </c>
      <c r="O33" s="133">
        <f t="shared" si="3"/>
        <v>0</v>
      </c>
    </row>
    <row r="34" spans="1:15" ht="17.25" customHeight="1" hidden="1">
      <c r="A34" s="26"/>
      <c r="B34" s="29" t="s">
        <v>42</v>
      </c>
      <c r="C34" s="15"/>
      <c r="D34" s="15"/>
      <c r="E34" s="118">
        <v>865</v>
      </c>
      <c r="F34" s="63" t="s">
        <v>16</v>
      </c>
      <c r="G34" s="63" t="s">
        <v>31</v>
      </c>
      <c r="H34" s="75"/>
      <c r="I34" s="75" t="s">
        <v>208</v>
      </c>
      <c r="J34" s="63" t="s">
        <v>43</v>
      </c>
      <c r="K34" s="133">
        <v>5000</v>
      </c>
      <c r="L34" s="133">
        <v>0</v>
      </c>
      <c r="M34" s="133">
        <f>K34+L34</f>
        <v>5000</v>
      </c>
      <c r="N34" s="133">
        <v>0</v>
      </c>
      <c r="O34" s="133">
        <v>0</v>
      </c>
    </row>
    <row r="35" spans="1:15" s="25" customFormat="1" ht="41.25" customHeight="1" hidden="1">
      <c r="A35" s="115" t="s">
        <v>50</v>
      </c>
      <c r="B35" s="115" t="s">
        <v>50</v>
      </c>
      <c r="C35" s="67">
        <v>63</v>
      </c>
      <c r="D35" s="67">
        <v>0</v>
      </c>
      <c r="E35" s="110">
        <v>865</v>
      </c>
      <c r="F35" s="83" t="s">
        <v>16</v>
      </c>
      <c r="G35" s="83" t="s">
        <v>51</v>
      </c>
      <c r="H35" s="83"/>
      <c r="I35" s="83"/>
      <c r="J35" s="83"/>
      <c r="K35" s="132">
        <f>K36+K39</f>
        <v>2300</v>
      </c>
      <c r="L35" s="132">
        <f>L36+L39</f>
        <v>0</v>
      </c>
      <c r="M35" s="132">
        <f>M36+M39</f>
        <v>2300</v>
      </c>
      <c r="N35" s="132">
        <f>N36+N39</f>
        <v>0</v>
      </c>
      <c r="O35" s="132">
        <f>O36+O39</f>
        <v>0</v>
      </c>
    </row>
    <row r="36" spans="1:15" s="25" customFormat="1" ht="69" customHeight="1" hidden="1">
      <c r="A36" s="21" t="s">
        <v>52</v>
      </c>
      <c r="B36" s="112" t="s">
        <v>167</v>
      </c>
      <c r="C36" s="15">
        <v>63</v>
      </c>
      <c r="D36" s="15">
        <v>0</v>
      </c>
      <c r="E36" s="69">
        <v>865</v>
      </c>
      <c r="F36" s="63" t="s">
        <v>16</v>
      </c>
      <c r="G36" s="63" t="s">
        <v>51</v>
      </c>
      <c r="H36" s="63" t="s">
        <v>53</v>
      </c>
      <c r="I36" s="116" t="s">
        <v>187</v>
      </c>
      <c r="J36" s="63"/>
      <c r="K36" s="133">
        <f aca="true" t="shared" si="4" ref="K36:O37">K37</f>
        <v>2000</v>
      </c>
      <c r="L36" s="133">
        <f t="shared" si="4"/>
        <v>0</v>
      </c>
      <c r="M36" s="133">
        <f t="shared" si="4"/>
        <v>2000</v>
      </c>
      <c r="N36" s="133">
        <f t="shared" si="4"/>
        <v>0</v>
      </c>
      <c r="O36" s="133">
        <f t="shared" si="4"/>
        <v>0</v>
      </c>
    </row>
    <row r="37" spans="1:15" ht="14.25" customHeight="1" hidden="1">
      <c r="A37" s="26"/>
      <c r="B37" s="30" t="s">
        <v>54</v>
      </c>
      <c r="C37" s="15">
        <v>63</v>
      </c>
      <c r="D37" s="15">
        <v>0</v>
      </c>
      <c r="E37" s="69">
        <v>865</v>
      </c>
      <c r="F37" s="63" t="s">
        <v>16</v>
      </c>
      <c r="G37" s="78" t="s">
        <v>51</v>
      </c>
      <c r="H37" s="63" t="s">
        <v>53</v>
      </c>
      <c r="I37" s="116" t="s">
        <v>187</v>
      </c>
      <c r="J37" s="63" t="s">
        <v>55</v>
      </c>
      <c r="K37" s="133">
        <f t="shared" si="4"/>
        <v>2000</v>
      </c>
      <c r="L37" s="133">
        <f t="shared" si="4"/>
        <v>0</v>
      </c>
      <c r="M37" s="133">
        <f t="shared" si="4"/>
        <v>2000</v>
      </c>
      <c r="N37" s="133">
        <f t="shared" si="4"/>
        <v>0</v>
      </c>
      <c r="O37" s="133">
        <f t="shared" si="4"/>
        <v>0</v>
      </c>
    </row>
    <row r="38" spans="1:15" ht="16.5" customHeight="1" hidden="1">
      <c r="A38" s="26"/>
      <c r="B38" s="31" t="s">
        <v>2</v>
      </c>
      <c r="C38" s="15">
        <v>63</v>
      </c>
      <c r="D38" s="15">
        <v>0</v>
      </c>
      <c r="E38" s="69">
        <v>865</v>
      </c>
      <c r="F38" s="63" t="s">
        <v>16</v>
      </c>
      <c r="G38" s="78" t="s">
        <v>51</v>
      </c>
      <c r="H38" s="63" t="s">
        <v>53</v>
      </c>
      <c r="I38" s="116" t="s">
        <v>187</v>
      </c>
      <c r="J38" s="76" t="s">
        <v>56</v>
      </c>
      <c r="K38" s="133">
        <v>2000</v>
      </c>
      <c r="L38" s="133">
        <v>0</v>
      </c>
      <c r="M38" s="133">
        <f>K38+L38</f>
        <v>2000</v>
      </c>
      <c r="N38" s="133">
        <v>0</v>
      </c>
      <c r="O38" s="133">
        <v>0</v>
      </c>
    </row>
    <row r="39" spans="1:15" ht="64.5" customHeight="1" hidden="1">
      <c r="A39" s="50"/>
      <c r="B39" s="158" t="s">
        <v>221</v>
      </c>
      <c r="C39" s="15"/>
      <c r="D39" s="15"/>
      <c r="E39" s="69">
        <v>865</v>
      </c>
      <c r="F39" s="63" t="s">
        <v>16</v>
      </c>
      <c r="G39" s="63" t="s">
        <v>51</v>
      </c>
      <c r="H39" s="63"/>
      <c r="I39" s="116" t="s">
        <v>209</v>
      </c>
      <c r="J39" s="63"/>
      <c r="K39" s="133">
        <f aca="true" t="shared" si="5" ref="K39:O40">K40</f>
        <v>300</v>
      </c>
      <c r="L39" s="133">
        <f t="shared" si="5"/>
        <v>0</v>
      </c>
      <c r="M39" s="133">
        <f t="shared" si="5"/>
        <v>300</v>
      </c>
      <c r="N39" s="133">
        <f t="shared" si="5"/>
        <v>0</v>
      </c>
      <c r="O39" s="133">
        <f t="shared" si="5"/>
        <v>0</v>
      </c>
    </row>
    <row r="40" spans="1:15" ht="15.75" customHeight="1" hidden="1">
      <c r="A40" s="50"/>
      <c r="B40" s="30" t="s">
        <v>54</v>
      </c>
      <c r="C40" s="15"/>
      <c r="D40" s="15"/>
      <c r="E40" s="69">
        <v>865</v>
      </c>
      <c r="F40" s="63" t="s">
        <v>16</v>
      </c>
      <c r="G40" s="78" t="s">
        <v>51</v>
      </c>
      <c r="H40" s="63"/>
      <c r="I40" s="116" t="s">
        <v>209</v>
      </c>
      <c r="J40" s="63" t="s">
        <v>55</v>
      </c>
      <c r="K40" s="133">
        <f t="shared" si="5"/>
        <v>300</v>
      </c>
      <c r="L40" s="133">
        <f t="shared" si="5"/>
        <v>0</v>
      </c>
      <c r="M40" s="133">
        <f t="shared" si="5"/>
        <v>300</v>
      </c>
      <c r="N40" s="133">
        <f t="shared" si="5"/>
        <v>0</v>
      </c>
      <c r="O40" s="133">
        <f t="shared" si="5"/>
        <v>0</v>
      </c>
    </row>
    <row r="41" spans="1:15" ht="15.75" customHeight="1" hidden="1">
      <c r="A41" s="50"/>
      <c r="B41" s="31" t="s">
        <v>2</v>
      </c>
      <c r="C41" s="15"/>
      <c r="D41" s="15"/>
      <c r="E41" s="69">
        <v>865</v>
      </c>
      <c r="F41" s="63" t="s">
        <v>16</v>
      </c>
      <c r="G41" s="78" t="s">
        <v>51</v>
      </c>
      <c r="H41" s="63"/>
      <c r="I41" s="116" t="s">
        <v>209</v>
      </c>
      <c r="J41" s="63" t="s">
        <v>56</v>
      </c>
      <c r="K41" s="133">
        <v>300</v>
      </c>
      <c r="L41" s="133">
        <v>0</v>
      </c>
      <c r="M41" s="133">
        <f>K41+L41</f>
        <v>300</v>
      </c>
      <c r="N41" s="133">
        <v>0</v>
      </c>
      <c r="O41" s="133">
        <v>0</v>
      </c>
    </row>
    <row r="42" spans="1:15" ht="18.75" customHeight="1" hidden="1">
      <c r="A42" s="50"/>
      <c r="B42" s="156" t="s">
        <v>214</v>
      </c>
      <c r="C42" s="15"/>
      <c r="D42" s="15"/>
      <c r="E42" s="69">
        <v>865</v>
      </c>
      <c r="F42" s="63" t="s">
        <v>16</v>
      </c>
      <c r="G42" s="78" t="s">
        <v>217</v>
      </c>
      <c r="H42" s="63"/>
      <c r="I42" s="116"/>
      <c r="J42" s="63"/>
      <c r="K42" s="133">
        <f>K43</f>
        <v>7196</v>
      </c>
      <c r="L42" s="133">
        <f aca="true" t="shared" si="6" ref="L42:M44">L43</f>
        <v>0</v>
      </c>
      <c r="M42" s="133">
        <f t="shared" si="6"/>
        <v>7196</v>
      </c>
      <c r="N42" s="133">
        <f aca="true" t="shared" si="7" ref="N42:O44">N43</f>
        <v>0</v>
      </c>
      <c r="O42" s="133">
        <f t="shared" si="7"/>
        <v>0</v>
      </c>
    </row>
    <row r="43" spans="1:15" ht="15.75" customHeight="1" hidden="1">
      <c r="A43" s="50"/>
      <c r="B43" s="157" t="s">
        <v>215</v>
      </c>
      <c r="C43" s="15"/>
      <c r="D43" s="15"/>
      <c r="E43" s="69">
        <v>865</v>
      </c>
      <c r="F43" s="63" t="s">
        <v>16</v>
      </c>
      <c r="G43" s="78" t="s">
        <v>217</v>
      </c>
      <c r="H43" s="63"/>
      <c r="I43" s="155" t="s">
        <v>218</v>
      </c>
      <c r="J43" s="63"/>
      <c r="K43" s="133">
        <f>K44</f>
        <v>7196</v>
      </c>
      <c r="L43" s="133">
        <f t="shared" si="6"/>
        <v>0</v>
      </c>
      <c r="M43" s="133">
        <f t="shared" si="6"/>
        <v>7196</v>
      </c>
      <c r="N43" s="133">
        <f t="shared" si="7"/>
        <v>0</v>
      </c>
      <c r="O43" s="133">
        <f t="shared" si="7"/>
        <v>0</v>
      </c>
    </row>
    <row r="44" spans="1:15" ht="15.75" customHeight="1" hidden="1">
      <c r="A44" s="50"/>
      <c r="B44" s="157" t="s">
        <v>40</v>
      </c>
      <c r="C44" s="15"/>
      <c r="D44" s="15"/>
      <c r="E44" s="69">
        <v>865</v>
      </c>
      <c r="F44" s="63" t="s">
        <v>16</v>
      </c>
      <c r="G44" s="78" t="s">
        <v>217</v>
      </c>
      <c r="H44" s="63"/>
      <c r="I44" s="155" t="s">
        <v>218</v>
      </c>
      <c r="J44" s="63" t="s">
        <v>41</v>
      </c>
      <c r="K44" s="133">
        <f>K45</f>
        <v>7196</v>
      </c>
      <c r="L44" s="133">
        <f t="shared" si="6"/>
        <v>0</v>
      </c>
      <c r="M44" s="133">
        <f t="shared" si="6"/>
        <v>7196</v>
      </c>
      <c r="N44" s="133">
        <f t="shared" si="7"/>
        <v>0</v>
      </c>
      <c r="O44" s="133">
        <f t="shared" si="7"/>
        <v>0</v>
      </c>
    </row>
    <row r="45" spans="1:15" ht="15.75" customHeight="1" hidden="1">
      <c r="A45" s="50"/>
      <c r="B45" s="157" t="s">
        <v>216</v>
      </c>
      <c r="C45" s="15"/>
      <c r="D45" s="15"/>
      <c r="E45" s="69">
        <v>865</v>
      </c>
      <c r="F45" s="63" t="s">
        <v>16</v>
      </c>
      <c r="G45" s="78" t="s">
        <v>217</v>
      </c>
      <c r="H45" s="63"/>
      <c r="I45" s="155" t="s">
        <v>218</v>
      </c>
      <c r="J45" s="63" t="s">
        <v>219</v>
      </c>
      <c r="K45" s="133">
        <v>7196</v>
      </c>
      <c r="L45" s="133">
        <v>0</v>
      </c>
      <c r="M45" s="133">
        <f>K45+L45</f>
        <v>7196</v>
      </c>
      <c r="N45" s="133">
        <v>0</v>
      </c>
      <c r="O45" s="133">
        <v>0</v>
      </c>
    </row>
    <row r="46" spans="1:15" s="25" customFormat="1" ht="15.75" customHeight="1" hidden="1">
      <c r="A46" s="180" t="s">
        <v>63</v>
      </c>
      <c r="B46" s="181"/>
      <c r="C46" s="67">
        <v>63</v>
      </c>
      <c r="D46" s="67">
        <v>0</v>
      </c>
      <c r="E46" s="117">
        <v>865</v>
      </c>
      <c r="F46" s="83" t="s">
        <v>16</v>
      </c>
      <c r="G46" s="83" t="s">
        <v>64</v>
      </c>
      <c r="H46" s="83"/>
      <c r="I46" s="83"/>
      <c r="J46" s="83"/>
      <c r="K46" s="132">
        <f>K50+K55+K47</f>
        <v>53882</v>
      </c>
      <c r="L46" s="132">
        <f>L50+L55+L47</f>
        <v>0</v>
      </c>
      <c r="M46" s="132">
        <f>M50+M55+M47</f>
        <v>53882</v>
      </c>
      <c r="N46" s="132">
        <f>N50+N55+N47</f>
        <v>0</v>
      </c>
      <c r="O46" s="132">
        <f>O50+O55+O47</f>
        <v>0</v>
      </c>
    </row>
    <row r="47" spans="1:15" s="25" customFormat="1" ht="25.5" customHeight="1" hidden="1">
      <c r="A47" s="92"/>
      <c r="B47" s="168" t="s">
        <v>238</v>
      </c>
      <c r="C47" s="67"/>
      <c r="D47" s="67"/>
      <c r="E47" s="118">
        <v>865</v>
      </c>
      <c r="F47" s="78" t="s">
        <v>16</v>
      </c>
      <c r="G47" s="78" t="s">
        <v>64</v>
      </c>
      <c r="H47" s="83"/>
      <c r="I47" s="63" t="s">
        <v>239</v>
      </c>
      <c r="J47" s="83"/>
      <c r="K47" s="133">
        <f>K48</f>
        <v>53382</v>
      </c>
      <c r="L47" s="133">
        <f aca="true" t="shared" si="8" ref="L47:O48">L48</f>
        <v>0</v>
      </c>
      <c r="M47" s="133">
        <f t="shared" si="8"/>
        <v>53382</v>
      </c>
      <c r="N47" s="133">
        <f t="shared" si="8"/>
        <v>0</v>
      </c>
      <c r="O47" s="133">
        <f t="shared" si="8"/>
        <v>0</v>
      </c>
    </row>
    <row r="48" spans="1:15" s="25" customFormat="1" ht="27.75" customHeight="1" hidden="1">
      <c r="A48" s="92"/>
      <c r="B48" s="149" t="s">
        <v>34</v>
      </c>
      <c r="C48" s="67"/>
      <c r="D48" s="67"/>
      <c r="E48" s="118">
        <v>865</v>
      </c>
      <c r="F48" s="78" t="s">
        <v>16</v>
      </c>
      <c r="G48" s="78" t="s">
        <v>64</v>
      </c>
      <c r="H48" s="83"/>
      <c r="I48" s="63" t="s">
        <v>239</v>
      </c>
      <c r="J48" s="63" t="s">
        <v>35</v>
      </c>
      <c r="K48" s="133">
        <f>K49</f>
        <v>53382</v>
      </c>
      <c r="L48" s="133">
        <f t="shared" si="8"/>
        <v>0</v>
      </c>
      <c r="M48" s="133">
        <f t="shared" si="8"/>
        <v>53382</v>
      </c>
      <c r="N48" s="133">
        <f t="shared" si="8"/>
        <v>0</v>
      </c>
      <c r="O48" s="133">
        <f t="shared" si="8"/>
        <v>0</v>
      </c>
    </row>
    <row r="49" spans="1:15" s="25" customFormat="1" ht="27" customHeight="1" hidden="1">
      <c r="A49" s="92"/>
      <c r="B49" s="28" t="s">
        <v>36</v>
      </c>
      <c r="C49" s="67"/>
      <c r="D49" s="67"/>
      <c r="E49" s="118">
        <v>865</v>
      </c>
      <c r="F49" s="78" t="s">
        <v>16</v>
      </c>
      <c r="G49" s="78" t="s">
        <v>64</v>
      </c>
      <c r="H49" s="83"/>
      <c r="I49" s="63" t="s">
        <v>239</v>
      </c>
      <c r="J49" s="63" t="s">
        <v>37</v>
      </c>
      <c r="K49" s="133">
        <v>53382</v>
      </c>
      <c r="L49" s="132"/>
      <c r="M49" s="133">
        <f>K49+L49</f>
        <v>53382</v>
      </c>
      <c r="N49" s="133">
        <v>0</v>
      </c>
      <c r="O49" s="133">
        <v>0</v>
      </c>
    </row>
    <row r="50" spans="1:15" s="25" customFormat="1" ht="41.25" customHeight="1" hidden="1">
      <c r="A50" s="92"/>
      <c r="B50" s="30" t="s">
        <v>210</v>
      </c>
      <c r="C50" s="67"/>
      <c r="D50" s="67"/>
      <c r="E50" s="118">
        <v>865</v>
      </c>
      <c r="F50" s="78" t="s">
        <v>16</v>
      </c>
      <c r="G50" s="78" t="s">
        <v>64</v>
      </c>
      <c r="H50" s="83"/>
      <c r="I50" s="63" t="s">
        <v>197</v>
      </c>
      <c r="J50" s="83"/>
      <c r="K50" s="133"/>
      <c r="L50" s="133"/>
      <c r="M50" s="133">
        <f>M51+M53</f>
        <v>0</v>
      </c>
      <c r="N50" s="133">
        <f>N51+N53</f>
        <v>0</v>
      </c>
      <c r="O50" s="133">
        <f>O51+O53</f>
        <v>0</v>
      </c>
    </row>
    <row r="51" spans="1:15" s="25" customFormat="1" ht="27" customHeight="1" hidden="1">
      <c r="A51" s="92"/>
      <c r="B51" s="149" t="s">
        <v>34</v>
      </c>
      <c r="C51" s="67"/>
      <c r="D51" s="67"/>
      <c r="E51" s="118">
        <v>865</v>
      </c>
      <c r="F51" s="78" t="s">
        <v>16</v>
      </c>
      <c r="G51" s="78" t="s">
        <v>64</v>
      </c>
      <c r="H51" s="83"/>
      <c r="I51" s="63" t="s">
        <v>197</v>
      </c>
      <c r="J51" s="63" t="s">
        <v>35</v>
      </c>
      <c r="K51" s="133"/>
      <c r="L51" s="133"/>
      <c r="M51" s="133">
        <f>M52</f>
        <v>0</v>
      </c>
      <c r="N51" s="133">
        <f>N52</f>
        <v>0</v>
      </c>
      <c r="O51" s="133">
        <f>O52</f>
        <v>0</v>
      </c>
    </row>
    <row r="52" spans="1:15" s="25" customFormat="1" ht="26.25" customHeight="1" hidden="1">
      <c r="A52" s="92"/>
      <c r="B52" s="28" t="s">
        <v>36</v>
      </c>
      <c r="C52" s="67"/>
      <c r="D52" s="67"/>
      <c r="E52" s="118">
        <v>865</v>
      </c>
      <c r="F52" s="78" t="s">
        <v>16</v>
      </c>
      <c r="G52" s="78" t="s">
        <v>64</v>
      </c>
      <c r="H52" s="83"/>
      <c r="I52" s="63" t="s">
        <v>197</v>
      </c>
      <c r="J52" s="63" t="s">
        <v>37</v>
      </c>
      <c r="K52" s="133"/>
      <c r="L52" s="133"/>
      <c r="M52" s="133">
        <f>K52+L52</f>
        <v>0</v>
      </c>
      <c r="N52" s="133">
        <v>0</v>
      </c>
      <c r="O52" s="133">
        <v>0</v>
      </c>
    </row>
    <row r="53" spans="1:15" s="25" customFormat="1" ht="15.75" customHeight="1" hidden="1">
      <c r="A53" s="92"/>
      <c r="B53" s="114" t="s">
        <v>40</v>
      </c>
      <c r="C53" s="67"/>
      <c r="D53" s="67"/>
      <c r="E53" s="118">
        <v>865</v>
      </c>
      <c r="F53" s="78" t="s">
        <v>16</v>
      </c>
      <c r="G53" s="78" t="s">
        <v>64</v>
      </c>
      <c r="H53" s="83"/>
      <c r="I53" s="63" t="s">
        <v>197</v>
      </c>
      <c r="J53" s="63" t="s">
        <v>41</v>
      </c>
      <c r="K53" s="133"/>
      <c r="L53" s="133"/>
      <c r="M53" s="133">
        <f>M54</f>
        <v>0</v>
      </c>
      <c r="N53" s="133">
        <f>N54</f>
        <v>0</v>
      </c>
      <c r="O53" s="133">
        <f>O54</f>
        <v>0</v>
      </c>
    </row>
    <row r="54" spans="1:15" s="25" customFormat="1" ht="15.75" customHeight="1" hidden="1">
      <c r="A54" s="92"/>
      <c r="B54" s="29" t="s">
        <v>42</v>
      </c>
      <c r="C54" s="67"/>
      <c r="D54" s="67"/>
      <c r="E54" s="118">
        <v>865</v>
      </c>
      <c r="F54" s="78" t="s">
        <v>16</v>
      </c>
      <c r="G54" s="78" t="s">
        <v>64</v>
      </c>
      <c r="H54" s="83"/>
      <c r="I54" s="63" t="s">
        <v>197</v>
      </c>
      <c r="J54" s="63" t="s">
        <v>43</v>
      </c>
      <c r="K54" s="133"/>
      <c r="L54" s="133"/>
      <c r="M54" s="133">
        <f>K54+L54</f>
        <v>0</v>
      </c>
      <c r="N54" s="133">
        <v>0</v>
      </c>
      <c r="O54" s="133">
        <v>0</v>
      </c>
    </row>
    <row r="55" spans="1:15" ht="53.25" customHeight="1" hidden="1">
      <c r="A55" s="189" t="s">
        <v>171</v>
      </c>
      <c r="B55" s="190"/>
      <c r="C55" s="15">
        <v>63</v>
      </c>
      <c r="D55" s="15">
        <v>0</v>
      </c>
      <c r="E55" s="118">
        <v>865</v>
      </c>
      <c r="F55" s="78" t="s">
        <v>16</v>
      </c>
      <c r="G55" s="78" t="s">
        <v>64</v>
      </c>
      <c r="H55" s="63" t="s">
        <v>65</v>
      </c>
      <c r="I55" s="75" t="s">
        <v>188</v>
      </c>
      <c r="J55" s="78"/>
      <c r="K55" s="133">
        <f aca="true" t="shared" si="9" ref="K55:O56">K56</f>
        <v>500</v>
      </c>
      <c r="L55" s="133">
        <f t="shared" si="9"/>
        <v>0</v>
      </c>
      <c r="M55" s="133">
        <f t="shared" si="9"/>
        <v>500</v>
      </c>
      <c r="N55" s="133">
        <f t="shared" si="9"/>
        <v>0</v>
      </c>
      <c r="O55" s="133">
        <f t="shared" si="9"/>
        <v>0</v>
      </c>
    </row>
    <row r="56" spans="1:15" ht="16.5" customHeight="1" hidden="1">
      <c r="A56" s="26"/>
      <c r="B56" s="30" t="s">
        <v>54</v>
      </c>
      <c r="C56" s="15">
        <v>63</v>
      </c>
      <c r="D56" s="15">
        <v>0</v>
      </c>
      <c r="E56" s="118">
        <v>865</v>
      </c>
      <c r="F56" s="63" t="s">
        <v>16</v>
      </c>
      <c r="G56" s="78" t="s">
        <v>64</v>
      </c>
      <c r="H56" s="63" t="s">
        <v>65</v>
      </c>
      <c r="I56" s="75" t="s">
        <v>188</v>
      </c>
      <c r="J56" s="63" t="s">
        <v>55</v>
      </c>
      <c r="K56" s="133">
        <f t="shared" si="9"/>
        <v>500</v>
      </c>
      <c r="L56" s="133">
        <f t="shared" si="9"/>
        <v>0</v>
      </c>
      <c r="M56" s="133">
        <f t="shared" si="9"/>
        <v>500</v>
      </c>
      <c r="N56" s="133">
        <f t="shared" si="9"/>
        <v>0</v>
      </c>
      <c r="O56" s="133">
        <f t="shared" si="9"/>
        <v>0</v>
      </c>
    </row>
    <row r="57" spans="1:15" ht="15.75" customHeight="1" hidden="1">
      <c r="A57" s="26"/>
      <c r="B57" s="31" t="s">
        <v>2</v>
      </c>
      <c r="C57" s="15">
        <v>63</v>
      </c>
      <c r="D57" s="15">
        <v>0</v>
      </c>
      <c r="E57" s="118">
        <v>865</v>
      </c>
      <c r="F57" s="63" t="s">
        <v>16</v>
      </c>
      <c r="G57" s="78" t="s">
        <v>64</v>
      </c>
      <c r="H57" s="63" t="s">
        <v>65</v>
      </c>
      <c r="I57" s="75" t="s">
        <v>188</v>
      </c>
      <c r="J57" s="76" t="s">
        <v>56</v>
      </c>
      <c r="K57" s="133">
        <v>500</v>
      </c>
      <c r="L57" s="133">
        <v>0</v>
      </c>
      <c r="M57" s="133">
        <f>K57+L57</f>
        <v>500</v>
      </c>
      <c r="N57" s="133">
        <v>0</v>
      </c>
      <c r="O57" s="133">
        <v>0</v>
      </c>
    </row>
    <row r="58" spans="1:15" s="19" customFormat="1" ht="14.25" customHeight="1">
      <c r="A58" s="119" t="s">
        <v>66</v>
      </c>
      <c r="B58" s="119" t="s">
        <v>66</v>
      </c>
      <c r="C58" s="67">
        <v>63</v>
      </c>
      <c r="D58" s="67">
        <v>0</v>
      </c>
      <c r="E58" s="66">
        <v>865</v>
      </c>
      <c r="F58" s="83" t="s">
        <v>18</v>
      </c>
      <c r="G58" s="83"/>
      <c r="H58" s="83"/>
      <c r="I58" s="83"/>
      <c r="J58" s="83"/>
      <c r="K58" s="132">
        <f aca="true" t="shared" si="10" ref="K58:O59">K59</f>
        <v>79305</v>
      </c>
      <c r="L58" s="132">
        <f t="shared" si="10"/>
        <v>0</v>
      </c>
      <c r="M58" s="132">
        <f t="shared" si="10"/>
        <v>79305</v>
      </c>
      <c r="N58" s="132">
        <f t="shared" si="10"/>
        <v>0</v>
      </c>
      <c r="O58" s="132">
        <f t="shared" si="10"/>
        <v>0</v>
      </c>
    </row>
    <row r="59" spans="1:15" s="33" customFormat="1" ht="14.25" customHeight="1">
      <c r="A59" s="119" t="s">
        <v>67</v>
      </c>
      <c r="B59" s="119" t="s">
        <v>67</v>
      </c>
      <c r="C59" s="67">
        <v>63</v>
      </c>
      <c r="D59" s="67">
        <v>0</v>
      </c>
      <c r="E59" s="66">
        <v>865</v>
      </c>
      <c r="F59" s="83" t="s">
        <v>18</v>
      </c>
      <c r="G59" s="83" t="s">
        <v>68</v>
      </c>
      <c r="H59" s="83"/>
      <c r="I59" s="83"/>
      <c r="J59" s="83"/>
      <c r="K59" s="132">
        <f t="shared" si="10"/>
        <v>79305</v>
      </c>
      <c r="L59" s="132">
        <f t="shared" si="10"/>
        <v>0</v>
      </c>
      <c r="M59" s="132">
        <f t="shared" si="10"/>
        <v>79305</v>
      </c>
      <c r="N59" s="132">
        <f t="shared" si="10"/>
        <v>0</v>
      </c>
      <c r="O59" s="132">
        <f t="shared" si="10"/>
        <v>0</v>
      </c>
    </row>
    <row r="60" spans="1:15" s="9" customFormat="1" ht="28.5" customHeight="1">
      <c r="A60" s="114" t="s">
        <v>69</v>
      </c>
      <c r="B60" s="114" t="s">
        <v>189</v>
      </c>
      <c r="C60" s="15">
        <v>63</v>
      </c>
      <c r="D60" s="15">
        <v>0</v>
      </c>
      <c r="E60" s="62">
        <v>865</v>
      </c>
      <c r="F60" s="63" t="s">
        <v>18</v>
      </c>
      <c r="G60" s="63" t="s">
        <v>68</v>
      </c>
      <c r="H60" s="63" t="s">
        <v>70</v>
      </c>
      <c r="I60" s="75" t="s">
        <v>190</v>
      </c>
      <c r="J60" s="63"/>
      <c r="K60" s="133">
        <f>K61+K65</f>
        <v>79305</v>
      </c>
      <c r="L60" s="133">
        <f>L61+L65</f>
        <v>0</v>
      </c>
      <c r="M60" s="133">
        <f>M61+M65</f>
        <v>79305</v>
      </c>
      <c r="N60" s="133">
        <f>N61+N65</f>
        <v>0</v>
      </c>
      <c r="O60" s="133">
        <f>O61+O65</f>
        <v>0</v>
      </c>
    </row>
    <row r="61" spans="1:15" ht="61.5" customHeight="1">
      <c r="A61" s="22"/>
      <c r="B61" s="23" t="s">
        <v>22</v>
      </c>
      <c r="C61" s="15">
        <v>63</v>
      </c>
      <c r="D61" s="15">
        <v>0</v>
      </c>
      <c r="E61" s="62">
        <v>865</v>
      </c>
      <c r="F61" s="63" t="s">
        <v>18</v>
      </c>
      <c r="G61" s="63" t="s">
        <v>68</v>
      </c>
      <c r="H61" s="63" t="s">
        <v>70</v>
      </c>
      <c r="I61" s="75" t="s">
        <v>190</v>
      </c>
      <c r="J61" s="63" t="s">
        <v>23</v>
      </c>
      <c r="K61" s="133">
        <f>K62</f>
        <v>74600</v>
      </c>
      <c r="L61" s="133">
        <f>L62</f>
        <v>516.62</v>
      </c>
      <c r="M61" s="133">
        <f>M62</f>
        <v>75116.62</v>
      </c>
      <c r="N61" s="133">
        <f>N62</f>
        <v>0</v>
      </c>
      <c r="O61" s="133">
        <f>O62</f>
        <v>0</v>
      </c>
    </row>
    <row r="62" spans="1:15" ht="27" customHeight="1">
      <c r="A62" s="26"/>
      <c r="B62" s="23" t="s">
        <v>24</v>
      </c>
      <c r="C62" s="15">
        <v>63</v>
      </c>
      <c r="D62" s="15">
        <v>0</v>
      </c>
      <c r="E62" s="62">
        <v>865</v>
      </c>
      <c r="F62" s="63" t="s">
        <v>18</v>
      </c>
      <c r="G62" s="63" t="s">
        <v>68</v>
      </c>
      <c r="H62" s="63" t="s">
        <v>70</v>
      </c>
      <c r="I62" s="75" t="s">
        <v>190</v>
      </c>
      <c r="J62" s="63" t="s">
        <v>25</v>
      </c>
      <c r="K62" s="133">
        <f>K63+K64</f>
        <v>74600</v>
      </c>
      <c r="L62" s="133">
        <v>516.62</v>
      </c>
      <c r="M62" s="133">
        <f>K62+L62</f>
        <v>75116.62</v>
      </c>
      <c r="N62" s="133">
        <v>0</v>
      </c>
      <c r="O62" s="133">
        <v>0</v>
      </c>
    </row>
    <row r="63" spans="1:15" ht="24.75" customHeight="1" hidden="1">
      <c r="A63" s="26"/>
      <c r="B63" s="162" t="s">
        <v>26</v>
      </c>
      <c r="C63" s="163">
        <v>63</v>
      </c>
      <c r="D63" s="163">
        <v>0</v>
      </c>
      <c r="E63" s="164">
        <v>865</v>
      </c>
      <c r="F63" s="165" t="s">
        <v>18</v>
      </c>
      <c r="G63" s="165" t="s">
        <v>68</v>
      </c>
      <c r="H63" s="165" t="s">
        <v>70</v>
      </c>
      <c r="I63" s="166" t="s">
        <v>190</v>
      </c>
      <c r="J63" s="165" t="s">
        <v>27</v>
      </c>
      <c r="K63" s="167">
        <v>57300</v>
      </c>
      <c r="L63" s="167"/>
      <c r="M63" s="167"/>
      <c r="N63" s="167">
        <v>57300</v>
      </c>
      <c r="O63" s="167">
        <v>57300</v>
      </c>
    </row>
    <row r="64" spans="1:15" ht="24.75" customHeight="1" hidden="1">
      <c r="A64" s="26"/>
      <c r="B64" s="162" t="s">
        <v>28</v>
      </c>
      <c r="C64" s="163">
        <v>63</v>
      </c>
      <c r="D64" s="163">
        <v>0</v>
      </c>
      <c r="E64" s="164">
        <v>865</v>
      </c>
      <c r="F64" s="165" t="s">
        <v>18</v>
      </c>
      <c r="G64" s="165" t="s">
        <v>68</v>
      </c>
      <c r="H64" s="165" t="s">
        <v>70</v>
      </c>
      <c r="I64" s="166" t="s">
        <v>190</v>
      </c>
      <c r="J64" s="165" t="s">
        <v>29</v>
      </c>
      <c r="K64" s="167">
        <v>17300</v>
      </c>
      <c r="L64" s="167"/>
      <c r="M64" s="167"/>
      <c r="N64" s="167">
        <v>17300</v>
      </c>
      <c r="O64" s="167">
        <v>17300</v>
      </c>
    </row>
    <row r="65" spans="1:15" ht="28.5" customHeight="1">
      <c r="A65" s="26"/>
      <c r="B65" s="27" t="s">
        <v>34</v>
      </c>
      <c r="C65" s="15">
        <v>63</v>
      </c>
      <c r="D65" s="15">
        <v>0</v>
      </c>
      <c r="E65" s="118">
        <v>865</v>
      </c>
      <c r="F65" s="63" t="s">
        <v>18</v>
      </c>
      <c r="G65" s="63" t="s">
        <v>68</v>
      </c>
      <c r="H65" s="63" t="s">
        <v>70</v>
      </c>
      <c r="I65" s="75" t="s">
        <v>190</v>
      </c>
      <c r="J65" s="63" t="s">
        <v>35</v>
      </c>
      <c r="K65" s="133">
        <f>K66</f>
        <v>4705</v>
      </c>
      <c r="L65" s="133">
        <f>L66</f>
        <v>-516.62</v>
      </c>
      <c r="M65" s="133">
        <f>M66</f>
        <v>4188.38</v>
      </c>
      <c r="N65" s="133">
        <f>N66</f>
        <v>0</v>
      </c>
      <c r="O65" s="133">
        <f>O66</f>
        <v>0</v>
      </c>
    </row>
    <row r="66" spans="1:15" ht="28.5" customHeight="1">
      <c r="A66" s="26"/>
      <c r="B66" s="28" t="s">
        <v>36</v>
      </c>
      <c r="C66" s="15">
        <v>63</v>
      </c>
      <c r="D66" s="15">
        <v>0</v>
      </c>
      <c r="E66" s="118">
        <v>865</v>
      </c>
      <c r="F66" s="63" t="s">
        <v>18</v>
      </c>
      <c r="G66" s="63" t="s">
        <v>68</v>
      </c>
      <c r="H66" s="63" t="s">
        <v>70</v>
      </c>
      <c r="I66" s="75" t="s">
        <v>190</v>
      </c>
      <c r="J66" s="63" t="s">
        <v>37</v>
      </c>
      <c r="K66" s="133">
        <v>4705</v>
      </c>
      <c r="L66" s="133">
        <v>-516.62</v>
      </c>
      <c r="M66" s="133">
        <f>K66+L66</f>
        <v>4188.38</v>
      </c>
      <c r="N66" s="133">
        <v>0</v>
      </c>
      <c r="O66" s="133">
        <v>0</v>
      </c>
    </row>
    <row r="67" spans="1:15" s="19" customFormat="1" ht="24" customHeight="1" hidden="1">
      <c r="A67" s="119" t="s">
        <v>71</v>
      </c>
      <c r="B67" s="120" t="s">
        <v>71</v>
      </c>
      <c r="C67" s="67">
        <v>63</v>
      </c>
      <c r="D67" s="67">
        <v>0</v>
      </c>
      <c r="E67" s="66">
        <v>865</v>
      </c>
      <c r="F67" s="83" t="s">
        <v>68</v>
      </c>
      <c r="G67" s="83"/>
      <c r="H67" s="83"/>
      <c r="I67" s="83"/>
      <c r="J67" s="83"/>
      <c r="K67" s="132">
        <f aca="true" t="shared" si="11" ref="K67:O70">K68</f>
        <v>15000</v>
      </c>
      <c r="L67" s="132">
        <f t="shared" si="11"/>
        <v>0</v>
      </c>
      <c r="M67" s="132">
        <f t="shared" si="11"/>
        <v>15000</v>
      </c>
      <c r="N67" s="132">
        <f t="shared" si="11"/>
        <v>0</v>
      </c>
      <c r="O67" s="132">
        <f t="shared" si="11"/>
        <v>0</v>
      </c>
    </row>
    <row r="68" spans="1:15" s="25" customFormat="1" ht="14.25" customHeight="1" hidden="1">
      <c r="A68" s="119" t="s">
        <v>72</v>
      </c>
      <c r="B68" s="120" t="s">
        <v>72</v>
      </c>
      <c r="C68" s="67">
        <v>63</v>
      </c>
      <c r="D68" s="67">
        <v>0</v>
      </c>
      <c r="E68" s="121">
        <v>865</v>
      </c>
      <c r="F68" s="83" t="s">
        <v>68</v>
      </c>
      <c r="G68" s="86" t="s">
        <v>73</v>
      </c>
      <c r="H68" s="86"/>
      <c r="I68" s="78"/>
      <c r="J68" s="63"/>
      <c r="K68" s="132">
        <f t="shared" si="11"/>
        <v>15000</v>
      </c>
      <c r="L68" s="132">
        <f t="shared" si="11"/>
        <v>0</v>
      </c>
      <c r="M68" s="132">
        <f t="shared" si="11"/>
        <v>15000</v>
      </c>
      <c r="N68" s="132">
        <f t="shared" si="11"/>
        <v>0</v>
      </c>
      <c r="O68" s="132">
        <f t="shared" si="11"/>
        <v>0</v>
      </c>
    </row>
    <row r="69" spans="1:15" ht="15" customHeight="1" hidden="1">
      <c r="A69" s="114" t="s">
        <v>74</v>
      </c>
      <c r="B69" s="114" t="s">
        <v>74</v>
      </c>
      <c r="C69" s="15">
        <v>63</v>
      </c>
      <c r="D69" s="15">
        <v>0</v>
      </c>
      <c r="E69" s="69">
        <v>865</v>
      </c>
      <c r="F69" s="63" t="s">
        <v>68</v>
      </c>
      <c r="G69" s="63" t="s">
        <v>73</v>
      </c>
      <c r="H69" s="78" t="s">
        <v>75</v>
      </c>
      <c r="I69" s="75" t="s">
        <v>211</v>
      </c>
      <c r="J69" s="63"/>
      <c r="K69" s="133">
        <f>K70</f>
        <v>15000</v>
      </c>
      <c r="L69" s="133">
        <f t="shared" si="11"/>
        <v>0</v>
      </c>
      <c r="M69" s="133">
        <f t="shared" si="11"/>
        <v>15000</v>
      </c>
      <c r="N69" s="133">
        <f t="shared" si="11"/>
        <v>0</v>
      </c>
      <c r="O69" s="133">
        <f t="shared" si="11"/>
        <v>0</v>
      </c>
    </row>
    <row r="70" spans="1:15" ht="14.25" customHeight="1" hidden="1">
      <c r="A70" s="35"/>
      <c r="B70" s="27" t="s">
        <v>34</v>
      </c>
      <c r="C70" s="15">
        <v>63</v>
      </c>
      <c r="D70" s="15">
        <v>0</v>
      </c>
      <c r="E70" s="69">
        <v>865</v>
      </c>
      <c r="F70" s="63" t="s">
        <v>68</v>
      </c>
      <c r="G70" s="78" t="s">
        <v>73</v>
      </c>
      <c r="H70" s="78" t="s">
        <v>75</v>
      </c>
      <c r="I70" s="75" t="s">
        <v>211</v>
      </c>
      <c r="J70" s="63" t="s">
        <v>35</v>
      </c>
      <c r="K70" s="133">
        <f>K71</f>
        <v>15000</v>
      </c>
      <c r="L70" s="133">
        <f t="shared" si="11"/>
        <v>0</v>
      </c>
      <c r="M70" s="133">
        <f t="shared" si="11"/>
        <v>15000</v>
      </c>
      <c r="N70" s="133">
        <f>N71</f>
        <v>0</v>
      </c>
      <c r="O70" s="133">
        <f>O71</f>
        <v>0</v>
      </c>
    </row>
    <row r="71" spans="1:15" ht="15.75" customHeight="1" hidden="1">
      <c r="A71" s="36"/>
      <c r="B71" s="37" t="s">
        <v>36</v>
      </c>
      <c r="C71" s="15">
        <v>63</v>
      </c>
      <c r="D71" s="15">
        <v>0</v>
      </c>
      <c r="E71" s="69">
        <v>865</v>
      </c>
      <c r="F71" s="63" t="s">
        <v>68</v>
      </c>
      <c r="G71" s="78" t="s">
        <v>73</v>
      </c>
      <c r="H71" s="78" t="s">
        <v>75</v>
      </c>
      <c r="I71" s="75" t="s">
        <v>211</v>
      </c>
      <c r="J71" s="63" t="s">
        <v>37</v>
      </c>
      <c r="K71" s="133">
        <v>15000</v>
      </c>
      <c r="L71" s="133">
        <v>0</v>
      </c>
      <c r="M71" s="133">
        <f>K71+L71</f>
        <v>15000</v>
      </c>
      <c r="N71" s="133"/>
      <c r="O71" s="133">
        <v>0</v>
      </c>
    </row>
    <row r="72" spans="1:15" s="19" customFormat="1" ht="15.75" customHeight="1" hidden="1">
      <c r="A72" s="191" t="s">
        <v>80</v>
      </c>
      <c r="B72" s="191"/>
      <c r="C72" s="109">
        <v>63</v>
      </c>
      <c r="D72" s="109">
        <v>0</v>
      </c>
      <c r="E72" s="122">
        <v>865</v>
      </c>
      <c r="F72" s="123" t="s">
        <v>31</v>
      </c>
      <c r="G72" s="124"/>
      <c r="H72" s="124"/>
      <c r="I72" s="124"/>
      <c r="J72" s="124"/>
      <c r="K72" s="134">
        <f>K73</f>
        <v>1066650.57</v>
      </c>
      <c r="L72" s="134">
        <f aca="true" t="shared" si="12" ref="L72:M75">L73</f>
        <v>0</v>
      </c>
      <c r="M72" s="134">
        <f t="shared" si="12"/>
        <v>1066650.57</v>
      </c>
      <c r="N72" s="134">
        <f aca="true" t="shared" si="13" ref="N72:O75">N73</f>
        <v>0</v>
      </c>
      <c r="O72" s="134">
        <f t="shared" si="13"/>
        <v>0</v>
      </c>
    </row>
    <row r="73" spans="1:15" s="25" customFormat="1" ht="16.5" customHeight="1" hidden="1">
      <c r="A73" s="193" t="s">
        <v>81</v>
      </c>
      <c r="B73" s="194"/>
      <c r="C73" s="109">
        <v>63</v>
      </c>
      <c r="D73" s="109">
        <v>0</v>
      </c>
      <c r="E73" s="125">
        <v>865</v>
      </c>
      <c r="F73" s="123" t="s">
        <v>31</v>
      </c>
      <c r="G73" s="123" t="s">
        <v>82</v>
      </c>
      <c r="H73" s="123"/>
      <c r="I73" s="123"/>
      <c r="J73" s="123"/>
      <c r="K73" s="134">
        <f>K74</f>
        <v>1066650.57</v>
      </c>
      <c r="L73" s="134">
        <f t="shared" si="12"/>
        <v>0</v>
      </c>
      <c r="M73" s="134">
        <f t="shared" si="12"/>
        <v>1066650.57</v>
      </c>
      <c r="N73" s="134">
        <f t="shared" si="13"/>
        <v>0</v>
      </c>
      <c r="O73" s="134">
        <f t="shared" si="13"/>
        <v>0</v>
      </c>
    </row>
    <row r="74" spans="1:15" ht="192.75" customHeight="1" hidden="1">
      <c r="A74" s="195" t="s">
        <v>83</v>
      </c>
      <c r="B74" s="196"/>
      <c r="C74" s="126">
        <v>63</v>
      </c>
      <c r="D74" s="126">
        <v>0</v>
      </c>
      <c r="E74" s="148">
        <v>865</v>
      </c>
      <c r="F74" s="127" t="s">
        <v>31</v>
      </c>
      <c r="G74" s="127" t="s">
        <v>82</v>
      </c>
      <c r="H74" s="127" t="s">
        <v>84</v>
      </c>
      <c r="I74" s="116" t="s">
        <v>191</v>
      </c>
      <c r="J74" s="128"/>
      <c r="K74" s="135">
        <f>K75</f>
        <v>1066650.57</v>
      </c>
      <c r="L74" s="135">
        <f t="shared" si="12"/>
        <v>0</v>
      </c>
      <c r="M74" s="135">
        <f t="shared" si="12"/>
        <v>1066650.57</v>
      </c>
      <c r="N74" s="135">
        <f t="shared" si="13"/>
        <v>0</v>
      </c>
      <c r="O74" s="135">
        <f t="shared" si="13"/>
        <v>0</v>
      </c>
    </row>
    <row r="75" spans="1:15" ht="26.25" customHeight="1" hidden="1">
      <c r="A75" s="39"/>
      <c r="B75" s="27" t="s">
        <v>34</v>
      </c>
      <c r="C75" s="126">
        <v>63</v>
      </c>
      <c r="D75" s="126">
        <v>0</v>
      </c>
      <c r="E75" s="148">
        <v>865</v>
      </c>
      <c r="F75" s="127" t="s">
        <v>31</v>
      </c>
      <c r="G75" s="127" t="s">
        <v>82</v>
      </c>
      <c r="H75" s="127" t="s">
        <v>84</v>
      </c>
      <c r="I75" s="116" t="s">
        <v>191</v>
      </c>
      <c r="J75" s="63" t="s">
        <v>35</v>
      </c>
      <c r="K75" s="135">
        <f>K76</f>
        <v>1066650.57</v>
      </c>
      <c r="L75" s="135">
        <f t="shared" si="12"/>
        <v>0</v>
      </c>
      <c r="M75" s="135">
        <f t="shared" si="12"/>
        <v>1066650.57</v>
      </c>
      <c r="N75" s="135">
        <f t="shared" si="13"/>
        <v>0</v>
      </c>
      <c r="O75" s="135">
        <f t="shared" si="13"/>
        <v>0</v>
      </c>
    </row>
    <row r="76" spans="1:15" ht="26.25" customHeight="1" hidden="1">
      <c r="A76" s="39"/>
      <c r="B76" s="37" t="s">
        <v>36</v>
      </c>
      <c r="C76" s="126">
        <v>63</v>
      </c>
      <c r="D76" s="126">
        <v>0</v>
      </c>
      <c r="E76" s="148">
        <v>865</v>
      </c>
      <c r="F76" s="127" t="s">
        <v>31</v>
      </c>
      <c r="G76" s="127" t="s">
        <v>82</v>
      </c>
      <c r="H76" s="127" t="s">
        <v>84</v>
      </c>
      <c r="I76" s="116" t="s">
        <v>191</v>
      </c>
      <c r="J76" s="63" t="s">
        <v>37</v>
      </c>
      <c r="K76" s="135">
        <v>1066650.57</v>
      </c>
      <c r="L76" s="135">
        <v>0</v>
      </c>
      <c r="M76" s="135">
        <f>K76+L76</f>
        <v>1066650.57</v>
      </c>
      <c r="N76" s="135">
        <v>0</v>
      </c>
      <c r="O76" s="135">
        <v>0</v>
      </c>
    </row>
    <row r="77" spans="1:15" ht="15.75" customHeight="1" hidden="1">
      <c r="A77" s="36"/>
      <c r="B77" s="37" t="s">
        <v>38</v>
      </c>
      <c r="C77" s="79">
        <v>63</v>
      </c>
      <c r="D77" s="79">
        <v>0</v>
      </c>
      <c r="E77" s="148">
        <v>865</v>
      </c>
      <c r="F77" s="127" t="s">
        <v>31</v>
      </c>
      <c r="G77" s="127" t="s">
        <v>82</v>
      </c>
      <c r="H77" s="127" t="s">
        <v>84</v>
      </c>
      <c r="I77" s="116" t="s">
        <v>191</v>
      </c>
      <c r="J77" s="63" t="s">
        <v>39</v>
      </c>
      <c r="K77" s="133">
        <v>935358.1</v>
      </c>
      <c r="L77" s="133"/>
      <c r="M77" s="133"/>
      <c r="N77" s="133">
        <v>986997.42</v>
      </c>
      <c r="O77" s="133">
        <v>1039270.92</v>
      </c>
    </row>
    <row r="78" spans="1:15" s="41" customFormat="1" ht="15.75" customHeight="1">
      <c r="A78" s="197" t="s">
        <v>85</v>
      </c>
      <c r="B78" s="198"/>
      <c r="C78" s="67">
        <v>63</v>
      </c>
      <c r="D78" s="67">
        <v>0</v>
      </c>
      <c r="E78" s="66">
        <v>865</v>
      </c>
      <c r="F78" s="87" t="s">
        <v>86</v>
      </c>
      <c r="G78" s="87"/>
      <c r="H78" s="87"/>
      <c r="I78" s="87"/>
      <c r="J78" s="87"/>
      <c r="K78" s="136">
        <f>K79+K88</f>
        <v>1275806</v>
      </c>
      <c r="L78" s="136">
        <f>L79+L88</f>
        <v>-10000</v>
      </c>
      <c r="M78" s="136">
        <f>M79+M88</f>
        <v>1265806</v>
      </c>
      <c r="N78" s="136">
        <f>N79+N88</f>
        <v>0</v>
      </c>
      <c r="O78" s="136">
        <f>O79+O88</f>
        <v>0</v>
      </c>
    </row>
    <row r="79" spans="1:15" s="41" customFormat="1" ht="15" customHeight="1" hidden="1">
      <c r="A79" s="197" t="s">
        <v>87</v>
      </c>
      <c r="B79" s="198"/>
      <c r="C79" s="67">
        <v>63</v>
      </c>
      <c r="D79" s="67">
        <v>0</v>
      </c>
      <c r="E79" s="66">
        <v>865</v>
      </c>
      <c r="F79" s="87" t="s">
        <v>86</v>
      </c>
      <c r="G79" s="87" t="s">
        <v>16</v>
      </c>
      <c r="H79" s="87"/>
      <c r="I79" s="70"/>
      <c r="J79" s="129"/>
      <c r="K79" s="136">
        <f>K80+K84</f>
        <v>300</v>
      </c>
      <c r="L79" s="136">
        <f>L80+L84</f>
        <v>0</v>
      </c>
      <c r="M79" s="136">
        <f>M80+M84</f>
        <v>300</v>
      </c>
      <c r="N79" s="136">
        <f>N80+N84</f>
        <v>0</v>
      </c>
      <c r="O79" s="136">
        <f>O80+O84</f>
        <v>0</v>
      </c>
    </row>
    <row r="80" spans="1:15" s="43" customFormat="1" ht="111" customHeight="1" hidden="1">
      <c r="A80" s="199" t="s">
        <v>92</v>
      </c>
      <c r="B80" s="199"/>
      <c r="C80" s="15">
        <v>63</v>
      </c>
      <c r="D80" s="15">
        <v>0</v>
      </c>
      <c r="E80" s="69">
        <v>865</v>
      </c>
      <c r="F80" s="70" t="s">
        <v>86</v>
      </c>
      <c r="G80" s="70" t="s">
        <v>16</v>
      </c>
      <c r="H80" s="70" t="s">
        <v>89</v>
      </c>
      <c r="I80" s="70" t="s">
        <v>192</v>
      </c>
      <c r="J80" s="70"/>
      <c r="K80" s="137">
        <f aca="true" t="shared" si="14" ref="K80:O85">K81</f>
        <v>300</v>
      </c>
      <c r="L80" s="137">
        <f t="shared" si="14"/>
        <v>0</v>
      </c>
      <c r="M80" s="137">
        <f t="shared" si="14"/>
        <v>300</v>
      </c>
      <c r="N80" s="137">
        <f t="shared" si="14"/>
        <v>0</v>
      </c>
      <c r="O80" s="137">
        <f t="shared" si="14"/>
        <v>0</v>
      </c>
    </row>
    <row r="81" spans="1:15" s="43" customFormat="1" ht="28.5" customHeight="1" hidden="1">
      <c r="A81" s="23"/>
      <c r="B81" s="28" t="s">
        <v>91</v>
      </c>
      <c r="C81" s="15">
        <v>63</v>
      </c>
      <c r="D81" s="15">
        <v>0</v>
      </c>
      <c r="E81" s="118">
        <v>865</v>
      </c>
      <c r="F81" s="70" t="s">
        <v>86</v>
      </c>
      <c r="G81" s="70" t="s">
        <v>16</v>
      </c>
      <c r="H81" s="70" t="s">
        <v>89</v>
      </c>
      <c r="I81" s="70" t="s">
        <v>192</v>
      </c>
      <c r="J81" s="70" t="s">
        <v>35</v>
      </c>
      <c r="K81" s="137">
        <f t="shared" si="14"/>
        <v>300</v>
      </c>
      <c r="L81" s="137">
        <f t="shared" si="14"/>
        <v>0</v>
      </c>
      <c r="M81" s="137">
        <f t="shared" si="14"/>
        <v>300</v>
      </c>
      <c r="N81" s="137">
        <f t="shared" si="14"/>
        <v>0</v>
      </c>
      <c r="O81" s="137">
        <f t="shared" si="14"/>
        <v>0</v>
      </c>
    </row>
    <row r="82" spans="1:15" s="43" customFormat="1" ht="28.5" customHeight="1" hidden="1">
      <c r="A82" s="23"/>
      <c r="B82" s="28" t="s">
        <v>36</v>
      </c>
      <c r="C82" s="15">
        <v>63</v>
      </c>
      <c r="D82" s="15">
        <v>0</v>
      </c>
      <c r="E82" s="118">
        <v>865</v>
      </c>
      <c r="F82" s="70" t="s">
        <v>86</v>
      </c>
      <c r="G82" s="70" t="s">
        <v>16</v>
      </c>
      <c r="H82" s="70" t="s">
        <v>89</v>
      </c>
      <c r="I82" s="70" t="s">
        <v>192</v>
      </c>
      <c r="J82" s="70" t="s">
        <v>37</v>
      </c>
      <c r="K82" s="137">
        <v>300</v>
      </c>
      <c r="L82" s="137"/>
      <c r="M82" s="137">
        <f>K82+L82</f>
        <v>300</v>
      </c>
      <c r="N82" s="137">
        <v>0</v>
      </c>
      <c r="O82" s="137">
        <v>0</v>
      </c>
    </row>
    <row r="83" spans="1:15" s="43" customFormat="1" ht="15.75" customHeight="1" hidden="1">
      <c r="A83" s="24"/>
      <c r="B83" s="28" t="s">
        <v>38</v>
      </c>
      <c r="C83" s="15">
        <v>63</v>
      </c>
      <c r="D83" s="15">
        <v>0</v>
      </c>
      <c r="E83" s="118">
        <v>865</v>
      </c>
      <c r="F83" s="70" t="s">
        <v>86</v>
      </c>
      <c r="G83" s="70" t="s">
        <v>16</v>
      </c>
      <c r="H83" s="70" t="s">
        <v>89</v>
      </c>
      <c r="I83" s="70" t="s">
        <v>192</v>
      </c>
      <c r="J83" s="70" t="s">
        <v>39</v>
      </c>
      <c r="K83" s="137">
        <v>300</v>
      </c>
      <c r="L83" s="137"/>
      <c r="M83" s="137"/>
      <c r="N83" s="137">
        <v>300</v>
      </c>
      <c r="O83" s="137">
        <v>300</v>
      </c>
    </row>
    <row r="84" spans="1:15" s="43" customFormat="1" ht="60" customHeight="1" hidden="1">
      <c r="A84" s="200" t="s">
        <v>92</v>
      </c>
      <c r="B84" s="201"/>
      <c r="C84" s="15">
        <v>63</v>
      </c>
      <c r="D84" s="15">
        <v>0</v>
      </c>
      <c r="E84" s="69">
        <v>865</v>
      </c>
      <c r="F84" s="70" t="s">
        <v>86</v>
      </c>
      <c r="G84" s="70" t="s">
        <v>16</v>
      </c>
      <c r="H84" s="70" t="s">
        <v>89</v>
      </c>
      <c r="I84" s="70" t="s">
        <v>93</v>
      </c>
      <c r="J84" s="70"/>
      <c r="K84" s="137">
        <f t="shared" si="14"/>
        <v>0</v>
      </c>
      <c r="L84" s="137"/>
      <c r="M84" s="137"/>
      <c r="N84" s="137">
        <f t="shared" si="14"/>
        <v>0</v>
      </c>
      <c r="O84" s="137">
        <f t="shared" si="14"/>
        <v>0</v>
      </c>
    </row>
    <row r="85" spans="1:15" s="43" customFormat="1" ht="15" customHeight="1" hidden="1">
      <c r="A85" s="23"/>
      <c r="B85" s="27" t="s">
        <v>34</v>
      </c>
      <c r="C85" s="15">
        <v>63</v>
      </c>
      <c r="D85" s="15">
        <v>0</v>
      </c>
      <c r="E85" s="118">
        <v>865</v>
      </c>
      <c r="F85" s="70" t="s">
        <v>86</v>
      </c>
      <c r="G85" s="70" t="s">
        <v>16</v>
      </c>
      <c r="H85" s="70" t="s">
        <v>89</v>
      </c>
      <c r="I85" s="70" t="s">
        <v>93</v>
      </c>
      <c r="J85" s="70" t="s">
        <v>35</v>
      </c>
      <c r="K85" s="137">
        <f t="shared" si="14"/>
        <v>0</v>
      </c>
      <c r="L85" s="137"/>
      <c r="M85" s="137"/>
      <c r="N85" s="137">
        <f t="shared" si="14"/>
        <v>0</v>
      </c>
      <c r="O85" s="137">
        <f t="shared" si="14"/>
        <v>0</v>
      </c>
    </row>
    <row r="86" spans="1:15" s="43" customFormat="1" ht="15.75" customHeight="1" hidden="1">
      <c r="A86" s="23"/>
      <c r="B86" s="28" t="s">
        <v>36</v>
      </c>
      <c r="C86" s="15">
        <v>63</v>
      </c>
      <c r="D86" s="15">
        <v>0</v>
      </c>
      <c r="E86" s="118">
        <v>865</v>
      </c>
      <c r="F86" s="70" t="s">
        <v>86</v>
      </c>
      <c r="G86" s="70" t="s">
        <v>16</v>
      </c>
      <c r="H86" s="70" t="s">
        <v>89</v>
      </c>
      <c r="I86" s="70" t="s">
        <v>93</v>
      </c>
      <c r="J86" s="70" t="s">
        <v>37</v>
      </c>
      <c r="K86" s="137"/>
      <c r="L86" s="137"/>
      <c r="M86" s="137"/>
      <c r="N86" s="137"/>
      <c r="O86" s="137"/>
    </row>
    <row r="87" spans="1:15" s="43" customFormat="1" ht="15.75" customHeight="1" hidden="1">
      <c r="A87" s="24"/>
      <c r="B87" s="28" t="s">
        <v>38</v>
      </c>
      <c r="C87" s="15">
        <v>63</v>
      </c>
      <c r="D87" s="15">
        <v>0</v>
      </c>
      <c r="E87" s="118">
        <v>865</v>
      </c>
      <c r="F87" s="70" t="s">
        <v>86</v>
      </c>
      <c r="G87" s="70" t="s">
        <v>16</v>
      </c>
      <c r="H87" s="70" t="s">
        <v>89</v>
      </c>
      <c r="I87" s="70" t="s">
        <v>93</v>
      </c>
      <c r="J87" s="70" t="s">
        <v>39</v>
      </c>
      <c r="K87" s="137"/>
      <c r="L87" s="137"/>
      <c r="M87" s="137"/>
      <c r="N87" s="137"/>
      <c r="O87" s="137"/>
    </row>
    <row r="88" spans="1:15" s="44" customFormat="1" ht="15" customHeight="1">
      <c r="A88" s="185" t="s">
        <v>94</v>
      </c>
      <c r="B88" s="186"/>
      <c r="C88" s="67">
        <v>63</v>
      </c>
      <c r="D88" s="67">
        <v>0</v>
      </c>
      <c r="E88" s="110">
        <v>865</v>
      </c>
      <c r="F88" s="87" t="s">
        <v>86</v>
      </c>
      <c r="G88" s="87" t="s">
        <v>68</v>
      </c>
      <c r="H88" s="87"/>
      <c r="I88" s="87"/>
      <c r="J88" s="87"/>
      <c r="K88" s="136">
        <f>K89+K95+K92+K98+K101</f>
        <v>1275506</v>
      </c>
      <c r="L88" s="136">
        <f>L89+L95+L92+L98+L101</f>
        <v>-10000</v>
      </c>
      <c r="M88" s="136">
        <f>M89+M95+M92+M98+M101</f>
        <v>1265506</v>
      </c>
      <c r="N88" s="136">
        <f>N89+N95+N92+N98</f>
        <v>0</v>
      </c>
      <c r="O88" s="136">
        <f>O89+O95+O92+O98</f>
        <v>0</v>
      </c>
    </row>
    <row r="89" spans="1:15" s="43" customFormat="1" ht="16.5" customHeight="1" hidden="1">
      <c r="A89" s="189" t="s">
        <v>178</v>
      </c>
      <c r="B89" s="190"/>
      <c r="C89" s="15">
        <v>63</v>
      </c>
      <c r="D89" s="15">
        <v>0</v>
      </c>
      <c r="E89" s="69">
        <v>865</v>
      </c>
      <c r="F89" s="70" t="s">
        <v>86</v>
      </c>
      <c r="G89" s="70" t="s">
        <v>68</v>
      </c>
      <c r="H89" s="70" t="s">
        <v>95</v>
      </c>
      <c r="I89" s="70" t="s">
        <v>193</v>
      </c>
      <c r="J89" s="70"/>
      <c r="K89" s="137">
        <f aca="true" t="shared" si="15" ref="K89:O90">K90</f>
        <v>50000</v>
      </c>
      <c r="L89" s="137">
        <f t="shared" si="15"/>
        <v>0</v>
      </c>
      <c r="M89" s="137">
        <f t="shared" si="15"/>
        <v>50000</v>
      </c>
      <c r="N89" s="137">
        <f t="shared" si="15"/>
        <v>0</v>
      </c>
      <c r="O89" s="137">
        <f t="shared" si="15"/>
        <v>0</v>
      </c>
    </row>
    <row r="90" spans="1:15" s="43" customFormat="1" ht="26.25" customHeight="1" hidden="1">
      <c r="A90" s="26"/>
      <c r="B90" s="27" t="s">
        <v>34</v>
      </c>
      <c r="C90" s="15">
        <v>63</v>
      </c>
      <c r="D90" s="15">
        <v>0</v>
      </c>
      <c r="E90" s="69">
        <v>865</v>
      </c>
      <c r="F90" s="70" t="s">
        <v>86</v>
      </c>
      <c r="G90" s="70" t="s">
        <v>68</v>
      </c>
      <c r="H90" s="70" t="s">
        <v>95</v>
      </c>
      <c r="I90" s="70" t="s">
        <v>193</v>
      </c>
      <c r="J90" s="70" t="s">
        <v>35</v>
      </c>
      <c r="K90" s="137">
        <f t="shared" si="15"/>
        <v>50000</v>
      </c>
      <c r="L90" s="137">
        <f t="shared" si="15"/>
        <v>0</v>
      </c>
      <c r="M90" s="137">
        <f t="shared" si="15"/>
        <v>50000</v>
      </c>
      <c r="N90" s="137">
        <f t="shared" si="15"/>
        <v>0</v>
      </c>
      <c r="O90" s="137">
        <f t="shared" si="15"/>
        <v>0</v>
      </c>
    </row>
    <row r="91" spans="1:15" s="43" customFormat="1" ht="26.25" customHeight="1" hidden="1">
      <c r="A91" s="26"/>
      <c r="B91" s="28" t="s">
        <v>36</v>
      </c>
      <c r="C91" s="15">
        <v>63</v>
      </c>
      <c r="D91" s="15">
        <v>0</v>
      </c>
      <c r="E91" s="69">
        <v>865</v>
      </c>
      <c r="F91" s="70" t="s">
        <v>86</v>
      </c>
      <c r="G91" s="70" t="s">
        <v>68</v>
      </c>
      <c r="H91" s="70" t="s">
        <v>95</v>
      </c>
      <c r="I91" s="70" t="s">
        <v>193</v>
      </c>
      <c r="J91" s="70" t="s">
        <v>37</v>
      </c>
      <c r="K91" s="137">
        <v>50000</v>
      </c>
      <c r="L91" s="137"/>
      <c r="M91" s="137">
        <f>K91+L91</f>
        <v>50000</v>
      </c>
      <c r="N91" s="137">
        <v>0</v>
      </c>
      <c r="O91" s="137">
        <v>0</v>
      </c>
    </row>
    <row r="92" spans="1:15" s="43" customFormat="1" ht="17.25" customHeight="1" hidden="1">
      <c r="A92" s="50"/>
      <c r="B92" s="151" t="s">
        <v>137</v>
      </c>
      <c r="C92" s="15"/>
      <c r="D92" s="15"/>
      <c r="E92" s="69">
        <v>865</v>
      </c>
      <c r="F92" s="70" t="s">
        <v>86</v>
      </c>
      <c r="G92" s="70" t="s">
        <v>68</v>
      </c>
      <c r="H92" s="70"/>
      <c r="I92" s="70" t="s">
        <v>248</v>
      </c>
      <c r="J92" s="70"/>
      <c r="K92" s="137">
        <f aca="true" t="shared" si="16" ref="K92:O93">K93</f>
        <v>15000</v>
      </c>
      <c r="L92" s="137">
        <f t="shared" si="16"/>
        <v>0</v>
      </c>
      <c r="M92" s="137">
        <f t="shared" si="16"/>
        <v>15000</v>
      </c>
      <c r="N92" s="137">
        <f t="shared" si="16"/>
        <v>0</v>
      </c>
      <c r="O92" s="137">
        <f t="shared" si="16"/>
        <v>0</v>
      </c>
    </row>
    <row r="93" spans="1:15" s="43" customFormat="1" ht="27" customHeight="1" hidden="1">
      <c r="A93" s="50"/>
      <c r="B93" s="28" t="s">
        <v>91</v>
      </c>
      <c r="C93" s="15"/>
      <c r="D93" s="15"/>
      <c r="E93" s="69">
        <v>865</v>
      </c>
      <c r="F93" s="70" t="s">
        <v>86</v>
      </c>
      <c r="G93" s="70" t="s">
        <v>68</v>
      </c>
      <c r="H93" s="70"/>
      <c r="I93" s="70" t="s">
        <v>248</v>
      </c>
      <c r="J93" s="70" t="s">
        <v>35</v>
      </c>
      <c r="K93" s="137">
        <f t="shared" si="16"/>
        <v>15000</v>
      </c>
      <c r="L93" s="137">
        <f t="shared" si="16"/>
        <v>0</v>
      </c>
      <c r="M93" s="137">
        <f t="shared" si="16"/>
        <v>15000</v>
      </c>
      <c r="N93" s="137">
        <f t="shared" si="16"/>
        <v>0</v>
      </c>
      <c r="O93" s="137">
        <f t="shared" si="16"/>
        <v>0</v>
      </c>
    </row>
    <row r="94" spans="1:15" s="43" customFormat="1" ht="27.75" customHeight="1" hidden="1">
      <c r="A94" s="50"/>
      <c r="B94" s="28" t="s">
        <v>36</v>
      </c>
      <c r="C94" s="15"/>
      <c r="D94" s="15"/>
      <c r="E94" s="69">
        <v>865</v>
      </c>
      <c r="F94" s="70" t="s">
        <v>86</v>
      </c>
      <c r="G94" s="70" t="s">
        <v>68</v>
      </c>
      <c r="H94" s="70"/>
      <c r="I94" s="70" t="s">
        <v>248</v>
      </c>
      <c r="J94" s="70" t="s">
        <v>37</v>
      </c>
      <c r="K94" s="137">
        <v>15000</v>
      </c>
      <c r="L94" s="137"/>
      <c r="M94" s="137">
        <f>K94+L94</f>
        <v>15000</v>
      </c>
      <c r="N94" s="137">
        <v>0</v>
      </c>
      <c r="O94" s="137">
        <v>0</v>
      </c>
    </row>
    <row r="95" spans="1:15" s="43" customFormat="1" ht="15" customHeight="1" hidden="1">
      <c r="A95" s="189" t="s">
        <v>96</v>
      </c>
      <c r="B95" s="190"/>
      <c r="C95" s="15">
        <v>63</v>
      </c>
      <c r="D95" s="15">
        <v>0</v>
      </c>
      <c r="E95" s="69">
        <v>865</v>
      </c>
      <c r="F95" s="70" t="s">
        <v>86</v>
      </c>
      <c r="G95" s="70" t="s">
        <v>68</v>
      </c>
      <c r="H95" s="70" t="s">
        <v>97</v>
      </c>
      <c r="I95" s="70" t="s">
        <v>249</v>
      </c>
      <c r="J95" s="70"/>
      <c r="K95" s="137">
        <f aca="true" t="shared" si="17" ref="K95:O96">K96</f>
        <v>110506</v>
      </c>
      <c r="L95" s="137">
        <f t="shared" si="17"/>
        <v>0</v>
      </c>
      <c r="M95" s="137">
        <f t="shared" si="17"/>
        <v>110506</v>
      </c>
      <c r="N95" s="137">
        <f t="shared" si="17"/>
        <v>0</v>
      </c>
      <c r="O95" s="137">
        <f t="shared" si="17"/>
        <v>0</v>
      </c>
    </row>
    <row r="96" spans="1:15" s="43" customFormat="1" ht="26.25" customHeight="1" hidden="1">
      <c r="A96" s="26"/>
      <c r="B96" s="28" t="s">
        <v>91</v>
      </c>
      <c r="C96" s="15">
        <v>63</v>
      </c>
      <c r="D96" s="15">
        <v>0</v>
      </c>
      <c r="E96" s="69">
        <v>865</v>
      </c>
      <c r="F96" s="70" t="s">
        <v>86</v>
      </c>
      <c r="G96" s="70" t="s">
        <v>68</v>
      </c>
      <c r="H96" s="70" t="s">
        <v>97</v>
      </c>
      <c r="I96" s="70" t="s">
        <v>249</v>
      </c>
      <c r="J96" s="70" t="s">
        <v>35</v>
      </c>
      <c r="K96" s="137">
        <f t="shared" si="17"/>
        <v>110506</v>
      </c>
      <c r="L96" s="137">
        <f t="shared" si="17"/>
        <v>0</v>
      </c>
      <c r="M96" s="137">
        <f t="shared" si="17"/>
        <v>110506</v>
      </c>
      <c r="N96" s="137">
        <f t="shared" si="17"/>
        <v>0</v>
      </c>
      <c r="O96" s="137">
        <f t="shared" si="17"/>
        <v>0</v>
      </c>
    </row>
    <row r="97" spans="1:15" ht="26.25" customHeight="1" hidden="1">
      <c r="A97" s="26"/>
      <c r="B97" s="28" t="s">
        <v>36</v>
      </c>
      <c r="C97" s="15">
        <v>63</v>
      </c>
      <c r="D97" s="15">
        <v>0</v>
      </c>
      <c r="E97" s="69">
        <v>865</v>
      </c>
      <c r="F97" s="70" t="s">
        <v>86</v>
      </c>
      <c r="G97" s="70" t="s">
        <v>68</v>
      </c>
      <c r="H97" s="70" t="s">
        <v>97</v>
      </c>
      <c r="I97" s="70" t="s">
        <v>249</v>
      </c>
      <c r="J97" s="70" t="s">
        <v>37</v>
      </c>
      <c r="K97" s="133">
        <v>110506</v>
      </c>
      <c r="L97" s="133">
        <v>0</v>
      </c>
      <c r="M97" s="133">
        <f>K97+L97</f>
        <v>110506</v>
      </c>
      <c r="N97" s="133">
        <v>0</v>
      </c>
      <c r="O97" s="133">
        <v>0</v>
      </c>
    </row>
    <row r="98" spans="1:15" ht="14.25" customHeight="1">
      <c r="A98" s="50"/>
      <c r="B98" s="150" t="s">
        <v>141</v>
      </c>
      <c r="C98" s="15"/>
      <c r="D98" s="15"/>
      <c r="E98" s="69">
        <v>865</v>
      </c>
      <c r="F98" s="70" t="s">
        <v>86</v>
      </c>
      <c r="G98" s="70" t="s">
        <v>68</v>
      </c>
      <c r="H98" s="70"/>
      <c r="I98" s="70" t="s">
        <v>250</v>
      </c>
      <c r="J98" s="70"/>
      <c r="K98" s="133">
        <f>K99</f>
        <v>100000</v>
      </c>
      <c r="L98" s="133">
        <f>L99</f>
        <v>-10000</v>
      </c>
      <c r="M98" s="133">
        <f>M99</f>
        <v>90000</v>
      </c>
      <c r="N98" s="133">
        <f aca="true" t="shared" si="18" ref="K98:O99">N99</f>
        <v>0</v>
      </c>
      <c r="O98" s="133">
        <f t="shared" si="18"/>
        <v>0</v>
      </c>
    </row>
    <row r="99" spans="1:15" ht="23.25" customHeight="1">
      <c r="A99" s="50"/>
      <c r="B99" s="28" t="s">
        <v>91</v>
      </c>
      <c r="C99" s="15"/>
      <c r="D99" s="15"/>
      <c r="E99" s="69">
        <v>865</v>
      </c>
      <c r="F99" s="70" t="s">
        <v>86</v>
      </c>
      <c r="G99" s="70" t="s">
        <v>68</v>
      </c>
      <c r="H99" s="70"/>
      <c r="I99" s="70" t="s">
        <v>250</v>
      </c>
      <c r="J99" s="70" t="s">
        <v>35</v>
      </c>
      <c r="K99" s="133">
        <f t="shared" si="18"/>
        <v>100000</v>
      </c>
      <c r="L99" s="133">
        <f t="shared" si="18"/>
        <v>-10000</v>
      </c>
      <c r="M99" s="133">
        <f t="shared" si="18"/>
        <v>90000</v>
      </c>
      <c r="N99" s="133">
        <f t="shared" si="18"/>
        <v>0</v>
      </c>
      <c r="O99" s="133">
        <f t="shared" si="18"/>
        <v>0</v>
      </c>
    </row>
    <row r="100" spans="1:15" ht="27.75" customHeight="1">
      <c r="A100" s="50"/>
      <c r="B100" s="28" t="s">
        <v>36</v>
      </c>
      <c r="C100" s="15"/>
      <c r="D100" s="15"/>
      <c r="E100" s="69">
        <v>865</v>
      </c>
      <c r="F100" s="70" t="s">
        <v>86</v>
      </c>
      <c r="G100" s="70" t="s">
        <v>68</v>
      </c>
      <c r="H100" s="70"/>
      <c r="I100" s="70" t="s">
        <v>250</v>
      </c>
      <c r="J100" s="70" t="s">
        <v>37</v>
      </c>
      <c r="K100" s="133">
        <v>100000</v>
      </c>
      <c r="L100" s="133">
        <v>-10000</v>
      </c>
      <c r="M100" s="133">
        <f>K100+L100</f>
        <v>90000</v>
      </c>
      <c r="N100" s="133">
        <v>0</v>
      </c>
      <c r="O100" s="133">
        <v>0</v>
      </c>
    </row>
    <row r="101" spans="1:15" ht="27.75" customHeight="1" hidden="1">
      <c r="A101" s="50"/>
      <c r="B101" s="150" t="s">
        <v>241</v>
      </c>
      <c r="C101" s="15"/>
      <c r="D101" s="15"/>
      <c r="E101" s="69">
        <v>865</v>
      </c>
      <c r="F101" s="70" t="s">
        <v>86</v>
      </c>
      <c r="G101" s="70" t="s">
        <v>68</v>
      </c>
      <c r="H101" s="70"/>
      <c r="I101" s="70" t="s">
        <v>242</v>
      </c>
      <c r="J101" s="70"/>
      <c r="K101" s="133">
        <f>K102</f>
        <v>1000000</v>
      </c>
      <c r="L101" s="133">
        <f aca="true" t="shared" si="19" ref="L101:O102">L102</f>
        <v>0</v>
      </c>
      <c r="M101" s="133">
        <f t="shared" si="19"/>
        <v>1000000</v>
      </c>
      <c r="N101" s="133">
        <f t="shared" si="19"/>
        <v>0</v>
      </c>
      <c r="O101" s="133">
        <f t="shared" si="19"/>
        <v>0</v>
      </c>
    </row>
    <row r="102" spans="1:15" ht="27.75" customHeight="1" hidden="1">
      <c r="A102" s="50"/>
      <c r="B102" s="28" t="s">
        <v>91</v>
      </c>
      <c r="C102" s="15"/>
      <c r="D102" s="15"/>
      <c r="E102" s="69">
        <v>865</v>
      </c>
      <c r="F102" s="70" t="s">
        <v>86</v>
      </c>
      <c r="G102" s="70" t="s">
        <v>68</v>
      </c>
      <c r="H102" s="70"/>
      <c r="I102" s="70" t="s">
        <v>242</v>
      </c>
      <c r="J102" s="70" t="s">
        <v>35</v>
      </c>
      <c r="K102" s="133">
        <f>K103</f>
        <v>1000000</v>
      </c>
      <c r="L102" s="133">
        <f t="shared" si="19"/>
        <v>0</v>
      </c>
      <c r="M102" s="133">
        <f t="shared" si="19"/>
        <v>1000000</v>
      </c>
      <c r="N102" s="133">
        <f t="shared" si="19"/>
        <v>0</v>
      </c>
      <c r="O102" s="133">
        <f t="shared" si="19"/>
        <v>0</v>
      </c>
    </row>
    <row r="103" spans="1:15" ht="27.75" customHeight="1" hidden="1">
      <c r="A103" s="50"/>
      <c r="B103" s="28" t="s">
        <v>36</v>
      </c>
      <c r="C103" s="15"/>
      <c r="D103" s="15"/>
      <c r="E103" s="69">
        <v>865</v>
      </c>
      <c r="F103" s="70" t="s">
        <v>86</v>
      </c>
      <c r="G103" s="70" t="s">
        <v>68</v>
      </c>
      <c r="H103" s="70"/>
      <c r="I103" s="70" t="s">
        <v>242</v>
      </c>
      <c r="J103" s="70" t="s">
        <v>37</v>
      </c>
      <c r="K103" s="133">
        <v>1000000</v>
      </c>
      <c r="L103" s="133">
        <v>0</v>
      </c>
      <c r="M103" s="133">
        <f>K103+L103</f>
        <v>1000000</v>
      </c>
      <c r="N103" s="133">
        <v>0</v>
      </c>
      <c r="O103" s="133">
        <v>0</v>
      </c>
    </row>
    <row r="104" spans="1:15" ht="17.25" customHeight="1" hidden="1">
      <c r="A104" s="50"/>
      <c r="B104" s="171" t="s">
        <v>243</v>
      </c>
      <c r="C104" s="15"/>
      <c r="D104" s="15"/>
      <c r="E104" s="110">
        <v>865</v>
      </c>
      <c r="F104" s="87" t="s">
        <v>98</v>
      </c>
      <c r="G104" s="87"/>
      <c r="H104" s="70"/>
      <c r="I104" s="70"/>
      <c r="J104" s="70"/>
      <c r="K104" s="133">
        <f>K105</f>
        <v>20000</v>
      </c>
      <c r="L104" s="133">
        <f>L105</f>
        <v>0</v>
      </c>
      <c r="M104" s="133">
        <f>M105</f>
        <v>20000</v>
      </c>
      <c r="N104" s="133">
        <v>0</v>
      </c>
      <c r="O104" s="133">
        <v>0</v>
      </c>
    </row>
    <row r="105" spans="1:15" ht="16.5" customHeight="1" hidden="1">
      <c r="A105" s="50"/>
      <c r="B105" s="171" t="s">
        <v>244</v>
      </c>
      <c r="C105" s="15"/>
      <c r="D105" s="15"/>
      <c r="E105" s="110">
        <v>865</v>
      </c>
      <c r="F105" s="87" t="s">
        <v>98</v>
      </c>
      <c r="G105" s="87" t="s">
        <v>16</v>
      </c>
      <c r="H105" s="70"/>
      <c r="I105" s="70"/>
      <c r="J105" s="70"/>
      <c r="K105" s="133">
        <f>K106+K109</f>
        <v>20000</v>
      </c>
      <c r="L105" s="133">
        <f>L106+L109</f>
        <v>0</v>
      </c>
      <c r="M105" s="133">
        <f>M106+M109</f>
        <v>20000</v>
      </c>
      <c r="N105" s="133">
        <v>0</v>
      </c>
      <c r="O105" s="133">
        <v>0</v>
      </c>
    </row>
    <row r="106" spans="1:15" ht="18.75" customHeight="1" hidden="1">
      <c r="A106" s="50"/>
      <c r="B106" s="150" t="s">
        <v>180</v>
      </c>
      <c r="C106" s="15"/>
      <c r="D106" s="15"/>
      <c r="E106" s="69">
        <v>865</v>
      </c>
      <c r="F106" s="70" t="s">
        <v>98</v>
      </c>
      <c r="G106" s="70" t="s">
        <v>16</v>
      </c>
      <c r="H106" s="70"/>
      <c r="I106" s="70" t="s">
        <v>246</v>
      </c>
      <c r="J106" s="70"/>
      <c r="K106" s="133">
        <f aca="true" t="shared" si="20" ref="K106:M107">K107</f>
        <v>6000</v>
      </c>
      <c r="L106" s="133">
        <f t="shared" si="20"/>
        <v>0</v>
      </c>
      <c r="M106" s="133">
        <f t="shared" si="20"/>
        <v>6000</v>
      </c>
      <c r="N106" s="133">
        <v>0</v>
      </c>
      <c r="O106" s="133">
        <v>0</v>
      </c>
    </row>
    <row r="107" spans="1:15" ht="18.75" customHeight="1" hidden="1">
      <c r="A107" s="50"/>
      <c r="B107" s="114" t="s">
        <v>40</v>
      </c>
      <c r="C107" s="15"/>
      <c r="D107" s="15"/>
      <c r="E107" s="69">
        <v>865</v>
      </c>
      <c r="F107" s="70" t="s">
        <v>98</v>
      </c>
      <c r="G107" s="70" t="s">
        <v>16</v>
      </c>
      <c r="H107" s="70"/>
      <c r="I107" s="70" t="s">
        <v>246</v>
      </c>
      <c r="J107" s="70" t="s">
        <v>41</v>
      </c>
      <c r="K107" s="133">
        <f t="shared" si="20"/>
        <v>6000</v>
      </c>
      <c r="L107" s="133">
        <f t="shared" si="20"/>
        <v>0</v>
      </c>
      <c r="M107" s="133">
        <f t="shared" si="20"/>
        <v>6000</v>
      </c>
      <c r="N107" s="133">
        <v>0</v>
      </c>
      <c r="O107" s="133">
        <v>0</v>
      </c>
    </row>
    <row r="108" spans="1:15" ht="15.75" customHeight="1" hidden="1">
      <c r="A108" s="50"/>
      <c r="B108" s="29" t="s">
        <v>42</v>
      </c>
      <c r="C108" s="15"/>
      <c r="D108" s="15"/>
      <c r="E108" s="69">
        <v>865</v>
      </c>
      <c r="F108" s="70" t="s">
        <v>98</v>
      </c>
      <c r="G108" s="70" t="s">
        <v>16</v>
      </c>
      <c r="H108" s="70"/>
      <c r="I108" s="70" t="s">
        <v>246</v>
      </c>
      <c r="J108" s="70" t="s">
        <v>43</v>
      </c>
      <c r="K108" s="133">
        <v>6000</v>
      </c>
      <c r="L108" s="133">
        <v>0</v>
      </c>
      <c r="M108" s="133">
        <f>K108+L108</f>
        <v>6000</v>
      </c>
      <c r="N108" s="133">
        <v>0</v>
      </c>
      <c r="O108" s="133">
        <v>0</v>
      </c>
    </row>
    <row r="109" spans="1:15" ht="15" customHeight="1" hidden="1">
      <c r="A109" s="50"/>
      <c r="B109" s="105" t="s">
        <v>245</v>
      </c>
      <c r="C109" s="15"/>
      <c r="D109" s="15"/>
      <c r="E109" s="69">
        <v>865</v>
      </c>
      <c r="F109" s="70" t="s">
        <v>98</v>
      </c>
      <c r="G109" s="70" t="s">
        <v>16</v>
      </c>
      <c r="H109" s="70"/>
      <c r="I109" s="70" t="s">
        <v>247</v>
      </c>
      <c r="J109" s="70"/>
      <c r="K109" s="133">
        <f aca="true" t="shared" si="21" ref="K109:M110">K110</f>
        <v>14000</v>
      </c>
      <c r="L109" s="133">
        <f t="shared" si="21"/>
        <v>0</v>
      </c>
      <c r="M109" s="133">
        <f t="shared" si="21"/>
        <v>14000</v>
      </c>
      <c r="N109" s="133">
        <v>0</v>
      </c>
      <c r="O109" s="133">
        <v>0</v>
      </c>
    </row>
    <row r="110" spans="1:15" ht="27.75" customHeight="1" hidden="1">
      <c r="A110" s="50"/>
      <c r="B110" s="28" t="s">
        <v>91</v>
      </c>
      <c r="C110" s="15"/>
      <c r="D110" s="15"/>
      <c r="E110" s="69">
        <v>865</v>
      </c>
      <c r="F110" s="70" t="s">
        <v>98</v>
      </c>
      <c r="G110" s="70" t="s">
        <v>16</v>
      </c>
      <c r="H110" s="70"/>
      <c r="I110" s="70" t="s">
        <v>247</v>
      </c>
      <c r="J110" s="70" t="s">
        <v>35</v>
      </c>
      <c r="K110" s="133">
        <f t="shared" si="21"/>
        <v>14000</v>
      </c>
      <c r="L110" s="133">
        <f t="shared" si="21"/>
        <v>0</v>
      </c>
      <c r="M110" s="133">
        <f t="shared" si="21"/>
        <v>14000</v>
      </c>
      <c r="N110" s="133">
        <v>0</v>
      </c>
      <c r="O110" s="133">
        <v>0</v>
      </c>
    </row>
    <row r="111" spans="1:15" ht="27.75" customHeight="1" hidden="1">
      <c r="A111" s="50"/>
      <c r="B111" s="28" t="s">
        <v>36</v>
      </c>
      <c r="C111" s="15"/>
      <c r="D111" s="15"/>
      <c r="E111" s="69">
        <v>865</v>
      </c>
      <c r="F111" s="70" t="s">
        <v>98</v>
      </c>
      <c r="G111" s="70" t="s">
        <v>16</v>
      </c>
      <c r="H111" s="70"/>
      <c r="I111" s="70" t="s">
        <v>247</v>
      </c>
      <c r="J111" s="70" t="s">
        <v>37</v>
      </c>
      <c r="K111" s="133">
        <v>14000</v>
      </c>
      <c r="L111" s="133">
        <v>0</v>
      </c>
      <c r="M111" s="133">
        <f>K111+L111</f>
        <v>14000</v>
      </c>
      <c r="N111" s="133">
        <v>0</v>
      </c>
      <c r="O111" s="133">
        <v>0</v>
      </c>
    </row>
    <row r="112" spans="1:15" ht="12.75" customHeight="1" hidden="1">
      <c r="A112" s="45"/>
      <c r="B112" s="46" t="s">
        <v>100</v>
      </c>
      <c r="C112" s="67"/>
      <c r="D112" s="67"/>
      <c r="E112" s="110">
        <v>865</v>
      </c>
      <c r="F112" s="83" t="s">
        <v>73</v>
      </c>
      <c r="G112" s="63"/>
      <c r="H112" s="63"/>
      <c r="I112" s="70"/>
      <c r="J112" s="76"/>
      <c r="K112" s="132">
        <f>K113</f>
        <v>198432</v>
      </c>
      <c r="L112" s="132">
        <f aca="true" t="shared" si="22" ref="L112:M115">L113</f>
        <v>0</v>
      </c>
      <c r="M112" s="132">
        <f t="shared" si="22"/>
        <v>198432</v>
      </c>
      <c r="N112" s="132">
        <f aca="true" t="shared" si="23" ref="N112:O115">N113</f>
        <v>0</v>
      </c>
      <c r="O112" s="132">
        <f t="shared" si="23"/>
        <v>0</v>
      </c>
    </row>
    <row r="113" spans="1:15" ht="12.75" customHeight="1" hidden="1">
      <c r="A113" s="45"/>
      <c r="B113" s="46" t="s">
        <v>101</v>
      </c>
      <c r="C113" s="15"/>
      <c r="D113" s="15"/>
      <c r="E113" s="110">
        <v>865</v>
      </c>
      <c r="F113" s="83" t="s">
        <v>73</v>
      </c>
      <c r="G113" s="83" t="s">
        <v>16</v>
      </c>
      <c r="H113" s="63"/>
      <c r="I113" s="70"/>
      <c r="J113" s="76"/>
      <c r="K113" s="132">
        <f>K114</f>
        <v>198432</v>
      </c>
      <c r="L113" s="132">
        <f t="shared" si="22"/>
        <v>0</v>
      </c>
      <c r="M113" s="132">
        <f t="shared" si="22"/>
        <v>198432</v>
      </c>
      <c r="N113" s="132">
        <f t="shared" si="23"/>
        <v>0</v>
      </c>
      <c r="O113" s="132">
        <f t="shared" si="23"/>
        <v>0</v>
      </c>
    </row>
    <row r="114" spans="1:15" ht="28.5" customHeight="1" hidden="1">
      <c r="A114" s="45"/>
      <c r="B114" s="101" t="s">
        <v>182</v>
      </c>
      <c r="C114" s="15"/>
      <c r="D114" s="15"/>
      <c r="E114" s="69">
        <v>865</v>
      </c>
      <c r="F114" s="63" t="s">
        <v>73</v>
      </c>
      <c r="G114" s="63" t="s">
        <v>16</v>
      </c>
      <c r="H114" s="63"/>
      <c r="I114" s="70" t="s">
        <v>233</v>
      </c>
      <c r="J114" s="76"/>
      <c r="K114" s="133">
        <f>K115</f>
        <v>198432</v>
      </c>
      <c r="L114" s="133">
        <f t="shared" si="22"/>
        <v>0</v>
      </c>
      <c r="M114" s="133">
        <f t="shared" si="22"/>
        <v>198432</v>
      </c>
      <c r="N114" s="133">
        <f t="shared" si="23"/>
        <v>0</v>
      </c>
      <c r="O114" s="133">
        <f t="shared" si="23"/>
        <v>0</v>
      </c>
    </row>
    <row r="115" spans="1:15" ht="18" customHeight="1" hidden="1">
      <c r="A115" s="45"/>
      <c r="B115" s="47" t="s">
        <v>103</v>
      </c>
      <c r="C115" s="15"/>
      <c r="D115" s="15"/>
      <c r="E115" s="69">
        <v>865</v>
      </c>
      <c r="F115" s="63" t="s">
        <v>73</v>
      </c>
      <c r="G115" s="63" t="s">
        <v>16</v>
      </c>
      <c r="H115" s="63"/>
      <c r="I115" s="70" t="s">
        <v>233</v>
      </c>
      <c r="J115" s="76" t="s">
        <v>104</v>
      </c>
      <c r="K115" s="133">
        <f>K116</f>
        <v>198432</v>
      </c>
      <c r="L115" s="133">
        <f t="shared" si="22"/>
        <v>0</v>
      </c>
      <c r="M115" s="133">
        <f t="shared" si="22"/>
        <v>198432</v>
      </c>
      <c r="N115" s="133">
        <f t="shared" si="23"/>
        <v>0</v>
      </c>
      <c r="O115" s="133">
        <f t="shared" si="23"/>
        <v>0</v>
      </c>
    </row>
    <row r="116" spans="1:15" ht="27.75" customHeight="1" hidden="1">
      <c r="A116" s="45"/>
      <c r="B116" s="48" t="s">
        <v>105</v>
      </c>
      <c r="C116" s="15"/>
      <c r="D116" s="15"/>
      <c r="E116" s="69">
        <v>865</v>
      </c>
      <c r="F116" s="63" t="s">
        <v>73</v>
      </c>
      <c r="G116" s="63" t="s">
        <v>16</v>
      </c>
      <c r="H116" s="63"/>
      <c r="I116" s="70" t="s">
        <v>233</v>
      </c>
      <c r="J116" s="76" t="s">
        <v>106</v>
      </c>
      <c r="K116" s="133">
        <v>198432</v>
      </c>
      <c r="L116" s="133">
        <v>0</v>
      </c>
      <c r="M116" s="133">
        <f>K116+L116</f>
        <v>198432</v>
      </c>
      <c r="N116" s="133">
        <v>0</v>
      </c>
      <c r="O116" s="133">
        <v>0</v>
      </c>
    </row>
    <row r="117" spans="1:15" ht="23.25" customHeight="1" hidden="1">
      <c r="A117" s="45"/>
      <c r="B117" s="47" t="s">
        <v>107</v>
      </c>
      <c r="C117" s="15"/>
      <c r="D117" s="15"/>
      <c r="E117" s="69">
        <v>865</v>
      </c>
      <c r="F117" s="63" t="s">
        <v>73</v>
      </c>
      <c r="G117" s="63" t="s">
        <v>16</v>
      </c>
      <c r="H117" s="63"/>
      <c r="I117" s="70" t="s">
        <v>102</v>
      </c>
      <c r="J117" s="76" t="s">
        <v>108</v>
      </c>
      <c r="K117" s="133">
        <v>172984</v>
      </c>
      <c r="L117" s="133"/>
      <c r="M117" s="133"/>
      <c r="N117" s="133">
        <v>172984</v>
      </c>
      <c r="O117" s="133">
        <v>172984</v>
      </c>
    </row>
    <row r="118" spans="1:15" ht="13.5" customHeight="1" hidden="1">
      <c r="A118" s="180" t="s">
        <v>109</v>
      </c>
      <c r="B118" s="181"/>
      <c r="C118" s="67">
        <v>63</v>
      </c>
      <c r="D118" s="67">
        <v>0</v>
      </c>
      <c r="E118" s="110">
        <v>865</v>
      </c>
      <c r="F118" s="83" t="s">
        <v>58</v>
      </c>
      <c r="G118" s="83"/>
      <c r="H118" s="83"/>
      <c r="I118" s="83"/>
      <c r="J118" s="83"/>
      <c r="K118" s="132">
        <f>K119</f>
        <v>4000</v>
      </c>
      <c r="L118" s="132">
        <f aca="true" t="shared" si="24" ref="L118:M121">L119</f>
        <v>0</v>
      </c>
      <c r="M118" s="132">
        <f t="shared" si="24"/>
        <v>4000</v>
      </c>
      <c r="N118" s="132">
        <f>N119</f>
        <v>0</v>
      </c>
      <c r="O118" s="132">
        <f>O119</f>
        <v>0</v>
      </c>
    </row>
    <row r="119" spans="1:15" ht="13.5" customHeight="1" hidden="1">
      <c r="A119" s="185" t="s">
        <v>110</v>
      </c>
      <c r="B119" s="186"/>
      <c r="C119" s="67">
        <v>63</v>
      </c>
      <c r="D119" s="67">
        <v>0</v>
      </c>
      <c r="E119" s="110">
        <v>865</v>
      </c>
      <c r="F119" s="83" t="s">
        <v>58</v>
      </c>
      <c r="G119" s="83" t="s">
        <v>18</v>
      </c>
      <c r="H119" s="83"/>
      <c r="I119" s="83"/>
      <c r="J119" s="83"/>
      <c r="K119" s="132">
        <f>K120</f>
        <v>4000</v>
      </c>
      <c r="L119" s="132">
        <f t="shared" si="24"/>
        <v>0</v>
      </c>
      <c r="M119" s="132">
        <f t="shared" si="24"/>
        <v>4000</v>
      </c>
      <c r="N119" s="132">
        <f aca="true" t="shared" si="25" ref="N119:O121">N120</f>
        <v>0</v>
      </c>
      <c r="O119" s="132">
        <f t="shared" si="25"/>
        <v>0</v>
      </c>
    </row>
    <row r="120" spans="1:15" ht="99.75" customHeight="1" hidden="1">
      <c r="A120" s="189" t="s">
        <v>184</v>
      </c>
      <c r="B120" s="190"/>
      <c r="C120" s="15">
        <v>63</v>
      </c>
      <c r="D120" s="15">
        <v>0</v>
      </c>
      <c r="E120" s="69">
        <v>865</v>
      </c>
      <c r="F120" s="63" t="s">
        <v>58</v>
      </c>
      <c r="G120" s="63" t="s">
        <v>18</v>
      </c>
      <c r="H120" s="63" t="s">
        <v>111</v>
      </c>
      <c r="I120" s="75" t="s">
        <v>194</v>
      </c>
      <c r="J120" s="63"/>
      <c r="K120" s="133">
        <f>K121</f>
        <v>4000</v>
      </c>
      <c r="L120" s="133">
        <f t="shared" si="24"/>
        <v>0</v>
      </c>
      <c r="M120" s="133">
        <f t="shared" si="24"/>
        <v>4000</v>
      </c>
      <c r="N120" s="133">
        <f t="shared" si="25"/>
        <v>0</v>
      </c>
      <c r="O120" s="133">
        <f t="shared" si="25"/>
        <v>0</v>
      </c>
    </row>
    <row r="121" spans="1:15" ht="17.25" customHeight="1" hidden="1">
      <c r="A121" s="26"/>
      <c r="B121" s="30" t="s">
        <v>54</v>
      </c>
      <c r="C121" s="15">
        <v>63</v>
      </c>
      <c r="D121" s="15">
        <v>0</v>
      </c>
      <c r="E121" s="69">
        <v>865</v>
      </c>
      <c r="F121" s="63" t="s">
        <v>58</v>
      </c>
      <c r="G121" s="63" t="s">
        <v>18</v>
      </c>
      <c r="H121" s="63" t="s">
        <v>111</v>
      </c>
      <c r="I121" s="75" t="s">
        <v>194</v>
      </c>
      <c r="J121" s="63" t="s">
        <v>55</v>
      </c>
      <c r="K121" s="133">
        <f>K122</f>
        <v>4000</v>
      </c>
      <c r="L121" s="133">
        <f t="shared" si="24"/>
        <v>0</v>
      </c>
      <c r="M121" s="133">
        <f t="shared" si="24"/>
        <v>4000</v>
      </c>
      <c r="N121" s="133">
        <f t="shared" si="25"/>
        <v>0</v>
      </c>
      <c r="O121" s="133">
        <f t="shared" si="25"/>
        <v>0</v>
      </c>
    </row>
    <row r="122" spans="1:15" ht="13.5" customHeight="1" hidden="1">
      <c r="A122" s="26"/>
      <c r="B122" s="31" t="s">
        <v>2</v>
      </c>
      <c r="C122" s="15">
        <v>63</v>
      </c>
      <c r="D122" s="15">
        <v>0</v>
      </c>
      <c r="E122" s="69">
        <v>865</v>
      </c>
      <c r="F122" s="63" t="s">
        <v>58</v>
      </c>
      <c r="G122" s="63" t="s">
        <v>18</v>
      </c>
      <c r="H122" s="63" t="s">
        <v>111</v>
      </c>
      <c r="I122" s="75" t="s">
        <v>194</v>
      </c>
      <c r="J122" s="76" t="s">
        <v>56</v>
      </c>
      <c r="K122" s="133">
        <v>4000</v>
      </c>
      <c r="L122" s="133"/>
      <c r="M122" s="133">
        <f>K122+L122</f>
        <v>4000</v>
      </c>
      <c r="N122" s="133">
        <v>0</v>
      </c>
      <c r="O122" s="133">
        <v>0</v>
      </c>
    </row>
    <row r="123" spans="1:15" s="49" customFormat="1" ht="18" customHeight="1" hidden="1">
      <c r="A123" s="202" t="s">
        <v>112</v>
      </c>
      <c r="B123" s="203"/>
      <c r="C123" s="67">
        <v>70</v>
      </c>
      <c r="D123" s="67">
        <v>0</v>
      </c>
      <c r="E123" s="110">
        <v>865</v>
      </c>
      <c r="F123" s="83" t="s">
        <v>113</v>
      </c>
      <c r="G123" s="83"/>
      <c r="H123" s="83"/>
      <c r="I123" s="130"/>
      <c r="J123" s="130"/>
      <c r="K123" s="138"/>
      <c r="L123" s="138"/>
      <c r="M123" s="138"/>
      <c r="N123" s="138"/>
      <c r="O123" s="138"/>
    </row>
    <row r="124" spans="1:15" ht="18" customHeight="1" hidden="1">
      <c r="A124" s="204" t="s">
        <v>112</v>
      </c>
      <c r="B124" s="205"/>
      <c r="C124" s="15">
        <v>70</v>
      </c>
      <c r="D124" s="15">
        <v>0</v>
      </c>
      <c r="E124" s="69">
        <v>865</v>
      </c>
      <c r="F124" s="63" t="s">
        <v>113</v>
      </c>
      <c r="G124" s="63" t="s">
        <v>113</v>
      </c>
      <c r="H124" s="63"/>
      <c r="I124" s="63"/>
      <c r="J124" s="63"/>
      <c r="K124" s="133"/>
      <c r="L124" s="133"/>
      <c r="M124" s="133"/>
      <c r="N124" s="133"/>
      <c r="O124" s="133"/>
    </row>
    <row r="125" spans="1:15" ht="18" customHeight="1" hidden="1">
      <c r="A125" s="26"/>
      <c r="B125" s="50" t="s">
        <v>112</v>
      </c>
      <c r="C125" s="15">
        <v>70</v>
      </c>
      <c r="D125" s="15">
        <v>0</v>
      </c>
      <c r="E125" s="69">
        <v>865</v>
      </c>
      <c r="F125" s="97">
        <v>99</v>
      </c>
      <c r="G125" s="63" t="s">
        <v>113</v>
      </c>
      <c r="H125" s="63" t="s">
        <v>114</v>
      </c>
      <c r="I125" s="98" t="s">
        <v>115</v>
      </c>
      <c r="J125" s="63"/>
      <c r="K125" s="133"/>
      <c r="L125" s="133"/>
      <c r="M125" s="133"/>
      <c r="N125" s="133"/>
      <c r="O125" s="133"/>
    </row>
    <row r="126" spans="1:15" ht="18" customHeight="1" hidden="1">
      <c r="A126" s="26"/>
      <c r="B126" s="50" t="s">
        <v>112</v>
      </c>
      <c r="C126" s="15">
        <v>70</v>
      </c>
      <c r="D126" s="15">
        <v>0</v>
      </c>
      <c r="E126" s="69">
        <v>865</v>
      </c>
      <c r="F126" s="97">
        <v>99</v>
      </c>
      <c r="G126" s="63" t="s">
        <v>113</v>
      </c>
      <c r="H126" s="63" t="s">
        <v>114</v>
      </c>
      <c r="I126" s="152" t="s">
        <v>115</v>
      </c>
      <c r="J126" s="63" t="s">
        <v>116</v>
      </c>
      <c r="K126" s="133"/>
      <c r="L126" s="133"/>
      <c r="M126" s="133"/>
      <c r="N126" s="133"/>
      <c r="O126" s="133"/>
    </row>
    <row r="127" spans="1:15" ht="18" customHeight="1" hidden="1">
      <c r="A127" s="26"/>
      <c r="B127" s="153" t="s">
        <v>112</v>
      </c>
      <c r="C127" s="15"/>
      <c r="D127" s="15"/>
      <c r="E127" s="69">
        <v>865</v>
      </c>
      <c r="F127" s="63" t="s">
        <v>113</v>
      </c>
      <c r="G127" s="63" t="s">
        <v>113</v>
      </c>
      <c r="H127" s="63"/>
      <c r="I127" s="147"/>
      <c r="J127" s="63"/>
      <c r="K127" s="133">
        <f>K128</f>
        <v>0</v>
      </c>
      <c r="L127" s="133">
        <f aca="true" t="shared" si="26" ref="L127:M129">L128</f>
        <v>0</v>
      </c>
      <c r="M127" s="133">
        <f t="shared" si="26"/>
        <v>0</v>
      </c>
      <c r="N127" s="133">
        <f>N128</f>
        <v>0</v>
      </c>
      <c r="O127" s="133">
        <f aca="true" t="shared" si="27" ref="N127:O129">O128</f>
        <v>0</v>
      </c>
    </row>
    <row r="128" spans="1:15" ht="17.25" customHeight="1" hidden="1">
      <c r="A128" s="26"/>
      <c r="B128" s="154" t="s">
        <v>112</v>
      </c>
      <c r="C128" s="15"/>
      <c r="D128" s="15"/>
      <c r="E128" s="69">
        <v>865</v>
      </c>
      <c r="F128" s="63" t="s">
        <v>113</v>
      </c>
      <c r="G128" s="63" t="s">
        <v>113</v>
      </c>
      <c r="H128" s="63"/>
      <c r="I128" s="147"/>
      <c r="J128" s="63"/>
      <c r="K128" s="133">
        <f>K129</f>
        <v>0</v>
      </c>
      <c r="L128" s="133">
        <f t="shared" si="26"/>
        <v>0</v>
      </c>
      <c r="M128" s="133">
        <f t="shared" si="26"/>
        <v>0</v>
      </c>
      <c r="N128" s="133">
        <f t="shared" si="27"/>
        <v>0</v>
      </c>
      <c r="O128" s="133">
        <f t="shared" si="27"/>
        <v>0</v>
      </c>
    </row>
    <row r="129" spans="1:15" ht="18" customHeight="1" hidden="1">
      <c r="A129" s="26"/>
      <c r="B129" s="154" t="s">
        <v>112</v>
      </c>
      <c r="C129" s="15"/>
      <c r="D129" s="15"/>
      <c r="E129" s="69">
        <v>865</v>
      </c>
      <c r="F129" s="63" t="s">
        <v>113</v>
      </c>
      <c r="G129" s="63" t="s">
        <v>113</v>
      </c>
      <c r="H129" s="63"/>
      <c r="I129" s="155" t="s">
        <v>212</v>
      </c>
      <c r="J129" s="63"/>
      <c r="K129" s="133">
        <f>K130</f>
        <v>0</v>
      </c>
      <c r="L129" s="133">
        <f t="shared" si="26"/>
        <v>0</v>
      </c>
      <c r="M129" s="133">
        <f t="shared" si="26"/>
        <v>0</v>
      </c>
      <c r="N129" s="133">
        <f t="shared" si="27"/>
        <v>0</v>
      </c>
      <c r="O129" s="133">
        <f t="shared" si="27"/>
        <v>0</v>
      </c>
    </row>
    <row r="130" spans="1:15" ht="18" customHeight="1" hidden="1">
      <c r="A130" s="26"/>
      <c r="B130" s="154" t="s">
        <v>112</v>
      </c>
      <c r="C130" s="15"/>
      <c r="D130" s="15"/>
      <c r="E130" s="69">
        <v>865</v>
      </c>
      <c r="F130" s="63" t="s">
        <v>113</v>
      </c>
      <c r="G130" s="63" t="s">
        <v>113</v>
      </c>
      <c r="H130" s="63"/>
      <c r="I130" s="155" t="s">
        <v>212</v>
      </c>
      <c r="J130" s="155" t="s">
        <v>213</v>
      </c>
      <c r="K130" s="133"/>
      <c r="L130" s="133"/>
      <c r="M130" s="133"/>
      <c r="N130" s="133">
        <v>0</v>
      </c>
      <c r="O130" s="133">
        <v>0</v>
      </c>
    </row>
    <row r="131" spans="1:15" ht="14.25" customHeight="1" hidden="1">
      <c r="A131" s="51"/>
      <c r="B131" s="52" t="s">
        <v>117</v>
      </c>
      <c r="C131" s="52"/>
      <c r="D131" s="52"/>
      <c r="E131" s="69"/>
      <c r="F131" s="83"/>
      <c r="G131" s="83"/>
      <c r="H131" s="83"/>
      <c r="I131" s="75"/>
      <c r="J131" s="83"/>
      <c r="K131" s="132">
        <f>K118+K112+K88+K79+K72+K67+K58+K13+K127+K104</f>
        <v>4207095.57</v>
      </c>
      <c r="L131" s="132">
        <f>L118+L112+L88+L79+L72+L67+L58+L13+L127+L104</f>
        <v>0</v>
      </c>
      <c r="M131" s="132">
        <f>M118+M112+M88+M79+M72+M67+M58+M13+M127+M104</f>
        <v>4207095.57</v>
      </c>
      <c r="N131" s="132">
        <f>N118+N112+N88+N79+N72+N67+N58+N13+N127</f>
        <v>0</v>
      </c>
      <c r="O131" s="132">
        <f>O118+O112+O88+O79+O72+O67+O58+O13+O127</f>
        <v>0</v>
      </c>
    </row>
    <row r="132" ht="14.25" hidden="1"/>
    <row r="133" spans="2:16" ht="14.25" hidden="1">
      <c r="B133" s="2" t="s">
        <v>230</v>
      </c>
      <c r="K133" s="159">
        <f>K14+K22+K58</f>
        <v>1545829</v>
      </c>
      <c r="L133" s="159"/>
      <c r="M133" s="159"/>
      <c r="N133" s="160"/>
      <c r="O133" s="160"/>
      <c r="P133" s="160"/>
    </row>
    <row r="134" spans="2:16" ht="14.25" hidden="1">
      <c r="B134" s="2" t="s">
        <v>231</v>
      </c>
      <c r="K134" s="159">
        <v>1560000</v>
      </c>
      <c r="L134" s="159"/>
      <c r="M134" s="159"/>
      <c r="N134" s="159"/>
      <c r="O134" s="159"/>
      <c r="P134" s="160"/>
    </row>
    <row r="135" spans="11:16" ht="14.25" hidden="1">
      <c r="K135" s="159"/>
      <c r="L135" s="159"/>
      <c r="M135" s="159"/>
      <c r="N135" s="160"/>
      <c r="O135" s="160"/>
      <c r="P135" s="160"/>
    </row>
    <row r="136" spans="2:16" ht="14.25" hidden="1">
      <c r="B136" s="2" t="s">
        <v>232</v>
      </c>
      <c r="K136" s="159">
        <f>K58+K73+K79</f>
        <v>1146255.57</v>
      </c>
      <c r="L136" s="159"/>
      <c r="M136" s="159"/>
      <c r="N136" s="159">
        <f>N58+N73+N79</f>
        <v>0</v>
      </c>
      <c r="O136" s="159">
        <f>O58+O73+O79</f>
        <v>0</v>
      </c>
      <c r="P136" s="160"/>
    </row>
    <row r="137" spans="11:16" ht="14.25" hidden="1">
      <c r="K137" s="159"/>
      <c r="L137" s="159"/>
      <c r="M137" s="159"/>
      <c r="N137" s="160"/>
      <c r="O137" s="160"/>
      <c r="P137" s="160"/>
    </row>
    <row r="138" spans="11:16" ht="14.25" hidden="1">
      <c r="K138" s="159"/>
      <c r="L138" s="159"/>
      <c r="M138" s="159"/>
      <c r="N138" s="160" t="e">
        <f>N130/(N131-N136)*100</f>
        <v>#DIV/0!</v>
      </c>
      <c r="O138" s="160" t="e">
        <f>O130/(O131-O136)*100</f>
        <v>#DIV/0!</v>
      </c>
      <c r="P138" s="160"/>
    </row>
    <row r="139" spans="11:16" ht="14.25" hidden="1">
      <c r="K139" s="159"/>
      <c r="L139" s="159"/>
      <c r="M139" s="159"/>
      <c r="N139" s="160">
        <f>2868090-N131</f>
        <v>2868090</v>
      </c>
      <c r="O139" s="160">
        <f>3088270-O131</f>
        <v>3088270</v>
      </c>
      <c r="P139" s="160"/>
    </row>
    <row r="140" spans="10:16" ht="14.25" hidden="1">
      <c r="J140" s="53" t="s">
        <v>25</v>
      </c>
      <c r="K140" s="159">
        <f>K17+K24+K62</f>
        <v>1266500</v>
      </c>
      <c r="L140" s="159"/>
      <c r="M140" s="159"/>
      <c r="N140" s="159">
        <f>N17+N24+N62</f>
        <v>0</v>
      </c>
      <c r="O140" s="159">
        <f>O17+O24+O62</f>
        <v>0</v>
      </c>
      <c r="P140" s="160"/>
    </row>
    <row r="141" spans="10:16" ht="14.25" hidden="1">
      <c r="J141" s="53" t="s">
        <v>37</v>
      </c>
      <c r="K141" s="159">
        <f>K26+K31+K52+K66+K71+K76+K82+K91+K94+K97+K100</f>
        <v>1644265.57</v>
      </c>
      <c r="L141" s="159"/>
      <c r="M141" s="159"/>
      <c r="N141" s="159">
        <f>N26+N31+N52+N66+N71+N76+N82+N91+N94+N97+N100</f>
        <v>0</v>
      </c>
      <c r="O141" s="159">
        <f>O26+O31+O52+O66+O71+O76+O82+O91+O94+O97+O100</f>
        <v>0</v>
      </c>
      <c r="P141" s="160"/>
    </row>
    <row r="142" spans="10:16" ht="14.25" hidden="1">
      <c r="J142" s="53" t="s">
        <v>106</v>
      </c>
      <c r="K142" s="159">
        <f>K116</f>
        <v>198432</v>
      </c>
      <c r="L142" s="159"/>
      <c r="M142" s="159"/>
      <c r="N142" s="159">
        <f>N116</f>
        <v>0</v>
      </c>
      <c r="O142" s="159">
        <f>O116</f>
        <v>0</v>
      </c>
      <c r="P142" s="160"/>
    </row>
    <row r="143" spans="10:16" ht="14.25" hidden="1">
      <c r="J143" s="53" t="s">
        <v>56</v>
      </c>
      <c r="K143" s="159">
        <f>K122+K57+K41+K38</f>
        <v>6800</v>
      </c>
      <c r="L143" s="159"/>
      <c r="M143" s="159"/>
      <c r="N143" s="159">
        <f>N122+N57+N41+N38</f>
        <v>0</v>
      </c>
      <c r="O143" s="159">
        <f>O122+O57+O41+O38</f>
        <v>0</v>
      </c>
      <c r="P143" s="160"/>
    </row>
    <row r="144" spans="10:15" ht="14.25" hidden="1">
      <c r="J144" s="53" t="s">
        <v>43</v>
      </c>
      <c r="K144" s="159">
        <f>K54+K34+K28</f>
        <v>10520</v>
      </c>
      <c r="L144" s="159"/>
      <c r="M144" s="159"/>
      <c r="N144" s="159">
        <f>N54+N34+N28</f>
        <v>0</v>
      </c>
      <c r="O144" s="159">
        <f>O54+O34+O28</f>
        <v>0</v>
      </c>
    </row>
    <row r="145" spans="10:15" ht="14.25" hidden="1">
      <c r="J145" s="53" t="s">
        <v>219</v>
      </c>
      <c r="K145" s="159">
        <f>K45</f>
        <v>7196</v>
      </c>
      <c r="L145" s="159"/>
      <c r="M145" s="159"/>
      <c r="N145" s="159">
        <f>N45</f>
        <v>0</v>
      </c>
      <c r="O145" s="159">
        <f>O45</f>
        <v>0</v>
      </c>
    </row>
    <row r="146" spans="10:15" ht="14.25" hidden="1">
      <c r="J146" s="53" t="s">
        <v>116</v>
      </c>
      <c r="K146" s="159">
        <f>K130</f>
        <v>0</v>
      </c>
      <c r="L146" s="159"/>
      <c r="M146" s="159"/>
      <c r="N146" s="159">
        <f>N130</f>
        <v>0</v>
      </c>
      <c r="O146" s="159">
        <f>O130</f>
        <v>0</v>
      </c>
    </row>
    <row r="147" spans="11:15" ht="14.25" hidden="1">
      <c r="K147" s="159"/>
      <c r="L147" s="159"/>
      <c r="M147" s="159"/>
      <c r="N147" s="160"/>
      <c r="O147" s="160"/>
    </row>
    <row r="148" spans="11:15" ht="14.25" hidden="1">
      <c r="K148" s="159">
        <f>K131-K140-K141-K142-K143-K144-K145-K146</f>
        <v>1073382.0000000002</v>
      </c>
      <c r="L148" s="159"/>
      <c r="M148" s="159"/>
      <c r="N148" s="159">
        <f>N131-N140-N141-N142-N143-N144-N145-N146</f>
        <v>0</v>
      </c>
      <c r="O148" s="159">
        <f>O131-O140-O141-O142-O143-O144-O145-O146</f>
        <v>0</v>
      </c>
    </row>
    <row r="149" spans="11:15" ht="14.25" hidden="1">
      <c r="K149" s="159"/>
      <c r="L149" s="159"/>
      <c r="M149" s="159"/>
      <c r="N149" s="160"/>
      <c r="O149" s="160"/>
    </row>
    <row r="150" spans="11:15" ht="14.25">
      <c r="K150" s="159"/>
      <c r="L150" s="159"/>
      <c r="M150" s="159"/>
      <c r="N150" s="160"/>
      <c r="O150" s="160"/>
    </row>
    <row r="151" spans="11:15" ht="14.25">
      <c r="K151" s="159"/>
      <c r="L151" s="159"/>
      <c r="M151" s="159"/>
      <c r="N151" s="160"/>
      <c r="O151" s="160"/>
    </row>
    <row r="152" spans="11:15" ht="14.25">
      <c r="K152" s="159"/>
      <c r="L152" s="159"/>
      <c r="M152" s="159"/>
      <c r="N152" s="160"/>
      <c r="O152" s="160"/>
    </row>
    <row r="153" spans="11:15" ht="14.25">
      <c r="K153" s="159"/>
      <c r="L153" s="159"/>
      <c r="M153" s="159"/>
      <c r="N153" s="160"/>
      <c r="O153" s="160"/>
    </row>
    <row r="154" spans="11:15" ht="14.25">
      <c r="K154" s="159"/>
      <c r="L154" s="159"/>
      <c r="M154" s="159"/>
      <c r="N154" s="160"/>
      <c r="O154" s="160"/>
    </row>
    <row r="155" spans="11:15" ht="14.25">
      <c r="K155" s="159"/>
      <c r="L155" s="159"/>
      <c r="M155" s="159"/>
      <c r="N155" s="160"/>
      <c r="O155" s="160"/>
    </row>
    <row r="156" spans="11:15" ht="14.25">
      <c r="K156" s="159"/>
      <c r="L156" s="159"/>
      <c r="M156" s="159"/>
      <c r="N156" s="160"/>
      <c r="O156" s="160"/>
    </row>
    <row r="157" spans="11:15" ht="14.25">
      <c r="K157" s="159"/>
      <c r="L157" s="159"/>
      <c r="M157" s="159"/>
      <c r="N157" s="160"/>
      <c r="O157" s="160"/>
    </row>
    <row r="158" spans="11:15" ht="14.25">
      <c r="K158" s="159"/>
      <c r="L158" s="159"/>
      <c r="M158" s="159"/>
      <c r="N158" s="160"/>
      <c r="O158" s="160"/>
    </row>
    <row r="159" spans="11:15" ht="14.25">
      <c r="K159" s="159"/>
      <c r="L159" s="159"/>
      <c r="M159" s="159"/>
      <c r="N159" s="160"/>
      <c r="O159" s="160"/>
    </row>
  </sheetData>
  <sheetProtection/>
  <mergeCells count="29">
    <mergeCell ref="A123:B123"/>
    <mergeCell ref="A124:B124"/>
    <mergeCell ref="A88:B88"/>
    <mergeCell ref="A89:B89"/>
    <mergeCell ref="A95:B95"/>
    <mergeCell ref="A118:B118"/>
    <mergeCell ref="A119:B119"/>
    <mergeCell ref="A120:B120"/>
    <mergeCell ref="A73:B73"/>
    <mergeCell ref="A74:B74"/>
    <mergeCell ref="A78:B78"/>
    <mergeCell ref="A79:B79"/>
    <mergeCell ref="A80:B80"/>
    <mergeCell ref="A84:B84"/>
    <mergeCell ref="A14:B14"/>
    <mergeCell ref="A18:B18"/>
    <mergeCell ref="A22:B22"/>
    <mergeCell ref="A46:B46"/>
    <mergeCell ref="A55:B55"/>
    <mergeCell ref="A72:B72"/>
    <mergeCell ref="B19:C19"/>
    <mergeCell ref="E2:K2"/>
    <mergeCell ref="K5:O5"/>
    <mergeCell ref="A8:O8"/>
    <mergeCell ref="A10:B10"/>
    <mergeCell ref="A13:B13"/>
    <mergeCell ref="E4:O4"/>
    <mergeCell ref="E3:M3"/>
    <mergeCell ref="E6:O6"/>
  </mergeCells>
  <printOptions/>
  <pageMargins left="0.7480314960629921" right="0.4330708661417323" top="0.31496062992125984" bottom="0.11811023622047245" header="0.6692913385826772" footer="0.5511811023622047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4"/>
  <sheetViews>
    <sheetView zoomScalePageLayoutView="0" workbookViewId="0" topLeftCell="B58">
      <selection activeCell="R6" sqref="R6"/>
    </sheetView>
  </sheetViews>
  <sheetFormatPr defaultColWidth="9.140625" defaultRowHeight="15"/>
  <cols>
    <col min="1" max="1" width="2.421875" style="4" hidden="1" customWidth="1"/>
    <col min="2" max="2" width="46.00390625" style="2" customWidth="1"/>
    <col min="3" max="3" width="4.8515625" style="2" hidden="1" customWidth="1"/>
    <col min="4" max="4" width="10.57421875" style="2" hidden="1" customWidth="1"/>
    <col min="5" max="5" width="4.7109375" style="56" hidden="1" customWidth="1"/>
    <col min="6" max="6" width="3.57421875" style="100" customWidth="1"/>
    <col min="7" max="7" width="3.7109375" style="100" customWidth="1"/>
    <col min="8" max="8" width="5.7109375" style="100" hidden="1" customWidth="1"/>
    <col min="9" max="9" width="12.00390625" style="100" customWidth="1"/>
    <col min="10" max="10" width="4.00390625" style="53" customWidth="1"/>
    <col min="11" max="12" width="13.28125" style="53" hidden="1" customWidth="1"/>
    <col min="13" max="13" width="13.28125" style="53" customWidth="1"/>
    <col min="14" max="15" width="13.28125" style="4" hidden="1" customWidth="1"/>
    <col min="16" max="17" width="10.140625" style="4" customWidth="1"/>
    <col min="18" max="18" width="9.421875" style="4" customWidth="1"/>
    <col min="19" max="253" width="9.140625" style="4" customWidth="1"/>
    <col min="254" max="254" width="0" style="4" hidden="1" customWidth="1"/>
    <col min="255" max="255" width="76.00390625" style="4" customWidth="1"/>
    <col min="256" max="16384" width="9.140625" style="4" customWidth="1"/>
  </cols>
  <sheetData>
    <row r="1" spans="5:13" ht="12.75" hidden="1">
      <c r="E1" s="1" t="s">
        <v>3</v>
      </c>
      <c r="F1" s="3"/>
      <c r="G1" s="3"/>
      <c r="H1" s="3"/>
      <c r="I1" s="3"/>
      <c r="J1" s="3"/>
      <c r="K1" s="3"/>
      <c r="L1" s="3"/>
      <c r="M1" s="3"/>
    </row>
    <row r="2" spans="5:13" ht="55.5" customHeight="1" hidden="1">
      <c r="E2" s="175" t="s">
        <v>4</v>
      </c>
      <c r="F2" s="175"/>
      <c r="G2" s="175"/>
      <c r="H2" s="175"/>
      <c r="I2" s="175"/>
      <c r="J2" s="175"/>
      <c r="K2" s="175"/>
      <c r="L2" s="169"/>
      <c r="M2" s="169"/>
    </row>
    <row r="3" spans="5:13" ht="15.75" customHeight="1">
      <c r="E3" s="169"/>
      <c r="F3" s="183" t="s">
        <v>195</v>
      </c>
      <c r="G3" s="183"/>
      <c r="H3" s="183"/>
      <c r="I3" s="183"/>
      <c r="J3" s="183"/>
      <c r="K3" s="183"/>
      <c r="L3" s="183"/>
      <c r="M3" s="183"/>
    </row>
    <row r="4" spans="5:15" ht="54.75" customHeight="1">
      <c r="E4" s="169"/>
      <c r="F4" s="182" t="s">
        <v>237</v>
      </c>
      <c r="G4" s="182"/>
      <c r="H4" s="182"/>
      <c r="I4" s="182"/>
      <c r="J4" s="182"/>
      <c r="K4" s="182"/>
      <c r="L4" s="182"/>
      <c r="M4" s="182"/>
      <c r="N4" s="182"/>
      <c r="O4" s="182"/>
    </row>
    <row r="5" spans="6:15" ht="16.5" customHeight="1">
      <c r="F5" s="107"/>
      <c r="G5" s="107"/>
      <c r="H5" s="107"/>
      <c r="I5" s="107"/>
      <c r="J5" s="107"/>
      <c r="K5" s="208" t="s">
        <v>264</v>
      </c>
      <c r="L5" s="208"/>
      <c r="M5" s="208"/>
      <c r="N5" s="208"/>
      <c r="O5" s="208"/>
    </row>
    <row r="6" spans="6:15" ht="57" customHeight="1">
      <c r="F6" s="184" t="s">
        <v>222</v>
      </c>
      <c r="G6" s="184"/>
      <c r="H6" s="184"/>
      <c r="I6" s="184"/>
      <c r="J6" s="184"/>
      <c r="K6" s="184"/>
      <c r="L6" s="184"/>
      <c r="M6" s="184"/>
      <c r="N6" s="184"/>
      <c r="O6" s="184"/>
    </row>
    <row r="7" spans="5:13" ht="9" customHeight="1">
      <c r="E7" s="57"/>
      <c r="F7" s="7"/>
      <c r="G7" s="7"/>
      <c r="H7" s="7"/>
      <c r="I7" s="7"/>
      <c r="J7" s="7"/>
      <c r="K7" s="7"/>
      <c r="L7" s="7"/>
      <c r="M7" s="7"/>
    </row>
    <row r="8" spans="1:15" ht="51" customHeight="1">
      <c r="A8" s="177" t="s">
        <v>252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15" ht="15" customHeight="1">
      <c r="A9" s="8"/>
      <c r="B9" s="8"/>
      <c r="C9" s="9"/>
      <c r="D9" s="9"/>
      <c r="F9" s="8"/>
      <c r="G9" s="8"/>
      <c r="H9" s="8"/>
      <c r="I9" s="8"/>
      <c r="J9" s="8"/>
      <c r="K9" s="10"/>
      <c r="L9" s="143"/>
      <c r="M9" s="143"/>
      <c r="O9" s="161" t="s">
        <v>201</v>
      </c>
    </row>
    <row r="10" spans="1:15" s="12" customFormat="1" ht="24" customHeight="1">
      <c r="A10" s="178" t="s">
        <v>1</v>
      </c>
      <c r="B10" s="179"/>
      <c r="C10" s="11" t="s">
        <v>5</v>
      </c>
      <c r="D10" s="11" t="s">
        <v>6</v>
      </c>
      <c r="E10" s="58" t="s">
        <v>7</v>
      </c>
      <c r="F10" s="60" t="s">
        <v>8</v>
      </c>
      <c r="G10" s="60" t="s">
        <v>9</v>
      </c>
      <c r="H10" s="60" t="s">
        <v>10</v>
      </c>
      <c r="I10" s="60" t="s">
        <v>11</v>
      </c>
      <c r="J10" s="60" t="s">
        <v>12</v>
      </c>
      <c r="K10" s="5" t="s">
        <v>202</v>
      </c>
      <c r="L10" s="6" t="s">
        <v>235</v>
      </c>
      <c r="M10" s="5" t="s">
        <v>236</v>
      </c>
      <c r="N10" s="5" t="s">
        <v>203</v>
      </c>
      <c r="O10" s="5" t="s">
        <v>204</v>
      </c>
    </row>
    <row r="11" spans="1:15" s="12" customFormat="1" ht="20.25" customHeight="1" hidden="1">
      <c r="A11" s="11"/>
      <c r="B11" s="13" t="s">
        <v>13</v>
      </c>
      <c r="C11" s="109">
        <v>63</v>
      </c>
      <c r="D11" s="11"/>
      <c r="E11" s="58"/>
      <c r="F11" s="60"/>
      <c r="G11" s="60"/>
      <c r="H11" s="60"/>
      <c r="I11" s="60"/>
      <c r="J11" s="60"/>
      <c r="K11" s="14">
        <f>K12</f>
        <v>4187095.5700000003</v>
      </c>
      <c r="L11" s="14"/>
      <c r="M11" s="14"/>
      <c r="N11" s="14">
        <f>N12</f>
        <v>0</v>
      </c>
      <c r="O11" s="14">
        <f>O12</f>
        <v>0</v>
      </c>
    </row>
    <row r="12" spans="1:15" s="12" customFormat="1" ht="17.25" customHeight="1" hidden="1">
      <c r="A12" s="15"/>
      <c r="B12" s="16" t="s">
        <v>14</v>
      </c>
      <c r="C12" s="67">
        <v>63</v>
      </c>
      <c r="D12" s="67">
        <v>0</v>
      </c>
      <c r="E12" s="66">
        <v>865</v>
      </c>
      <c r="F12" s="63"/>
      <c r="G12" s="63"/>
      <c r="H12" s="63"/>
      <c r="I12" s="63"/>
      <c r="J12" s="63"/>
      <c r="K12" s="131">
        <f>K13+K58+K65+K70+K76+K110+K116+K125</f>
        <v>4187095.5700000003</v>
      </c>
      <c r="L12" s="131"/>
      <c r="M12" s="131"/>
      <c r="N12" s="131">
        <f>N13+N58+N65+N70+N76+N110+N116+N125</f>
        <v>0</v>
      </c>
      <c r="O12" s="131">
        <f>O13+O58+O65+O70+O76+O110+O116+O125</f>
        <v>0</v>
      </c>
    </row>
    <row r="13" spans="1:15" s="19" customFormat="1" ht="15.75" customHeight="1">
      <c r="A13" s="180" t="s">
        <v>15</v>
      </c>
      <c r="B13" s="181"/>
      <c r="C13" s="67">
        <v>63</v>
      </c>
      <c r="D13" s="67">
        <v>0</v>
      </c>
      <c r="E13" s="110">
        <v>865</v>
      </c>
      <c r="F13" s="83" t="s">
        <v>16</v>
      </c>
      <c r="G13" s="111"/>
      <c r="H13" s="111"/>
      <c r="I13" s="111"/>
      <c r="J13" s="111"/>
      <c r="K13" s="132">
        <f>K14+K18+K35+K42+K46</f>
        <v>1547902</v>
      </c>
      <c r="L13" s="132">
        <f>L14+L18+L35+L42+L46</f>
        <v>10000</v>
      </c>
      <c r="M13" s="132">
        <f>M14+M18+M35+M42+M46</f>
        <v>1557902</v>
      </c>
      <c r="N13" s="132">
        <f>N14+N18+N35+N42+N46</f>
        <v>0</v>
      </c>
      <c r="O13" s="132">
        <f>O14+O18+O35+O42+O46</f>
        <v>0</v>
      </c>
    </row>
    <row r="14" spans="1:15" ht="39" customHeight="1">
      <c r="A14" s="185" t="s">
        <v>17</v>
      </c>
      <c r="B14" s="186"/>
      <c r="C14" s="67">
        <v>63</v>
      </c>
      <c r="D14" s="67">
        <v>0</v>
      </c>
      <c r="E14" s="110">
        <v>865</v>
      </c>
      <c r="F14" s="87" t="s">
        <v>16</v>
      </c>
      <c r="G14" s="87" t="s">
        <v>18</v>
      </c>
      <c r="H14" s="87"/>
      <c r="I14" s="87"/>
      <c r="J14" s="63"/>
      <c r="K14" s="133">
        <f>K15</f>
        <v>445000</v>
      </c>
      <c r="L14" s="133">
        <f>L15</f>
        <v>-119113.55</v>
      </c>
      <c r="M14" s="133">
        <f>M15</f>
        <v>325886.45</v>
      </c>
      <c r="N14" s="133">
        <f>N15</f>
        <v>0</v>
      </c>
      <c r="O14" s="133">
        <f>O15</f>
        <v>0</v>
      </c>
    </row>
    <row r="15" spans="1:15" ht="26.25" customHeight="1">
      <c r="A15" s="21" t="s">
        <v>19</v>
      </c>
      <c r="B15" s="112" t="s">
        <v>164</v>
      </c>
      <c r="C15" s="15">
        <v>63</v>
      </c>
      <c r="D15" s="15">
        <v>0</v>
      </c>
      <c r="E15" s="69">
        <v>865</v>
      </c>
      <c r="F15" s="70" t="s">
        <v>16</v>
      </c>
      <c r="G15" s="70" t="s">
        <v>18</v>
      </c>
      <c r="H15" s="70" t="s">
        <v>20</v>
      </c>
      <c r="I15" s="75" t="s">
        <v>200</v>
      </c>
      <c r="J15" s="113" t="s">
        <v>21</v>
      </c>
      <c r="K15" s="133">
        <f aca="true" t="shared" si="0" ref="K15:O16">K16</f>
        <v>445000</v>
      </c>
      <c r="L15" s="133">
        <f t="shared" si="0"/>
        <v>-119113.55</v>
      </c>
      <c r="M15" s="133">
        <f t="shared" si="0"/>
        <v>325886.45</v>
      </c>
      <c r="N15" s="133">
        <f t="shared" si="0"/>
        <v>0</v>
      </c>
      <c r="O15" s="133">
        <f t="shared" si="0"/>
        <v>0</v>
      </c>
    </row>
    <row r="16" spans="1:15" ht="62.25" customHeight="1">
      <c r="A16" s="23" t="s">
        <v>22</v>
      </c>
      <c r="B16" s="23" t="s">
        <v>22</v>
      </c>
      <c r="C16" s="15">
        <v>63</v>
      </c>
      <c r="D16" s="15">
        <v>0</v>
      </c>
      <c r="E16" s="69">
        <v>865</v>
      </c>
      <c r="F16" s="70" t="s">
        <v>16</v>
      </c>
      <c r="G16" s="70" t="s">
        <v>18</v>
      </c>
      <c r="H16" s="70" t="s">
        <v>20</v>
      </c>
      <c r="I16" s="75" t="s">
        <v>200</v>
      </c>
      <c r="J16" s="75" t="s">
        <v>23</v>
      </c>
      <c r="K16" s="133">
        <f t="shared" si="0"/>
        <v>445000</v>
      </c>
      <c r="L16" s="133">
        <f t="shared" si="0"/>
        <v>-119113.55</v>
      </c>
      <c r="M16" s="133">
        <f t="shared" si="0"/>
        <v>325886.45</v>
      </c>
      <c r="N16" s="133">
        <f t="shared" si="0"/>
        <v>0</v>
      </c>
      <c r="O16" s="133">
        <f t="shared" si="0"/>
        <v>0</v>
      </c>
    </row>
    <row r="17" spans="1:15" ht="27" customHeight="1">
      <c r="A17" s="23" t="s">
        <v>24</v>
      </c>
      <c r="B17" s="23" t="s">
        <v>24</v>
      </c>
      <c r="C17" s="15">
        <v>63</v>
      </c>
      <c r="D17" s="15">
        <v>0</v>
      </c>
      <c r="E17" s="69">
        <v>865</v>
      </c>
      <c r="F17" s="63" t="s">
        <v>16</v>
      </c>
      <c r="G17" s="63" t="s">
        <v>18</v>
      </c>
      <c r="H17" s="63" t="s">
        <v>20</v>
      </c>
      <c r="I17" s="75" t="s">
        <v>200</v>
      </c>
      <c r="J17" s="75" t="s">
        <v>25</v>
      </c>
      <c r="K17" s="133">
        <f>'6.ВД 19-21 '!K17</f>
        <v>445000</v>
      </c>
      <c r="L17" s="133">
        <f>'6.ВД 19-21 '!L17</f>
        <v>-119113.55</v>
      </c>
      <c r="M17" s="133">
        <f>'6.ВД 19-21 '!M17</f>
        <v>325886.45</v>
      </c>
      <c r="N17" s="133">
        <f>'6.ВД 19-21 '!N17</f>
        <v>0</v>
      </c>
      <c r="O17" s="133">
        <f>'6.ВД 19-21 '!O17</f>
        <v>0</v>
      </c>
    </row>
    <row r="18" spans="1:15" s="25" customFormat="1" ht="48.75" customHeight="1">
      <c r="A18" s="180" t="s">
        <v>30</v>
      </c>
      <c r="B18" s="181"/>
      <c r="C18" s="67">
        <v>63</v>
      </c>
      <c r="D18" s="67">
        <v>0</v>
      </c>
      <c r="E18" s="110">
        <v>865</v>
      </c>
      <c r="F18" s="83" t="s">
        <v>16</v>
      </c>
      <c r="G18" s="83" t="s">
        <v>31</v>
      </c>
      <c r="H18" s="83"/>
      <c r="I18" s="83"/>
      <c r="J18" s="83"/>
      <c r="K18" s="132">
        <f>K22+K29+K32+K19</f>
        <v>1039524</v>
      </c>
      <c r="L18" s="132">
        <f>L22+L29+L32+L19</f>
        <v>129113.55</v>
      </c>
      <c r="M18" s="132">
        <f>M22+M29+M32+M19</f>
        <v>1168637.55</v>
      </c>
      <c r="N18" s="132">
        <f>N22+N29+N32+N19</f>
        <v>0</v>
      </c>
      <c r="O18" s="132">
        <f>O22+O29+O32+O19</f>
        <v>0</v>
      </c>
    </row>
    <row r="19" spans="1:15" s="25" customFormat="1" ht="41.25" customHeight="1">
      <c r="A19" s="92"/>
      <c r="B19" s="206" t="s">
        <v>261</v>
      </c>
      <c r="C19" s="207"/>
      <c r="D19" s="67"/>
      <c r="E19" s="110"/>
      <c r="F19" s="63" t="s">
        <v>16</v>
      </c>
      <c r="G19" s="63" t="s">
        <v>31</v>
      </c>
      <c r="H19" s="63"/>
      <c r="I19" s="75" t="s">
        <v>262</v>
      </c>
      <c r="J19" s="63"/>
      <c r="K19" s="133">
        <f>K20</f>
        <v>0</v>
      </c>
      <c r="L19" s="133">
        <f aca="true" t="shared" si="1" ref="L19:O20">L20</f>
        <v>119113.55</v>
      </c>
      <c r="M19" s="133">
        <f t="shared" si="1"/>
        <v>119113.55</v>
      </c>
      <c r="N19" s="133">
        <f t="shared" si="1"/>
        <v>0</v>
      </c>
      <c r="O19" s="133">
        <f t="shared" si="1"/>
        <v>0</v>
      </c>
    </row>
    <row r="20" spans="1:15" s="25" customFormat="1" ht="48.75" customHeight="1">
      <c r="A20" s="92"/>
      <c r="B20" s="173" t="s">
        <v>22</v>
      </c>
      <c r="C20" s="67"/>
      <c r="D20" s="67"/>
      <c r="E20" s="110"/>
      <c r="F20" s="63" t="s">
        <v>16</v>
      </c>
      <c r="G20" s="63" t="s">
        <v>31</v>
      </c>
      <c r="H20" s="75" t="s">
        <v>33</v>
      </c>
      <c r="I20" s="75" t="s">
        <v>262</v>
      </c>
      <c r="J20" s="63" t="s">
        <v>23</v>
      </c>
      <c r="K20" s="133">
        <f>K21</f>
        <v>0</v>
      </c>
      <c r="L20" s="133">
        <f t="shared" si="1"/>
        <v>119113.55</v>
      </c>
      <c r="M20" s="133">
        <f t="shared" si="1"/>
        <v>119113.55</v>
      </c>
      <c r="N20" s="133">
        <f t="shared" si="1"/>
        <v>0</v>
      </c>
      <c r="O20" s="133">
        <f t="shared" si="1"/>
        <v>0</v>
      </c>
    </row>
    <row r="21" spans="1:15" s="25" customFormat="1" ht="34.5" customHeight="1">
      <c r="A21" s="92"/>
      <c r="B21" s="173" t="s">
        <v>24</v>
      </c>
      <c r="C21" s="67"/>
      <c r="D21" s="67"/>
      <c r="E21" s="110"/>
      <c r="F21" s="63" t="s">
        <v>16</v>
      </c>
      <c r="G21" s="63" t="s">
        <v>31</v>
      </c>
      <c r="H21" s="75" t="s">
        <v>33</v>
      </c>
      <c r="I21" s="75" t="s">
        <v>262</v>
      </c>
      <c r="J21" s="63" t="s">
        <v>25</v>
      </c>
      <c r="K21" s="133">
        <f>'6.ВД 19-21 '!K21</f>
        <v>0</v>
      </c>
      <c r="L21" s="133">
        <f>'6.ВД 19-21 '!L21</f>
        <v>119113.55</v>
      </c>
      <c r="M21" s="133">
        <f>'6.ВД 19-21 '!M21</f>
        <v>119113.55</v>
      </c>
      <c r="N21" s="133">
        <f>'6.ВД 19-21 '!N21</f>
        <v>0</v>
      </c>
      <c r="O21" s="133">
        <f>'6.ВД 19-21 '!O21</f>
        <v>0</v>
      </c>
    </row>
    <row r="22" spans="1:15" ht="27" customHeight="1" hidden="1">
      <c r="A22" s="187" t="s">
        <v>32</v>
      </c>
      <c r="B22" s="188"/>
      <c r="C22" s="15">
        <v>63</v>
      </c>
      <c r="D22" s="15">
        <v>0</v>
      </c>
      <c r="E22" s="69">
        <v>865</v>
      </c>
      <c r="F22" s="63" t="s">
        <v>16</v>
      </c>
      <c r="G22" s="63" t="s">
        <v>31</v>
      </c>
      <c r="H22" s="75" t="s">
        <v>33</v>
      </c>
      <c r="I22" s="75" t="s">
        <v>186</v>
      </c>
      <c r="J22" s="63"/>
      <c r="K22" s="133">
        <f>K23+K25+K27</f>
        <v>1021524</v>
      </c>
      <c r="L22" s="133">
        <f>L23+L25+L27</f>
        <v>0</v>
      </c>
      <c r="M22" s="133">
        <f>M23+M25+M27</f>
        <v>1021524</v>
      </c>
      <c r="N22" s="133">
        <f>N23+N25+N27</f>
        <v>0</v>
      </c>
      <c r="O22" s="133">
        <f>O23+O25+O27</f>
        <v>0</v>
      </c>
    </row>
    <row r="23" spans="1:15" ht="60.75" customHeight="1" hidden="1">
      <c r="A23" s="22"/>
      <c r="B23" s="23" t="s">
        <v>22</v>
      </c>
      <c r="C23" s="15">
        <v>63</v>
      </c>
      <c r="D23" s="15">
        <v>0</v>
      </c>
      <c r="E23" s="69">
        <v>865</v>
      </c>
      <c r="F23" s="70" t="s">
        <v>16</v>
      </c>
      <c r="G23" s="70" t="s">
        <v>31</v>
      </c>
      <c r="H23" s="75" t="s">
        <v>33</v>
      </c>
      <c r="I23" s="75" t="s">
        <v>186</v>
      </c>
      <c r="J23" s="63" t="s">
        <v>23</v>
      </c>
      <c r="K23" s="133">
        <f>K24</f>
        <v>746900</v>
      </c>
      <c r="L23" s="133">
        <f>L24</f>
        <v>0</v>
      </c>
      <c r="M23" s="133">
        <f>M24</f>
        <v>746900</v>
      </c>
      <c r="N23" s="133">
        <f>N24</f>
        <v>0</v>
      </c>
      <c r="O23" s="133">
        <f>O24</f>
        <v>0</v>
      </c>
    </row>
    <row r="24" spans="1:15" ht="27.75" customHeight="1" hidden="1">
      <c r="A24" s="26"/>
      <c r="B24" s="23" t="s">
        <v>24</v>
      </c>
      <c r="C24" s="15">
        <v>63</v>
      </c>
      <c r="D24" s="15">
        <v>0</v>
      </c>
      <c r="E24" s="69">
        <v>865</v>
      </c>
      <c r="F24" s="63" t="s">
        <v>16</v>
      </c>
      <c r="G24" s="63" t="s">
        <v>31</v>
      </c>
      <c r="H24" s="75" t="s">
        <v>33</v>
      </c>
      <c r="I24" s="75" t="s">
        <v>186</v>
      </c>
      <c r="J24" s="63" t="s">
        <v>25</v>
      </c>
      <c r="K24" s="133">
        <f>'6.ВД 19-21 '!K24</f>
        <v>746900</v>
      </c>
      <c r="L24" s="133">
        <f>'6.ВД 19-21 '!L24</f>
        <v>0</v>
      </c>
      <c r="M24" s="133">
        <f>'6.ВД 19-21 '!M24</f>
        <v>746900</v>
      </c>
      <c r="N24" s="133">
        <f>'6.ВД 19-21 '!N24</f>
        <v>0</v>
      </c>
      <c r="O24" s="133">
        <f>'6.ВД 19-21 '!O24</f>
        <v>0</v>
      </c>
    </row>
    <row r="25" spans="1:15" ht="27.75" customHeight="1" hidden="1">
      <c r="A25" s="26"/>
      <c r="B25" s="27" t="s">
        <v>34</v>
      </c>
      <c r="C25" s="15">
        <v>63</v>
      </c>
      <c r="D25" s="15">
        <v>0</v>
      </c>
      <c r="E25" s="80">
        <v>865</v>
      </c>
      <c r="F25" s="76" t="s">
        <v>16</v>
      </c>
      <c r="G25" s="76" t="s">
        <v>31</v>
      </c>
      <c r="H25" s="75" t="s">
        <v>33</v>
      </c>
      <c r="I25" s="75" t="s">
        <v>186</v>
      </c>
      <c r="J25" s="76" t="s">
        <v>35</v>
      </c>
      <c r="K25" s="133">
        <f>K26</f>
        <v>269104</v>
      </c>
      <c r="L25" s="133">
        <f>L26</f>
        <v>0</v>
      </c>
      <c r="M25" s="133">
        <f>M26</f>
        <v>269104</v>
      </c>
      <c r="N25" s="133">
        <f>N26</f>
        <v>0</v>
      </c>
      <c r="O25" s="133">
        <f>O26</f>
        <v>0</v>
      </c>
    </row>
    <row r="26" spans="1:15" ht="25.5" customHeight="1" hidden="1">
      <c r="A26" s="26"/>
      <c r="B26" s="28" t="s">
        <v>36</v>
      </c>
      <c r="C26" s="15">
        <v>63</v>
      </c>
      <c r="D26" s="15">
        <v>0</v>
      </c>
      <c r="E26" s="80">
        <v>865</v>
      </c>
      <c r="F26" s="76" t="s">
        <v>16</v>
      </c>
      <c r="G26" s="76" t="s">
        <v>31</v>
      </c>
      <c r="H26" s="75" t="s">
        <v>33</v>
      </c>
      <c r="I26" s="75" t="s">
        <v>186</v>
      </c>
      <c r="J26" s="76" t="s">
        <v>37</v>
      </c>
      <c r="K26" s="133">
        <f>'6.ВД 19-21 '!K26</f>
        <v>269104</v>
      </c>
      <c r="L26" s="133">
        <f>'6.ВД 19-21 '!L26</f>
        <v>0</v>
      </c>
      <c r="M26" s="133">
        <f>'6.ВД 19-21 '!M26</f>
        <v>269104</v>
      </c>
      <c r="N26" s="133">
        <f>'6.ВД 19-21 '!N26</f>
        <v>0</v>
      </c>
      <c r="O26" s="133">
        <f>'6.ВД 19-21 '!O26</f>
        <v>0</v>
      </c>
    </row>
    <row r="27" spans="1:15" ht="15.75" customHeight="1" hidden="1">
      <c r="A27" s="26"/>
      <c r="B27" s="114" t="s">
        <v>40</v>
      </c>
      <c r="C27" s="15">
        <v>63</v>
      </c>
      <c r="D27" s="15">
        <v>0</v>
      </c>
      <c r="E27" s="69">
        <v>865</v>
      </c>
      <c r="F27" s="63" t="s">
        <v>16</v>
      </c>
      <c r="G27" s="63" t="s">
        <v>31</v>
      </c>
      <c r="H27" s="75" t="s">
        <v>33</v>
      </c>
      <c r="I27" s="75" t="s">
        <v>186</v>
      </c>
      <c r="J27" s="63" t="s">
        <v>41</v>
      </c>
      <c r="K27" s="133">
        <f>K28</f>
        <v>5520</v>
      </c>
      <c r="L27" s="133">
        <f>L28</f>
        <v>0</v>
      </c>
      <c r="M27" s="133">
        <f>M28</f>
        <v>5520</v>
      </c>
      <c r="N27" s="133">
        <f>N28</f>
        <v>0</v>
      </c>
      <c r="O27" s="133">
        <f>O28</f>
        <v>0</v>
      </c>
    </row>
    <row r="28" spans="1:15" ht="15.75" customHeight="1" hidden="1">
      <c r="A28" s="26"/>
      <c r="B28" s="29" t="s">
        <v>42</v>
      </c>
      <c r="C28" s="15">
        <v>63</v>
      </c>
      <c r="D28" s="15">
        <v>0</v>
      </c>
      <c r="E28" s="69">
        <v>865</v>
      </c>
      <c r="F28" s="63" t="s">
        <v>16</v>
      </c>
      <c r="G28" s="63" t="s">
        <v>31</v>
      </c>
      <c r="H28" s="75" t="s">
        <v>33</v>
      </c>
      <c r="I28" s="75" t="s">
        <v>186</v>
      </c>
      <c r="J28" s="63" t="s">
        <v>43</v>
      </c>
      <c r="K28" s="133">
        <f>'6.ВД 19-21 '!K28</f>
        <v>5520</v>
      </c>
      <c r="L28" s="133">
        <f>'6.ВД 19-21 '!L28</f>
        <v>0</v>
      </c>
      <c r="M28" s="133">
        <f>'6.ВД 19-21 '!M28</f>
        <v>5520</v>
      </c>
      <c r="N28" s="133">
        <f>'6.ВД 19-21 '!N28</f>
        <v>0</v>
      </c>
      <c r="O28" s="133">
        <f>'6.ВД 19-21 '!O28</f>
        <v>0</v>
      </c>
    </row>
    <row r="29" spans="1:15" ht="27" customHeight="1">
      <c r="A29" s="26"/>
      <c r="B29" s="105" t="s">
        <v>205</v>
      </c>
      <c r="C29" s="15"/>
      <c r="D29" s="15"/>
      <c r="E29" s="118">
        <v>865</v>
      </c>
      <c r="F29" s="63" t="s">
        <v>16</v>
      </c>
      <c r="G29" s="63" t="s">
        <v>31</v>
      </c>
      <c r="H29" s="75" t="s">
        <v>206</v>
      </c>
      <c r="I29" s="75" t="s">
        <v>206</v>
      </c>
      <c r="J29" s="63"/>
      <c r="K29" s="133">
        <f>K30</f>
        <v>13000</v>
      </c>
      <c r="L29" s="133">
        <f>L30</f>
        <v>10000</v>
      </c>
      <c r="M29" s="133">
        <f>M30</f>
        <v>23000</v>
      </c>
      <c r="N29" s="133">
        <f aca="true" t="shared" si="2" ref="K29:O30">N30</f>
        <v>0</v>
      </c>
      <c r="O29" s="133">
        <f t="shared" si="2"/>
        <v>0</v>
      </c>
    </row>
    <row r="30" spans="1:15" ht="29.25" customHeight="1">
      <c r="A30" s="26"/>
      <c r="B30" s="149" t="s">
        <v>34</v>
      </c>
      <c r="C30" s="15"/>
      <c r="D30" s="15"/>
      <c r="E30" s="118">
        <v>865</v>
      </c>
      <c r="F30" s="63" t="s">
        <v>16</v>
      </c>
      <c r="G30" s="63" t="s">
        <v>31</v>
      </c>
      <c r="H30" s="75" t="s">
        <v>206</v>
      </c>
      <c r="I30" s="75" t="s">
        <v>206</v>
      </c>
      <c r="J30" s="63" t="s">
        <v>35</v>
      </c>
      <c r="K30" s="133">
        <f t="shared" si="2"/>
        <v>13000</v>
      </c>
      <c r="L30" s="133">
        <f t="shared" si="2"/>
        <v>10000</v>
      </c>
      <c r="M30" s="133">
        <f t="shared" si="2"/>
        <v>23000</v>
      </c>
      <c r="N30" s="133">
        <f t="shared" si="2"/>
        <v>0</v>
      </c>
      <c r="O30" s="133">
        <f t="shared" si="2"/>
        <v>0</v>
      </c>
    </row>
    <row r="31" spans="1:15" ht="30.75" customHeight="1">
      <c r="A31" s="26"/>
      <c r="B31" s="28" t="s">
        <v>36</v>
      </c>
      <c r="C31" s="15"/>
      <c r="D31" s="15"/>
      <c r="E31" s="118">
        <v>865</v>
      </c>
      <c r="F31" s="63" t="s">
        <v>16</v>
      </c>
      <c r="G31" s="63" t="s">
        <v>31</v>
      </c>
      <c r="H31" s="75" t="s">
        <v>206</v>
      </c>
      <c r="I31" s="75" t="s">
        <v>206</v>
      </c>
      <c r="J31" s="63" t="s">
        <v>37</v>
      </c>
      <c r="K31" s="133">
        <f>'6.ВД 19-21 '!K31</f>
        <v>13000</v>
      </c>
      <c r="L31" s="133">
        <f>'6.ВД 19-21 '!L31</f>
        <v>10000</v>
      </c>
      <c r="M31" s="133">
        <f>'6.ВД 19-21 '!M31</f>
        <v>23000</v>
      </c>
      <c r="N31" s="133">
        <f>'6.ВД 19-21 '!N31</f>
        <v>0</v>
      </c>
      <c r="O31" s="133">
        <f>'6.ВД 19-21 '!O31</f>
        <v>0</v>
      </c>
    </row>
    <row r="32" spans="1:15" ht="15" customHeight="1" hidden="1">
      <c r="A32" s="26"/>
      <c r="B32" s="28" t="s">
        <v>207</v>
      </c>
      <c r="C32" s="15"/>
      <c r="D32" s="15"/>
      <c r="E32" s="118">
        <v>865</v>
      </c>
      <c r="F32" s="63" t="s">
        <v>16</v>
      </c>
      <c r="G32" s="63" t="s">
        <v>31</v>
      </c>
      <c r="H32" s="75"/>
      <c r="I32" s="75" t="s">
        <v>208</v>
      </c>
      <c r="J32" s="63"/>
      <c r="K32" s="133">
        <f aca="true" t="shared" si="3" ref="K32:O33">K33</f>
        <v>5000</v>
      </c>
      <c r="L32" s="133">
        <f t="shared" si="3"/>
        <v>0</v>
      </c>
      <c r="M32" s="133">
        <f t="shared" si="3"/>
        <v>5000</v>
      </c>
      <c r="N32" s="133">
        <f t="shared" si="3"/>
        <v>0</v>
      </c>
      <c r="O32" s="133">
        <f t="shared" si="3"/>
        <v>0</v>
      </c>
    </row>
    <row r="33" spans="1:15" ht="17.25" customHeight="1" hidden="1">
      <c r="A33" s="26"/>
      <c r="B33" s="114" t="s">
        <v>40</v>
      </c>
      <c r="C33" s="15"/>
      <c r="D33" s="15"/>
      <c r="E33" s="118">
        <v>865</v>
      </c>
      <c r="F33" s="63" t="s">
        <v>16</v>
      </c>
      <c r="G33" s="63" t="s">
        <v>31</v>
      </c>
      <c r="H33" s="75"/>
      <c r="I33" s="75" t="s">
        <v>208</v>
      </c>
      <c r="J33" s="63" t="s">
        <v>41</v>
      </c>
      <c r="K33" s="133">
        <f t="shared" si="3"/>
        <v>5000</v>
      </c>
      <c r="L33" s="133">
        <f t="shared" si="3"/>
        <v>0</v>
      </c>
      <c r="M33" s="133">
        <f t="shared" si="3"/>
        <v>5000</v>
      </c>
      <c r="N33" s="133">
        <f t="shared" si="3"/>
        <v>0</v>
      </c>
      <c r="O33" s="133">
        <f t="shared" si="3"/>
        <v>0</v>
      </c>
    </row>
    <row r="34" spans="1:15" ht="17.25" customHeight="1" hidden="1">
      <c r="A34" s="26"/>
      <c r="B34" s="29" t="s">
        <v>42</v>
      </c>
      <c r="C34" s="15"/>
      <c r="D34" s="15"/>
      <c r="E34" s="118">
        <v>865</v>
      </c>
      <c r="F34" s="63" t="s">
        <v>16</v>
      </c>
      <c r="G34" s="63" t="s">
        <v>31</v>
      </c>
      <c r="H34" s="75"/>
      <c r="I34" s="75" t="s">
        <v>208</v>
      </c>
      <c r="J34" s="63" t="s">
        <v>43</v>
      </c>
      <c r="K34" s="133">
        <f>'6.ВД 19-21 '!K34</f>
        <v>5000</v>
      </c>
      <c r="L34" s="133">
        <f>'6.ВД 19-21 '!L34</f>
        <v>0</v>
      </c>
      <c r="M34" s="133">
        <f>'6.ВД 19-21 '!M34</f>
        <v>5000</v>
      </c>
      <c r="N34" s="133">
        <f>'6.ВД 19-21 '!N34</f>
        <v>0</v>
      </c>
      <c r="O34" s="133">
        <f>'6.ВД 19-21 '!O34</f>
        <v>0</v>
      </c>
    </row>
    <row r="35" spans="1:15" s="25" customFormat="1" ht="41.25" customHeight="1" hidden="1">
      <c r="A35" s="115" t="s">
        <v>50</v>
      </c>
      <c r="B35" s="115" t="s">
        <v>50</v>
      </c>
      <c r="C35" s="67">
        <v>63</v>
      </c>
      <c r="D35" s="67">
        <v>0</v>
      </c>
      <c r="E35" s="110">
        <v>865</v>
      </c>
      <c r="F35" s="83" t="s">
        <v>16</v>
      </c>
      <c r="G35" s="83" t="s">
        <v>51</v>
      </c>
      <c r="H35" s="83"/>
      <c r="I35" s="83"/>
      <c r="J35" s="83"/>
      <c r="K35" s="132">
        <f>K36+K39</f>
        <v>2300</v>
      </c>
      <c r="L35" s="132">
        <f>L36+L39</f>
        <v>0</v>
      </c>
      <c r="M35" s="132">
        <f>M36+M39</f>
        <v>2300</v>
      </c>
      <c r="N35" s="132">
        <f>N36+N39</f>
        <v>0</v>
      </c>
      <c r="O35" s="132">
        <f>O36+O39</f>
        <v>0</v>
      </c>
    </row>
    <row r="36" spans="1:15" s="25" customFormat="1" ht="69" customHeight="1" hidden="1">
      <c r="A36" s="21" t="s">
        <v>52</v>
      </c>
      <c r="B36" s="112" t="s">
        <v>167</v>
      </c>
      <c r="C36" s="15">
        <v>63</v>
      </c>
      <c r="D36" s="15">
        <v>0</v>
      </c>
      <c r="E36" s="69">
        <v>865</v>
      </c>
      <c r="F36" s="63" t="s">
        <v>16</v>
      </c>
      <c r="G36" s="63" t="s">
        <v>51</v>
      </c>
      <c r="H36" s="63" t="s">
        <v>53</v>
      </c>
      <c r="I36" s="116" t="s">
        <v>187</v>
      </c>
      <c r="J36" s="63"/>
      <c r="K36" s="133">
        <f aca="true" t="shared" si="4" ref="K36:O37">K37</f>
        <v>2000</v>
      </c>
      <c r="L36" s="133">
        <f t="shared" si="4"/>
        <v>0</v>
      </c>
      <c r="M36" s="133">
        <f t="shared" si="4"/>
        <v>2000</v>
      </c>
      <c r="N36" s="133">
        <f t="shared" si="4"/>
        <v>0</v>
      </c>
      <c r="O36" s="133">
        <f t="shared" si="4"/>
        <v>0</v>
      </c>
    </row>
    <row r="37" spans="1:15" ht="14.25" customHeight="1" hidden="1">
      <c r="A37" s="26"/>
      <c r="B37" s="30" t="s">
        <v>54</v>
      </c>
      <c r="C37" s="15">
        <v>63</v>
      </c>
      <c r="D37" s="15">
        <v>0</v>
      </c>
      <c r="E37" s="69">
        <v>865</v>
      </c>
      <c r="F37" s="63" t="s">
        <v>16</v>
      </c>
      <c r="G37" s="78" t="s">
        <v>51</v>
      </c>
      <c r="H37" s="63" t="s">
        <v>53</v>
      </c>
      <c r="I37" s="116" t="s">
        <v>187</v>
      </c>
      <c r="J37" s="63" t="s">
        <v>55</v>
      </c>
      <c r="K37" s="133">
        <f t="shared" si="4"/>
        <v>2000</v>
      </c>
      <c r="L37" s="133">
        <f t="shared" si="4"/>
        <v>0</v>
      </c>
      <c r="M37" s="133">
        <f t="shared" si="4"/>
        <v>2000</v>
      </c>
      <c r="N37" s="133">
        <f t="shared" si="4"/>
        <v>0</v>
      </c>
      <c r="O37" s="133">
        <f t="shared" si="4"/>
        <v>0</v>
      </c>
    </row>
    <row r="38" spans="1:15" ht="16.5" customHeight="1" hidden="1">
      <c r="A38" s="26"/>
      <c r="B38" s="31" t="s">
        <v>2</v>
      </c>
      <c r="C38" s="15">
        <v>63</v>
      </c>
      <c r="D38" s="15">
        <v>0</v>
      </c>
      <c r="E38" s="69">
        <v>865</v>
      </c>
      <c r="F38" s="63" t="s">
        <v>16</v>
      </c>
      <c r="G38" s="78" t="s">
        <v>51</v>
      </c>
      <c r="H38" s="63" t="s">
        <v>53</v>
      </c>
      <c r="I38" s="116" t="s">
        <v>187</v>
      </c>
      <c r="J38" s="76" t="s">
        <v>56</v>
      </c>
      <c r="K38" s="133">
        <f>'6.ВД 19-21 '!K38</f>
        <v>2000</v>
      </c>
      <c r="L38" s="133">
        <f>'6.ВД 19-21 '!L38</f>
        <v>0</v>
      </c>
      <c r="M38" s="133">
        <f>'6.ВД 19-21 '!M38</f>
        <v>2000</v>
      </c>
      <c r="N38" s="133">
        <f>'6.ВД 19-21 '!N38</f>
        <v>0</v>
      </c>
      <c r="O38" s="133">
        <f>'6.ВД 19-21 '!O38</f>
        <v>0</v>
      </c>
    </row>
    <row r="39" spans="1:15" ht="64.5" customHeight="1" hidden="1">
      <c r="A39" s="50"/>
      <c r="B39" s="158" t="s">
        <v>221</v>
      </c>
      <c r="C39" s="15"/>
      <c r="D39" s="15"/>
      <c r="E39" s="69">
        <v>865</v>
      </c>
      <c r="F39" s="63" t="s">
        <v>16</v>
      </c>
      <c r="G39" s="63" t="s">
        <v>51</v>
      </c>
      <c r="H39" s="63"/>
      <c r="I39" s="116" t="s">
        <v>209</v>
      </c>
      <c r="J39" s="63"/>
      <c r="K39" s="133">
        <f aca="true" t="shared" si="5" ref="K39:O40">K40</f>
        <v>300</v>
      </c>
      <c r="L39" s="133">
        <f t="shared" si="5"/>
        <v>0</v>
      </c>
      <c r="M39" s="133">
        <f t="shared" si="5"/>
        <v>300</v>
      </c>
      <c r="N39" s="133">
        <f t="shared" si="5"/>
        <v>0</v>
      </c>
      <c r="O39" s="133">
        <f t="shared" si="5"/>
        <v>0</v>
      </c>
    </row>
    <row r="40" spans="1:15" ht="15.75" customHeight="1" hidden="1">
      <c r="A40" s="50"/>
      <c r="B40" s="30" t="s">
        <v>54</v>
      </c>
      <c r="C40" s="15"/>
      <c r="D40" s="15"/>
      <c r="E40" s="69">
        <v>865</v>
      </c>
      <c r="F40" s="63" t="s">
        <v>16</v>
      </c>
      <c r="G40" s="78" t="s">
        <v>51</v>
      </c>
      <c r="H40" s="63"/>
      <c r="I40" s="116" t="s">
        <v>209</v>
      </c>
      <c r="J40" s="63" t="s">
        <v>55</v>
      </c>
      <c r="K40" s="133">
        <f t="shared" si="5"/>
        <v>300</v>
      </c>
      <c r="L40" s="133">
        <f t="shared" si="5"/>
        <v>0</v>
      </c>
      <c r="M40" s="133">
        <f t="shared" si="5"/>
        <v>300</v>
      </c>
      <c r="N40" s="133">
        <f t="shared" si="5"/>
        <v>0</v>
      </c>
      <c r="O40" s="133">
        <f t="shared" si="5"/>
        <v>0</v>
      </c>
    </row>
    <row r="41" spans="1:15" ht="15.75" customHeight="1" hidden="1">
      <c r="A41" s="50"/>
      <c r="B41" s="31" t="s">
        <v>2</v>
      </c>
      <c r="C41" s="15"/>
      <c r="D41" s="15"/>
      <c r="E41" s="69">
        <v>865</v>
      </c>
      <c r="F41" s="63" t="s">
        <v>16</v>
      </c>
      <c r="G41" s="78" t="s">
        <v>51</v>
      </c>
      <c r="H41" s="63"/>
      <c r="I41" s="116" t="s">
        <v>209</v>
      </c>
      <c r="J41" s="63" t="s">
        <v>56</v>
      </c>
      <c r="K41" s="133">
        <f>'6.ВД 19-21 '!K41</f>
        <v>300</v>
      </c>
      <c r="L41" s="133">
        <f>'6.ВД 19-21 '!L41</f>
        <v>0</v>
      </c>
      <c r="M41" s="133">
        <f>'6.ВД 19-21 '!M41</f>
        <v>300</v>
      </c>
      <c r="N41" s="133">
        <f>'6.ВД 19-21 '!N41</f>
        <v>0</v>
      </c>
      <c r="O41" s="133">
        <f>'6.ВД 19-21 '!O41</f>
        <v>0</v>
      </c>
    </row>
    <row r="42" spans="1:15" ht="15.75" customHeight="1" hidden="1">
      <c r="A42" s="50"/>
      <c r="B42" s="156" t="s">
        <v>214</v>
      </c>
      <c r="C42" s="15"/>
      <c r="D42" s="15"/>
      <c r="E42" s="69">
        <v>865</v>
      </c>
      <c r="F42" s="63" t="s">
        <v>16</v>
      </c>
      <c r="G42" s="78" t="s">
        <v>217</v>
      </c>
      <c r="H42" s="63"/>
      <c r="I42" s="116"/>
      <c r="J42" s="63"/>
      <c r="K42" s="133">
        <f>K43</f>
        <v>7196</v>
      </c>
      <c r="L42" s="133">
        <f aca="true" t="shared" si="6" ref="L42:M44">L43</f>
        <v>0</v>
      </c>
      <c r="M42" s="133">
        <f t="shared" si="6"/>
        <v>7196</v>
      </c>
      <c r="N42" s="133">
        <f aca="true" t="shared" si="7" ref="N42:O44">N43</f>
        <v>0</v>
      </c>
      <c r="O42" s="133">
        <f t="shared" si="7"/>
        <v>0</v>
      </c>
    </row>
    <row r="43" spans="1:15" ht="15.75" customHeight="1" hidden="1">
      <c r="A43" s="50"/>
      <c r="B43" s="157" t="s">
        <v>215</v>
      </c>
      <c r="C43" s="15"/>
      <c r="D43" s="15"/>
      <c r="E43" s="69">
        <v>865</v>
      </c>
      <c r="F43" s="63" t="s">
        <v>16</v>
      </c>
      <c r="G43" s="78" t="s">
        <v>217</v>
      </c>
      <c r="H43" s="63"/>
      <c r="I43" s="155" t="s">
        <v>218</v>
      </c>
      <c r="J43" s="63"/>
      <c r="K43" s="133">
        <f>K44</f>
        <v>7196</v>
      </c>
      <c r="L43" s="133">
        <f t="shared" si="6"/>
        <v>0</v>
      </c>
      <c r="M43" s="133">
        <f t="shared" si="6"/>
        <v>7196</v>
      </c>
      <c r="N43" s="133">
        <f t="shared" si="7"/>
        <v>0</v>
      </c>
      <c r="O43" s="133">
        <f t="shared" si="7"/>
        <v>0</v>
      </c>
    </row>
    <row r="44" spans="1:15" ht="15.75" customHeight="1" hidden="1">
      <c r="A44" s="50"/>
      <c r="B44" s="157" t="s">
        <v>40</v>
      </c>
      <c r="C44" s="15"/>
      <c r="D44" s="15"/>
      <c r="E44" s="69">
        <v>865</v>
      </c>
      <c r="F44" s="63" t="s">
        <v>16</v>
      </c>
      <c r="G44" s="78" t="s">
        <v>217</v>
      </c>
      <c r="H44" s="63"/>
      <c r="I44" s="155" t="s">
        <v>218</v>
      </c>
      <c r="J44" s="63" t="s">
        <v>41</v>
      </c>
      <c r="K44" s="133">
        <f>K45</f>
        <v>7196</v>
      </c>
      <c r="L44" s="133">
        <f t="shared" si="6"/>
        <v>0</v>
      </c>
      <c r="M44" s="133">
        <f t="shared" si="6"/>
        <v>7196</v>
      </c>
      <c r="N44" s="133">
        <f t="shared" si="7"/>
        <v>0</v>
      </c>
      <c r="O44" s="133">
        <f t="shared" si="7"/>
        <v>0</v>
      </c>
    </row>
    <row r="45" spans="1:15" ht="15.75" customHeight="1" hidden="1">
      <c r="A45" s="50"/>
      <c r="B45" s="157" t="s">
        <v>216</v>
      </c>
      <c r="C45" s="15"/>
      <c r="D45" s="15"/>
      <c r="E45" s="69">
        <v>865</v>
      </c>
      <c r="F45" s="63" t="s">
        <v>16</v>
      </c>
      <c r="G45" s="78" t="s">
        <v>217</v>
      </c>
      <c r="H45" s="63"/>
      <c r="I45" s="155" t="s">
        <v>218</v>
      </c>
      <c r="J45" s="63" t="s">
        <v>219</v>
      </c>
      <c r="K45" s="133">
        <f>'6.ВД 19-21 '!K45</f>
        <v>7196</v>
      </c>
      <c r="L45" s="133">
        <f>'6.ВД 19-21 '!L45</f>
        <v>0</v>
      </c>
      <c r="M45" s="133">
        <f>'6.ВД 19-21 '!M45</f>
        <v>7196</v>
      </c>
      <c r="N45" s="133">
        <f>'6.ВД 19-21 '!N45</f>
        <v>0</v>
      </c>
      <c r="O45" s="133">
        <f>'6.ВД 19-21 '!O45</f>
        <v>0</v>
      </c>
    </row>
    <row r="46" spans="1:15" s="25" customFormat="1" ht="15.75" customHeight="1" hidden="1">
      <c r="A46" s="180" t="s">
        <v>63</v>
      </c>
      <c r="B46" s="181"/>
      <c r="C46" s="67">
        <v>63</v>
      </c>
      <c r="D46" s="67">
        <v>0</v>
      </c>
      <c r="E46" s="117">
        <v>865</v>
      </c>
      <c r="F46" s="83" t="s">
        <v>16</v>
      </c>
      <c r="G46" s="83" t="s">
        <v>64</v>
      </c>
      <c r="H46" s="83"/>
      <c r="I46" s="83"/>
      <c r="J46" s="83"/>
      <c r="K46" s="132">
        <f>K50+K55+K47</f>
        <v>53882</v>
      </c>
      <c r="L46" s="132">
        <f>L50+L55+L47</f>
        <v>0</v>
      </c>
      <c r="M46" s="132">
        <f>M50+M55+M47</f>
        <v>53882</v>
      </c>
      <c r="N46" s="132">
        <f>N50+N55</f>
        <v>0</v>
      </c>
      <c r="O46" s="132">
        <f>O50+O55</f>
        <v>0</v>
      </c>
    </row>
    <row r="47" spans="1:15" s="25" customFormat="1" ht="27" customHeight="1" hidden="1">
      <c r="A47" s="92"/>
      <c r="B47" s="168" t="s">
        <v>238</v>
      </c>
      <c r="C47" s="67"/>
      <c r="D47" s="67"/>
      <c r="E47" s="117"/>
      <c r="F47" s="78" t="s">
        <v>16</v>
      </c>
      <c r="G47" s="78" t="s">
        <v>64</v>
      </c>
      <c r="H47" s="83"/>
      <c r="I47" s="63" t="s">
        <v>239</v>
      </c>
      <c r="J47" s="83"/>
      <c r="K47" s="133">
        <f aca="true" t="shared" si="8" ref="K47:M48">K48</f>
        <v>53382</v>
      </c>
      <c r="L47" s="133">
        <f t="shared" si="8"/>
        <v>0</v>
      </c>
      <c r="M47" s="133">
        <f t="shared" si="8"/>
        <v>53382</v>
      </c>
      <c r="N47" s="133">
        <v>0</v>
      </c>
      <c r="O47" s="133">
        <v>0</v>
      </c>
    </row>
    <row r="48" spans="1:15" s="25" customFormat="1" ht="29.25" customHeight="1" hidden="1">
      <c r="A48" s="92"/>
      <c r="B48" s="149" t="s">
        <v>34</v>
      </c>
      <c r="C48" s="67"/>
      <c r="D48" s="67"/>
      <c r="E48" s="117"/>
      <c r="F48" s="78" t="s">
        <v>16</v>
      </c>
      <c r="G48" s="78" t="s">
        <v>64</v>
      </c>
      <c r="H48" s="83"/>
      <c r="I48" s="63" t="s">
        <v>239</v>
      </c>
      <c r="J48" s="63" t="s">
        <v>35</v>
      </c>
      <c r="K48" s="133">
        <f t="shared" si="8"/>
        <v>53382</v>
      </c>
      <c r="L48" s="133">
        <f t="shared" si="8"/>
        <v>0</v>
      </c>
      <c r="M48" s="133">
        <f t="shared" si="8"/>
        <v>53382</v>
      </c>
      <c r="N48" s="133">
        <v>0</v>
      </c>
      <c r="O48" s="133">
        <v>0</v>
      </c>
    </row>
    <row r="49" spans="1:15" s="25" customFormat="1" ht="31.5" customHeight="1" hidden="1">
      <c r="A49" s="92"/>
      <c r="B49" s="28" t="s">
        <v>36</v>
      </c>
      <c r="C49" s="67"/>
      <c r="D49" s="67"/>
      <c r="E49" s="117"/>
      <c r="F49" s="78" t="s">
        <v>16</v>
      </c>
      <c r="G49" s="78" t="s">
        <v>64</v>
      </c>
      <c r="H49" s="83"/>
      <c r="I49" s="63" t="s">
        <v>239</v>
      </c>
      <c r="J49" s="63" t="s">
        <v>37</v>
      </c>
      <c r="K49" s="133">
        <f>'6.ВД 19-21 '!K49</f>
        <v>53382</v>
      </c>
      <c r="L49" s="133">
        <f>'6.ВД 19-21 '!L49</f>
        <v>0</v>
      </c>
      <c r="M49" s="133">
        <f>'6.ВД 19-21 '!M49</f>
        <v>53382</v>
      </c>
      <c r="N49" s="133">
        <v>0</v>
      </c>
      <c r="O49" s="133">
        <v>0</v>
      </c>
    </row>
    <row r="50" spans="1:15" s="25" customFormat="1" ht="41.25" customHeight="1" hidden="1">
      <c r="A50" s="92"/>
      <c r="B50" s="30" t="s">
        <v>210</v>
      </c>
      <c r="C50" s="67"/>
      <c r="D50" s="67"/>
      <c r="E50" s="118">
        <v>865</v>
      </c>
      <c r="F50" s="78" t="s">
        <v>16</v>
      </c>
      <c r="G50" s="78" t="s">
        <v>64</v>
      </c>
      <c r="H50" s="83"/>
      <c r="I50" s="63" t="s">
        <v>197</v>
      </c>
      <c r="J50" s="83"/>
      <c r="K50" s="133">
        <f>K51</f>
        <v>0</v>
      </c>
      <c r="L50" s="133">
        <f>L51+L53</f>
        <v>0</v>
      </c>
      <c r="M50" s="133">
        <f>M51+M53</f>
        <v>0</v>
      </c>
      <c r="N50" s="133">
        <f>N51+N53</f>
        <v>0</v>
      </c>
      <c r="O50" s="133">
        <f>O51+O53</f>
        <v>0</v>
      </c>
    </row>
    <row r="51" spans="1:15" s="25" customFormat="1" ht="27" customHeight="1" hidden="1">
      <c r="A51" s="92"/>
      <c r="B51" s="149" t="s">
        <v>34</v>
      </c>
      <c r="C51" s="67"/>
      <c r="D51" s="67"/>
      <c r="E51" s="118">
        <v>865</v>
      </c>
      <c r="F51" s="78" t="s">
        <v>16</v>
      </c>
      <c r="G51" s="78" t="s">
        <v>64</v>
      </c>
      <c r="H51" s="83"/>
      <c r="I51" s="63" t="s">
        <v>197</v>
      </c>
      <c r="J51" s="63" t="s">
        <v>35</v>
      </c>
      <c r="K51" s="133">
        <f>K52</f>
        <v>0</v>
      </c>
      <c r="L51" s="133">
        <f>L52</f>
        <v>0</v>
      </c>
      <c r="M51" s="133">
        <f>M52</f>
        <v>0</v>
      </c>
      <c r="N51" s="133">
        <f>N52</f>
        <v>0</v>
      </c>
      <c r="O51" s="133">
        <f>O52</f>
        <v>0</v>
      </c>
    </row>
    <row r="52" spans="1:15" s="25" customFormat="1" ht="26.25" customHeight="1" hidden="1">
      <c r="A52" s="92"/>
      <c r="B52" s="28" t="s">
        <v>36</v>
      </c>
      <c r="C52" s="67"/>
      <c r="D52" s="67"/>
      <c r="E52" s="118">
        <v>865</v>
      </c>
      <c r="F52" s="78" t="s">
        <v>16</v>
      </c>
      <c r="G52" s="78" t="s">
        <v>64</v>
      </c>
      <c r="H52" s="83"/>
      <c r="I52" s="63" t="s">
        <v>197</v>
      </c>
      <c r="J52" s="63" t="s">
        <v>37</v>
      </c>
      <c r="K52" s="133">
        <f>'6.ВД 19-21 '!K52</f>
        <v>0</v>
      </c>
      <c r="L52" s="133">
        <f>'6.ВД 19-21 '!L52</f>
        <v>0</v>
      </c>
      <c r="M52" s="133">
        <f>'6.ВД 19-21 '!M52</f>
        <v>0</v>
      </c>
      <c r="N52" s="133">
        <f>'6.ВД 19-21 '!N52</f>
        <v>0</v>
      </c>
      <c r="O52" s="133">
        <f>'6.ВД 19-21 '!O52</f>
        <v>0</v>
      </c>
    </row>
    <row r="53" spans="1:15" s="25" customFormat="1" ht="15.75" customHeight="1" hidden="1">
      <c r="A53" s="92"/>
      <c r="B53" s="114" t="s">
        <v>40</v>
      </c>
      <c r="C53" s="67"/>
      <c r="D53" s="67"/>
      <c r="E53" s="118">
        <v>865</v>
      </c>
      <c r="F53" s="78" t="s">
        <v>16</v>
      </c>
      <c r="G53" s="78" t="s">
        <v>64</v>
      </c>
      <c r="H53" s="83"/>
      <c r="I53" s="63" t="s">
        <v>197</v>
      </c>
      <c r="J53" s="63" t="s">
        <v>41</v>
      </c>
      <c r="K53" s="133">
        <f>K54</f>
        <v>0</v>
      </c>
      <c r="L53" s="133">
        <f>L54</f>
        <v>0</v>
      </c>
      <c r="M53" s="133">
        <f>M54</f>
        <v>0</v>
      </c>
      <c r="N53" s="133">
        <f>N54</f>
        <v>0</v>
      </c>
      <c r="O53" s="133">
        <f>O54</f>
        <v>0</v>
      </c>
    </row>
    <row r="54" spans="1:15" s="25" customFormat="1" ht="15.75" customHeight="1" hidden="1">
      <c r="A54" s="92"/>
      <c r="B54" s="29" t="s">
        <v>42</v>
      </c>
      <c r="C54" s="67"/>
      <c r="D54" s="67"/>
      <c r="E54" s="118">
        <v>865</v>
      </c>
      <c r="F54" s="78" t="s">
        <v>16</v>
      </c>
      <c r="G54" s="78" t="s">
        <v>64</v>
      </c>
      <c r="H54" s="83"/>
      <c r="I54" s="63" t="s">
        <v>197</v>
      </c>
      <c r="J54" s="63" t="s">
        <v>43</v>
      </c>
      <c r="K54" s="133">
        <f>'6.ВД 19-21 '!K54</f>
        <v>0</v>
      </c>
      <c r="L54" s="133">
        <f>'6.ВД 19-21 '!L54</f>
        <v>0</v>
      </c>
      <c r="M54" s="133">
        <f>'6.ВД 19-21 '!M54</f>
        <v>0</v>
      </c>
      <c r="N54" s="133">
        <f>'6.ВД 19-21 '!N54</f>
        <v>0</v>
      </c>
      <c r="O54" s="133">
        <f>'6.ВД 19-21 '!O54</f>
        <v>0</v>
      </c>
    </row>
    <row r="55" spans="1:15" ht="53.25" customHeight="1" hidden="1">
      <c r="A55" s="189" t="s">
        <v>171</v>
      </c>
      <c r="B55" s="190"/>
      <c r="C55" s="15">
        <v>63</v>
      </c>
      <c r="D55" s="15">
        <v>0</v>
      </c>
      <c r="E55" s="118">
        <v>865</v>
      </c>
      <c r="F55" s="78" t="s">
        <v>16</v>
      </c>
      <c r="G55" s="78" t="s">
        <v>64</v>
      </c>
      <c r="H55" s="63" t="s">
        <v>65</v>
      </c>
      <c r="I55" s="75" t="s">
        <v>188</v>
      </c>
      <c r="J55" s="78"/>
      <c r="K55" s="133">
        <f aca="true" t="shared" si="9" ref="K55:O56">K56</f>
        <v>500</v>
      </c>
      <c r="L55" s="133">
        <f t="shared" si="9"/>
        <v>0</v>
      </c>
      <c r="M55" s="133">
        <f t="shared" si="9"/>
        <v>500</v>
      </c>
      <c r="N55" s="133">
        <f t="shared" si="9"/>
        <v>0</v>
      </c>
      <c r="O55" s="133">
        <f t="shared" si="9"/>
        <v>0</v>
      </c>
    </row>
    <row r="56" spans="1:15" ht="16.5" customHeight="1" hidden="1">
      <c r="A56" s="26"/>
      <c r="B56" s="30" t="s">
        <v>54</v>
      </c>
      <c r="C56" s="15">
        <v>63</v>
      </c>
      <c r="D56" s="15">
        <v>0</v>
      </c>
      <c r="E56" s="118">
        <v>865</v>
      </c>
      <c r="F56" s="63" t="s">
        <v>16</v>
      </c>
      <c r="G56" s="78" t="s">
        <v>64</v>
      </c>
      <c r="H56" s="63" t="s">
        <v>65</v>
      </c>
      <c r="I56" s="75" t="s">
        <v>188</v>
      </c>
      <c r="J56" s="63" t="s">
        <v>55</v>
      </c>
      <c r="K56" s="133">
        <f t="shared" si="9"/>
        <v>500</v>
      </c>
      <c r="L56" s="133">
        <f t="shared" si="9"/>
        <v>0</v>
      </c>
      <c r="M56" s="133">
        <f t="shared" si="9"/>
        <v>500</v>
      </c>
      <c r="N56" s="133">
        <f t="shared" si="9"/>
        <v>0</v>
      </c>
      <c r="O56" s="133">
        <f t="shared" si="9"/>
        <v>0</v>
      </c>
    </row>
    <row r="57" spans="1:15" ht="15.75" customHeight="1" hidden="1">
      <c r="A57" s="26"/>
      <c r="B57" s="31" t="s">
        <v>2</v>
      </c>
      <c r="C57" s="15">
        <v>63</v>
      </c>
      <c r="D57" s="15">
        <v>0</v>
      </c>
      <c r="E57" s="118">
        <v>865</v>
      </c>
      <c r="F57" s="63" t="s">
        <v>16</v>
      </c>
      <c r="G57" s="78" t="s">
        <v>64</v>
      </c>
      <c r="H57" s="63" t="s">
        <v>65</v>
      </c>
      <c r="I57" s="75" t="s">
        <v>188</v>
      </c>
      <c r="J57" s="76" t="s">
        <v>56</v>
      </c>
      <c r="K57" s="133">
        <f>'6.ВД 19-21 '!K57</f>
        <v>500</v>
      </c>
      <c r="L57" s="133">
        <f>'6.ВД 19-21 '!L57</f>
        <v>0</v>
      </c>
      <c r="M57" s="133">
        <f>'6.ВД 19-21 '!M57</f>
        <v>500</v>
      </c>
      <c r="N57" s="133">
        <f>'6.ВД 19-21 '!N57</f>
        <v>0</v>
      </c>
      <c r="O57" s="133">
        <f>'6.ВД 19-21 '!O57</f>
        <v>0</v>
      </c>
    </row>
    <row r="58" spans="1:15" s="19" customFormat="1" ht="14.25" customHeight="1">
      <c r="A58" s="119" t="s">
        <v>66</v>
      </c>
      <c r="B58" s="119" t="s">
        <v>66</v>
      </c>
      <c r="C58" s="67">
        <v>63</v>
      </c>
      <c r="D58" s="67">
        <v>0</v>
      </c>
      <c r="E58" s="66">
        <v>865</v>
      </c>
      <c r="F58" s="83" t="s">
        <v>18</v>
      </c>
      <c r="G58" s="83"/>
      <c r="H58" s="83"/>
      <c r="I58" s="83"/>
      <c r="J58" s="83"/>
      <c r="K58" s="132">
        <f aca="true" t="shared" si="10" ref="K58:O59">K59</f>
        <v>79305</v>
      </c>
      <c r="L58" s="132">
        <f t="shared" si="10"/>
        <v>0</v>
      </c>
      <c r="M58" s="132">
        <f t="shared" si="10"/>
        <v>79305</v>
      </c>
      <c r="N58" s="132">
        <f t="shared" si="10"/>
        <v>0</v>
      </c>
      <c r="O58" s="132">
        <f t="shared" si="10"/>
        <v>0</v>
      </c>
    </row>
    <row r="59" spans="1:15" s="33" customFormat="1" ht="14.25" customHeight="1">
      <c r="A59" s="119" t="s">
        <v>67</v>
      </c>
      <c r="B59" s="119" t="s">
        <v>67</v>
      </c>
      <c r="C59" s="67">
        <v>63</v>
      </c>
      <c r="D59" s="67">
        <v>0</v>
      </c>
      <c r="E59" s="66">
        <v>865</v>
      </c>
      <c r="F59" s="83" t="s">
        <v>18</v>
      </c>
      <c r="G59" s="83" t="s">
        <v>68</v>
      </c>
      <c r="H59" s="83"/>
      <c r="I59" s="83"/>
      <c r="J59" s="83"/>
      <c r="K59" s="132">
        <f t="shared" si="10"/>
        <v>79305</v>
      </c>
      <c r="L59" s="132">
        <f t="shared" si="10"/>
        <v>0</v>
      </c>
      <c r="M59" s="132">
        <f t="shared" si="10"/>
        <v>79305</v>
      </c>
      <c r="N59" s="132">
        <f t="shared" si="10"/>
        <v>0</v>
      </c>
      <c r="O59" s="132">
        <f t="shared" si="10"/>
        <v>0</v>
      </c>
    </row>
    <row r="60" spans="1:15" s="9" customFormat="1" ht="28.5" customHeight="1">
      <c r="A60" s="114" t="s">
        <v>69</v>
      </c>
      <c r="B60" s="114" t="s">
        <v>189</v>
      </c>
      <c r="C60" s="15">
        <v>63</v>
      </c>
      <c r="D60" s="15">
        <v>0</v>
      </c>
      <c r="E60" s="62">
        <v>865</v>
      </c>
      <c r="F60" s="63" t="s">
        <v>18</v>
      </c>
      <c r="G60" s="63" t="s">
        <v>68</v>
      </c>
      <c r="H60" s="63" t="s">
        <v>70</v>
      </c>
      <c r="I60" s="75" t="s">
        <v>190</v>
      </c>
      <c r="J60" s="63"/>
      <c r="K60" s="133">
        <f>K61+K63</f>
        <v>79305</v>
      </c>
      <c r="L60" s="133">
        <f>L61+L63</f>
        <v>0</v>
      </c>
      <c r="M60" s="133">
        <f>M61+M63</f>
        <v>79305</v>
      </c>
      <c r="N60" s="133">
        <f>N61+N63</f>
        <v>0</v>
      </c>
      <c r="O60" s="133">
        <f>O61+O63</f>
        <v>0</v>
      </c>
    </row>
    <row r="61" spans="1:15" ht="61.5" customHeight="1">
      <c r="A61" s="22"/>
      <c r="B61" s="23" t="s">
        <v>22</v>
      </c>
      <c r="C61" s="15">
        <v>63</v>
      </c>
      <c r="D61" s="15">
        <v>0</v>
      </c>
      <c r="E61" s="62">
        <v>865</v>
      </c>
      <c r="F61" s="63" t="s">
        <v>18</v>
      </c>
      <c r="G61" s="63" t="s">
        <v>68</v>
      </c>
      <c r="H61" s="63" t="s">
        <v>70</v>
      </c>
      <c r="I61" s="75" t="s">
        <v>190</v>
      </c>
      <c r="J61" s="63" t="s">
        <v>23</v>
      </c>
      <c r="K61" s="133">
        <f>K62</f>
        <v>74600</v>
      </c>
      <c r="L61" s="133">
        <f>L62</f>
        <v>516.62</v>
      </c>
      <c r="M61" s="133">
        <f>M62</f>
        <v>75116.62</v>
      </c>
      <c r="N61" s="133">
        <f>N62</f>
        <v>0</v>
      </c>
      <c r="O61" s="133">
        <f>O62</f>
        <v>0</v>
      </c>
    </row>
    <row r="62" spans="1:15" ht="27" customHeight="1">
      <c r="A62" s="26"/>
      <c r="B62" s="23" t="s">
        <v>24</v>
      </c>
      <c r="C62" s="15">
        <v>63</v>
      </c>
      <c r="D62" s="15">
        <v>0</v>
      </c>
      <c r="E62" s="62">
        <v>865</v>
      </c>
      <c r="F62" s="63" t="s">
        <v>18</v>
      </c>
      <c r="G62" s="63" t="s">
        <v>68</v>
      </c>
      <c r="H62" s="63" t="s">
        <v>70</v>
      </c>
      <c r="I62" s="75" t="s">
        <v>190</v>
      </c>
      <c r="J62" s="63" t="s">
        <v>25</v>
      </c>
      <c r="K62" s="133">
        <f>'6.ВД 19-21 '!K62</f>
        <v>74600</v>
      </c>
      <c r="L62" s="133">
        <f>'6.ВД 19-21 '!L62</f>
        <v>516.62</v>
      </c>
      <c r="M62" s="133">
        <f>'6.ВД 19-21 '!M62</f>
        <v>75116.62</v>
      </c>
      <c r="N62" s="133">
        <f>'6.ВД 19-21 '!N62</f>
        <v>0</v>
      </c>
      <c r="O62" s="133">
        <f>'6.ВД 19-21 '!O62</f>
        <v>0</v>
      </c>
    </row>
    <row r="63" spans="1:15" ht="28.5" customHeight="1">
      <c r="A63" s="26"/>
      <c r="B63" s="27" t="s">
        <v>34</v>
      </c>
      <c r="C63" s="15">
        <v>63</v>
      </c>
      <c r="D63" s="15">
        <v>0</v>
      </c>
      <c r="E63" s="118">
        <v>865</v>
      </c>
      <c r="F63" s="63" t="s">
        <v>18</v>
      </c>
      <c r="G63" s="63" t="s">
        <v>68</v>
      </c>
      <c r="H63" s="63" t="s">
        <v>70</v>
      </c>
      <c r="I63" s="75" t="s">
        <v>190</v>
      </c>
      <c r="J63" s="63" t="s">
        <v>35</v>
      </c>
      <c r="K63" s="133">
        <f>K64</f>
        <v>4705</v>
      </c>
      <c r="L63" s="133">
        <f>L64</f>
        <v>-516.62</v>
      </c>
      <c r="M63" s="133">
        <f>M64</f>
        <v>4188.38</v>
      </c>
      <c r="N63" s="133">
        <f>N64</f>
        <v>0</v>
      </c>
      <c r="O63" s="133">
        <f>O64</f>
        <v>0</v>
      </c>
    </row>
    <row r="64" spans="1:15" ht="28.5" customHeight="1">
      <c r="A64" s="26"/>
      <c r="B64" s="28" t="s">
        <v>36</v>
      </c>
      <c r="C64" s="15">
        <v>63</v>
      </c>
      <c r="D64" s="15">
        <v>0</v>
      </c>
      <c r="E64" s="118">
        <v>865</v>
      </c>
      <c r="F64" s="63" t="s">
        <v>18</v>
      </c>
      <c r="G64" s="63" t="s">
        <v>68</v>
      </c>
      <c r="H64" s="63" t="s">
        <v>70</v>
      </c>
      <c r="I64" s="75" t="s">
        <v>190</v>
      </c>
      <c r="J64" s="63" t="s">
        <v>37</v>
      </c>
      <c r="K64" s="133">
        <f>'6.ВД 19-21 '!K66</f>
        <v>4705</v>
      </c>
      <c r="L64" s="133">
        <f>'6.ВД 19-21 '!L66</f>
        <v>-516.62</v>
      </c>
      <c r="M64" s="133">
        <f>'6.ВД 19-21 '!M66</f>
        <v>4188.38</v>
      </c>
      <c r="N64" s="133">
        <f>'6.ВД 19-21 '!N66</f>
        <v>0</v>
      </c>
      <c r="O64" s="133">
        <f>'6.ВД 19-21 '!O66</f>
        <v>0</v>
      </c>
    </row>
    <row r="65" spans="1:15" s="19" customFormat="1" ht="24" customHeight="1" hidden="1">
      <c r="A65" s="119" t="s">
        <v>71</v>
      </c>
      <c r="B65" s="120" t="s">
        <v>71</v>
      </c>
      <c r="C65" s="67">
        <v>63</v>
      </c>
      <c r="D65" s="67">
        <v>0</v>
      </c>
      <c r="E65" s="66">
        <v>865</v>
      </c>
      <c r="F65" s="83" t="s">
        <v>68</v>
      </c>
      <c r="G65" s="83"/>
      <c r="H65" s="83"/>
      <c r="I65" s="83"/>
      <c r="J65" s="83"/>
      <c r="K65" s="132">
        <f aca="true" t="shared" si="11" ref="K65:O68">K66</f>
        <v>15000</v>
      </c>
      <c r="L65" s="132">
        <f t="shared" si="11"/>
        <v>0</v>
      </c>
      <c r="M65" s="132">
        <f t="shared" si="11"/>
        <v>15000</v>
      </c>
      <c r="N65" s="132">
        <f t="shared" si="11"/>
        <v>0</v>
      </c>
      <c r="O65" s="132">
        <f t="shared" si="11"/>
        <v>0</v>
      </c>
    </row>
    <row r="66" spans="1:15" s="25" customFormat="1" ht="14.25" customHeight="1" hidden="1">
      <c r="A66" s="119" t="s">
        <v>72</v>
      </c>
      <c r="B66" s="120" t="s">
        <v>72</v>
      </c>
      <c r="C66" s="67">
        <v>63</v>
      </c>
      <c r="D66" s="67">
        <v>0</v>
      </c>
      <c r="E66" s="121">
        <v>865</v>
      </c>
      <c r="F66" s="83" t="s">
        <v>68</v>
      </c>
      <c r="G66" s="86" t="s">
        <v>73</v>
      </c>
      <c r="H66" s="86"/>
      <c r="I66" s="78"/>
      <c r="J66" s="63"/>
      <c r="K66" s="132">
        <f t="shared" si="11"/>
        <v>15000</v>
      </c>
      <c r="L66" s="132">
        <f t="shared" si="11"/>
        <v>0</v>
      </c>
      <c r="M66" s="132">
        <f t="shared" si="11"/>
        <v>15000</v>
      </c>
      <c r="N66" s="132">
        <f t="shared" si="11"/>
        <v>0</v>
      </c>
      <c r="O66" s="132">
        <f t="shared" si="11"/>
        <v>0</v>
      </c>
    </row>
    <row r="67" spans="1:15" ht="15" customHeight="1" hidden="1">
      <c r="A67" s="114" t="s">
        <v>74</v>
      </c>
      <c r="B67" s="114" t="s">
        <v>74</v>
      </c>
      <c r="C67" s="15">
        <v>63</v>
      </c>
      <c r="D67" s="15">
        <v>0</v>
      </c>
      <c r="E67" s="69">
        <v>865</v>
      </c>
      <c r="F67" s="63" t="s">
        <v>68</v>
      </c>
      <c r="G67" s="63" t="s">
        <v>73</v>
      </c>
      <c r="H67" s="78" t="s">
        <v>75</v>
      </c>
      <c r="I67" s="75" t="s">
        <v>211</v>
      </c>
      <c r="J67" s="63"/>
      <c r="K67" s="133">
        <f>K68</f>
        <v>15000</v>
      </c>
      <c r="L67" s="133">
        <f t="shared" si="11"/>
        <v>0</v>
      </c>
      <c r="M67" s="133">
        <f t="shared" si="11"/>
        <v>15000</v>
      </c>
      <c r="N67" s="133">
        <f t="shared" si="11"/>
        <v>0</v>
      </c>
      <c r="O67" s="133">
        <f t="shared" si="11"/>
        <v>0</v>
      </c>
    </row>
    <row r="68" spans="1:15" ht="14.25" customHeight="1" hidden="1">
      <c r="A68" s="35"/>
      <c r="B68" s="27" t="s">
        <v>34</v>
      </c>
      <c r="C68" s="15">
        <v>63</v>
      </c>
      <c r="D68" s="15">
        <v>0</v>
      </c>
      <c r="E68" s="69">
        <v>865</v>
      </c>
      <c r="F68" s="63" t="s">
        <v>68</v>
      </c>
      <c r="G68" s="78" t="s">
        <v>73</v>
      </c>
      <c r="H68" s="78" t="s">
        <v>75</v>
      </c>
      <c r="I68" s="75" t="s">
        <v>211</v>
      </c>
      <c r="J68" s="63" t="s">
        <v>35</v>
      </c>
      <c r="K68" s="133">
        <f>K69</f>
        <v>15000</v>
      </c>
      <c r="L68" s="133">
        <f t="shared" si="11"/>
        <v>0</v>
      </c>
      <c r="M68" s="133">
        <f t="shared" si="11"/>
        <v>15000</v>
      </c>
      <c r="N68" s="133">
        <f>N69</f>
        <v>0</v>
      </c>
      <c r="O68" s="133">
        <f>O69</f>
        <v>0</v>
      </c>
    </row>
    <row r="69" spans="1:15" ht="15.75" customHeight="1" hidden="1">
      <c r="A69" s="36"/>
      <c r="B69" s="37" t="s">
        <v>36</v>
      </c>
      <c r="C69" s="15">
        <v>63</v>
      </c>
      <c r="D69" s="15">
        <v>0</v>
      </c>
      <c r="E69" s="69">
        <v>865</v>
      </c>
      <c r="F69" s="63" t="s">
        <v>68</v>
      </c>
      <c r="G69" s="78" t="s">
        <v>73</v>
      </c>
      <c r="H69" s="78" t="s">
        <v>75</v>
      </c>
      <c r="I69" s="75" t="s">
        <v>211</v>
      </c>
      <c r="J69" s="63" t="s">
        <v>37</v>
      </c>
      <c r="K69" s="133">
        <f>'6.ВД 19-21 '!K71</f>
        <v>15000</v>
      </c>
      <c r="L69" s="133">
        <f>'6.ВД 19-21 '!L71</f>
        <v>0</v>
      </c>
      <c r="M69" s="133">
        <f>'6.ВД 19-21 '!M71</f>
        <v>15000</v>
      </c>
      <c r="N69" s="133">
        <f>'6.ВД 19-21 '!N71</f>
        <v>0</v>
      </c>
      <c r="O69" s="133">
        <f>'6.ВД 19-21 '!O71</f>
        <v>0</v>
      </c>
    </row>
    <row r="70" spans="1:15" s="19" customFormat="1" ht="15.75" customHeight="1" hidden="1">
      <c r="A70" s="191" t="s">
        <v>80</v>
      </c>
      <c r="B70" s="191"/>
      <c r="C70" s="109">
        <v>63</v>
      </c>
      <c r="D70" s="109">
        <v>0</v>
      </c>
      <c r="E70" s="122">
        <v>865</v>
      </c>
      <c r="F70" s="123" t="s">
        <v>31</v>
      </c>
      <c r="G70" s="124"/>
      <c r="H70" s="124"/>
      <c r="I70" s="124"/>
      <c r="J70" s="124"/>
      <c r="K70" s="134">
        <f>K71</f>
        <v>1066650.57</v>
      </c>
      <c r="L70" s="134">
        <f aca="true" t="shared" si="12" ref="L70:M73">L71</f>
        <v>0</v>
      </c>
      <c r="M70" s="134">
        <f t="shared" si="12"/>
        <v>1066650.57</v>
      </c>
      <c r="N70" s="134">
        <f aca="true" t="shared" si="13" ref="N70:O73">N71</f>
        <v>0</v>
      </c>
      <c r="O70" s="134">
        <f t="shared" si="13"/>
        <v>0</v>
      </c>
    </row>
    <row r="71" spans="1:15" s="25" customFormat="1" ht="16.5" customHeight="1" hidden="1">
      <c r="A71" s="193" t="s">
        <v>81</v>
      </c>
      <c r="B71" s="194"/>
      <c r="C71" s="109">
        <v>63</v>
      </c>
      <c r="D71" s="109">
        <v>0</v>
      </c>
      <c r="E71" s="125">
        <v>865</v>
      </c>
      <c r="F71" s="123" t="s">
        <v>31</v>
      </c>
      <c r="G71" s="123" t="s">
        <v>82</v>
      </c>
      <c r="H71" s="123"/>
      <c r="I71" s="123"/>
      <c r="J71" s="123"/>
      <c r="K71" s="134">
        <f>K72</f>
        <v>1066650.57</v>
      </c>
      <c r="L71" s="134">
        <f t="shared" si="12"/>
        <v>0</v>
      </c>
      <c r="M71" s="134">
        <f t="shared" si="12"/>
        <v>1066650.57</v>
      </c>
      <c r="N71" s="134">
        <f t="shared" si="13"/>
        <v>0</v>
      </c>
      <c r="O71" s="134">
        <f t="shared" si="13"/>
        <v>0</v>
      </c>
    </row>
    <row r="72" spans="1:15" ht="192.75" customHeight="1" hidden="1">
      <c r="A72" s="195" t="s">
        <v>83</v>
      </c>
      <c r="B72" s="196"/>
      <c r="C72" s="126">
        <v>63</v>
      </c>
      <c r="D72" s="126">
        <v>0</v>
      </c>
      <c r="E72" s="106">
        <v>865</v>
      </c>
      <c r="F72" s="127" t="s">
        <v>31</v>
      </c>
      <c r="G72" s="127" t="s">
        <v>82</v>
      </c>
      <c r="H72" s="127" t="s">
        <v>84</v>
      </c>
      <c r="I72" s="116" t="s">
        <v>191</v>
      </c>
      <c r="J72" s="128"/>
      <c r="K72" s="135">
        <f>K73</f>
        <v>1066650.57</v>
      </c>
      <c r="L72" s="135">
        <f t="shared" si="12"/>
        <v>0</v>
      </c>
      <c r="M72" s="135">
        <f t="shared" si="12"/>
        <v>1066650.57</v>
      </c>
      <c r="N72" s="135">
        <f t="shared" si="13"/>
        <v>0</v>
      </c>
      <c r="O72" s="135">
        <f t="shared" si="13"/>
        <v>0</v>
      </c>
    </row>
    <row r="73" spans="1:15" ht="26.25" customHeight="1" hidden="1">
      <c r="A73" s="39"/>
      <c r="B73" s="27" t="s">
        <v>34</v>
      </c>
      <c r="C73" s="126">
        <v>63</v>
      </c>
      <c r="D73" s="126">
        <v>0</v>
      </c>
      <c r="E73" s="106">
        <v>865</v>
      </c>
      <c r="F73" s="127" t="s">
        <v>31</v>
      </c>
      <c r="G73" s="127" t="s">
        <v>82</v>
      </c>
      <c r="H73" s="127" t="s">
        <v>84</v>
      </c>
      <c r="I73" s="116" t="s">
        <v>191</v>
      </c>
      <c r="J73" s="63" t="s">
        <v>35</v>
      </c>
      <c r="K73" s="135">
        <f>K74</f>
        <v>1066650.57</v>
      </c>
      <c r="L73" s="135">
        <f t="shared" si="12"/>
        <v>0</v>
      </c>
      <c r="M73" s="135">
        <f t="shared" si="12"/>
        <v>1066650.57</v>
      </c>
      <c r="N73" s="135">
        <f t="shared" si="13"/>
        <v>0</v>
      </c>
      <c r="O73" s="135">
        <f t="shared" si="13"/>
        <v>0</v>
      </c>
    </row>
    <row r="74" spans="1:15" ht="26.25" customHeight="1" hidden="1">
      <c r="A74" s="39"/>
      <c r="B74" s="37" t="s">
        <v>36</v>
      </c>
      <c r="C74" s="126">
        <v>63</v>
      </c>
      <c r="D74" s="126">
        <v>0</v>
      </c>
      <c r="E74" s="106">
        <v>865</v>
      </c>
      <c r="F74" s="127" t="s">
        <v>31</v>
      </c>
      <c r="G74" s="127" t="s">
        <v>82</v>
      </c>
      <c r="H74" s="127" t="s">
        <v>84</v>
      </c>
      <c r="I74" s="116" t="s">
        <v>191</v>
      </c>
      <c r="J74" s="63" t="s">
        <v>37</v>
      </c>
      <c r="K74" s="135">
        <f>'6.ВД 19-21 '!K76</f>
        <v>1066650.57</v>
      </c>
      <c r="L74" s="135">
        <f>'6.ВД 19-21 '!L76</f>
        <v>0</v>
      </c>
      <c r="M74" s="135">
        <f>'6.ВД 19-21 '!M76</f>
        <v>1066650.57</v>
      </c>
      <c r="N74" s="135">
        <f>'6.ВД 19-21 '!N76</f>
        <v>0</v>
      </c>
      <c r="O74" s="135">
        <f>'6.ВД 19-21 '!O76</f>
        <v>0</v>
      </c>
    </row>
    <row r="75" spans="1:15" ht="15.75" customHeight="1" hidden="1">
      <c r="A75" s="36"/>
      <c r="B75" s="37" t="s">
        <v>38</v>
      </c>
      <c r="C75" s="79">
        <v>63</v>
      </c>
      <c r="D75" s="79">
        <v>0</v>
      </c>
      <c r="E75" s="106">
        <v>865</v>
      </c>
      <c r="F75" s="127" t="s">
        <v>31</v>
      </c>
      <c r="G75" s="127" t="s">
        <v>82</v>
      </c>
      <c r="H75" s="127" t="s">
        <v>84</v>
      </c>
      <c r="I75" s="116" t="s">
        <v>191</v>
      </c>
      <c r="J75" s="63" t="s">
        <v>39</v>
      </c>
      <c r="K75" s="133">
        <v>935358.1</v>
      </c>
      <c r="L75" s="133"/>
      <c r="M75" s="133"/>
      <c r="N75" s="133">
        <v>986997.42</v>
      </c>
      <c r="O75" s="133">
        <v>1039270.92</v>
      </c>
    </row>
    <row r="76" spans="1:15" s="41" customFormat="1" ht="15.75" customHeight="1">
      <c r="A76" s="197" t="s">
        <v>85</v>
      </c>
      <c r="B76" s="198"/>
      <c r="C76" s="67">
        <v>63</v>
      </c>
      <c r="D76" s="67">
        <v>0</v>
      </c>
      <c r="E76" s="66">
        <v>865</v>
      </c>
      <c r="F76" s="87" t="s">
        <v>86</v>
      </c>
      <c r="G76" s="87"/>
      <c r="H76" s="87"/>
      <c r="I76" s="87"/>
      <c r="J76" s="87"/>
      <c r="K76" s="136">
        <f>K77+K86</f>
        <v>1275806</v>
      </c>
      <c r="L76" s="136">
        <f>L77+L86</f>
        <v>-10000</v>
      </c>
      <c r="M76" s="136">
        <f>M77+M86</f>
        <v>1265806</v>
      </c>
      <c r="N76" s="136">
        <f>N77+N86</f>
        <v>0</v>
      </c>
      <c r="O76" s="136">
        <f>O77+O86</f>
        <v>0</v>
      </c>
    </row>
    <row r="77" spans="1:15" s="41" customFormat="1" ht="15" customHeight="1" hidden="1">
      <c r="A77" s="197" t="s">
        <v>87</v>
      </c>
      <c r="B77" s="198"/>
      <c r="C77" s="67">
        <v>63</v>
      </c>
      <c r="D77" s="67">
        <v>0</v>
      </c>
      <c r="E77" s="66">
        <v>865</v>
      </c>
      <c r="F77" s="87" t="s">
        <v>86</v>
      </c>
      <c r="G77" s="87" t="s">
        <v>16</v>
      </c>
      <c r="H77" s="87"/>
      <c r="I77" s="70"/>
      <c r="J77" s="129"/>
      <c r="K77" s="136">
        <f>K78+K82</f>
        <v>300</v>
      </c>
      <c r="L77" s="136">
        <f>L78+L82</f>
        <v>0</v>
      </c>
      <c r="M77" s="136">
        <f>M78+M82</f>
        <v>300</v>
      </c>
      <c r="N77" s="136">
        <f>N78+N82</f>
        <v>0</v>
      </c>
      <c r="O77" s="136">
        <f>O78+O82</f>
        <v>0</v>
      </c>
    </row>
    <row r="78" spans="1:15" s="43" customFormat="1" ht="111" customHeight="1" hidden="1">
      <c r="A78" s="199" t="s">
        <v>92</v>
      </c>
      <c r="B78" s="199"/>
      <c r="C78" s="15">
        <v>63</v>
      </c>
      <c r="D78" s="15">
        <v>0</v>
      </c>
      <c r="E78" s="69">
        <v>865</v>
      </c>
      <c r="F78" s="70" t="s">
        <v>86</v>
      </c>
      <c r="G78" s="70" t="s">
        <v>16</v>
      </c>
      <c r="H78" s="70" t="s">
        <v>89</v>
      </c>
      <c r="I78" s="70" t="s">
        <v>192</v>
      </c>
      <c r="J78" s="70"/>
      <c r="K78" s="137">
        <f aca="true" t="shared" si="14" ref="K78:O83">K79</f>
        <v>300</v>
      </c>
      <c r="L78" s="137">
        <f t="shared" si="14"/>
        <v>0</v>
      </c>
      <c r="M78" s="137">
        <f t="shared" si="14"/>
        <v>300</v>
      </c>
      <c r="N78" s="137">
        <f t="shared" si="14"/>
        <v>0</v>
      </c>
      <c r="O78" s="137">
        <f t="shared" si="14"/>
        <v>0</v>
      </c>
    </row>
    <row r="79" spans="1:15" s="43" customFormat="1" ht="28.5" customHeight="1" hidden="1">
      <c r="A79" s="23"/>
      <c r="B79" s="28" t="s">
        <v>91</v>
      </c>
      <c r="C79" s="15">
        <v>63</v>
      </c>
      <c r="D79" s="15">
        <v>0</v>
      </c>
      <c r="E79" s="118">
        <v>865</v>
      </c>
      <c r="F79" s="70" t="s">
        <v>86</v>
      </c>
      <c r="G79" s="70" t="s">
        <v>16</v>
      </c>
      <c r="H79" s="70" t="s">
        <v>89</v>
      </c>
      <c r="I79" s="70" t="s">
        <v>192</v>
      </c>
      <c r="J79" s="70" t="s">
        <v>35</v>
      </c>
      <c r="K79" s="137">
        <f t="shared" si="14"/>
        <v>300</v>
      </c>
      <c r="L79" s="137">
        <f t="shared" si="14"/>
        <v>0</v>
      </c>
      <c r="M79" s="137">
        <f t="shared" si="14"/>
        <v>300</v>
      </c>
      <c r="N79" s="137">
        <f t="shared" si="14"/>
        <v>0</v>
      </c>
      <c r="O79" s="137">
        <f t="shared" si="14"/>
        <v>0</v>
      </c>
    </row>
    <row r="80" spans="1:15" s="43" customFormat="1" ht="28.5" customHeight="1" hidden="1">
      <c r="A80" s="23"/>
      <c r="B80" s="28" t="s">
        <v>36</v>
      </c>
      <c r="C80" s="15">
        <v>63</v>
      </c>
      <c r="D80" s="15">
        <v>0</v>
      </c>
      <c r="E80" s="118">
        <v>865</v>
      </c>
      <c r="F80" s="70" t="s">
        <v>86</v>
      </c>
      <c r="G80" s="70" t="s">
        <v>16</v>
      </c>
      <c r="H80" s="70" t="s">
        <v>89</v>
      </c>
      <c r="I80" s="70" t="s">
        <v>192</v>
      </c>
      <c r="J80" s="70" t="s">
        <v>37</v>
      </c>
      <c r="K80" s="137">
        <f>'6.ВД 19-21 '!K82</f>
        <v>300</v>
      </c>
      <c r="L80" s="137">
        <f>'6.ВД 19-21 '!L82</f>
        <v>0</v>
      </c>
      <c r="M80" s="137">
        <f>'6.ВД 19-21 '!M82</f>
        <v>300</v>
      </c>
      <c r="N80" s="137">
        <f>'6.ВД 19-21 '!N82</f>
        <v>0</v>
      </c>
      <c r="O80" s="137">
        <f>'6.ВД 19-21 '!O82</f>
        <v>0</v>
      </c>
    </row>
    <row r="81" spans="1:15" s="43" customFormat="1" ht="15.75" customHeight="1" hidden="1">
      <c r="A81" s="24"/>
      <c r="B81" s="28" t="s">
        <v>38</v>
      </c>
      <c r="C81" s="15">
        <v>63</v>
      </c>
      <c r="D81" s="15">
        <v>0</v>
      </c>
      <c r="E81" s="118">
        <v>865</v>
      </c>
      <c r="F81" s="70" t="s">
        <v>86</v>
      </c>
      <c r="G81" s="70" t="s">
        <v>16</v>
      </c>
      <c r="H81" s="70" t="s">
        <v>89</v>
      </c>
      <c r="I81" s="70" t="s">
        <v>192</v>
      </c>
      <c r="J81" s="70" t="s">
        <v>39</v>
      </c>
      <c r="K81" s="137">
        <v>300</v>
      </c>
      <c r="L81" s="137"/>
      <c r="M81" s="137"/>
      <c r="N81" s="137">
        <v>300</v>
      </c>
      <c r="O81" s="137">
        <v>300</v>
      </c>
    </row>
    <row r="82" spans="1:15" s="43" customFormat="1" ht="60" customHeight="1" hidden="1">
      <c r="A82" s="200" t="s">
        <v>92</v>
      </c>
      <c r="B82" s="201"/>
      <c r="C82" s="15">
        <v>63</v>
      </c>
      <c r="D82" s="15">
        <v>0</v>
      </c>
      <c r="E82" s="69">
        <v>865</v>
      </c>
      <c r="F82" s="70" t="s">
        <v>86</v>
      </c>
      <c r="G82" s="70" t="s">
        <v>16</v>
      </c>
      <c r="H82" s="70" t="s">
        <v>89</v>
      </c>
      <c r="I82" s="70" t="s">
        <v>93</v>
      </c>
      <c r="J82" s="70"/>
      <c r="K82" s="137">
        <f t="shared" si="14"/>
        <v>0</v>
      </c>
      <c r="L82" s="137"/>
      <c r="M82" s="137"/>
      <c r="N82" s="137">
        <f t="shared" si="14"/>
        <v>0</v>
      </c>
      <c r="O82" s="137">
        <f t="shared" si="14"/>
        <v>0</v>
      </c>
    </row>
    <row r="83" spans="1:15" s="43" customFormat="1" ht="15" customHeight="1" hidden="1">
      <c r="A83" s="23"/>
      <c r="B83" s="27" t="s">
        <v>34</v>
      </c>
      <c r="C83" s="15">
        <v>63</v>
      </c>
      <c r="D83" s="15">
        <v>0</v>
      </c>
      <c r="E83" s="118">
        <v>865</v>
      </c>
      <c r="F83" s="70" t="s">
        <v>86</v>
      </c>
      <c r="G83" s="70" t="s">
        <v>16</v>
      </c>
      <c r="H83" s="70" t="s">
        <v>89</v>
      </c>
      <c r="I83" s="70" t="s">
        <v>93</v>
      </c>
      <c r="J83" s="70" t="s">
        <v>35</v>
      </c>
      <c r="K83" s="137">
        <f t="shared" si="14"/>
        <v>0</v>
      </c>
      <c r="L83" s="137"/>
      <c r="M83" s="137"/>
      <c r="N83" s="137">
        <f t="shared" si="14"/>
        <v>0</v>
      </c>
      <c r="O83" s="137">
        <f t="shared" si="14"/>
        <v>0</v>
      </c>
    </row>
    <row r="84" spans="1:15" s="43" customFormat="1" ht="15.75" customHeight="1" hidden="1">
      <c r="A84" s="23"/>
      <c r="B84" s="28" t="s">
        <v>36</v>
      </c>
      <c r="C84" s="15">
        <v>63</v>
      </c>
      <c r="D84" s="15">
        <v>0</v>
      </c>
      <c r="E84" s="118">
        <v>865</v>
      </c>
      <c r="F84" s="70" t="s">
        <v>86</v>
      </c>
      <c r="G84" s="70" t="s">
        <v>16</v>
      </c>
      <c r="H84" s="70" t="s">
        <v>89</v>
      </c>
      <c r="I84" s="70" t="s">
        <v>93</v>
      </c>
      <c r="J84" s="70" t="s">
        <v>37</v>
      </c>
      <c r="K84" s="137"/>
      <c r="L84" s="137"/>
      <c r="M84" s="137"/>
      <c r="N84" s="137"/>
      <c r="O84" s="137"/>
    </row>
    <row r="85" spans="1:15" s="43" customFormat="1" ht="15.75" customHeight="1" hidden="1">
      <c r="A85" s="24"/>
      <c r="B85" s="28" t="s">
        <v>38</v>
      </c>
      <c r="C85" s="15">
        <v>63</v>
      </c>
      <c r="D85" s="15">
        <v>0</v>
      </c>
      <c r="E85" s="118">
        <v>865</v>
      </c>
      <c r="F85" s="70" t="s">
        <v>86</v>
      </c>
      <c r="G85" s="70" t="s">
        <v>16</v>
      </c>
      <c r="H85" s="70" t="s">
        <v>89</v>
      </c>
      <c r="I85" s="70" t="s">
        <v>93</v>
      </c>
      <c r="J85" s="70" t="s">
        <v>39</v>
      </c>
      <c r="K85" s="137"/>
      <c r="L85" s="137"/>
      <c r="M85" s="137"/>
      <c r="N85" s="137"/>
      <c r="O85" s="137"/>
    </row>
    <row r="86" spans="1:15" s="44" customFormat="1" ht="15" customHeight="1">
      <c r="A86" s="185" t="s">
        <v>94</v>
      </c>
      <c r="B86" s="186"/>
      <c r="C86" s="67">
        <v>63</v>
      </c>
      <c r="D86" s="67">
        <v>0</v>
      </c>
      <c r="E86" s="110">
        <v>865</v>
      </c>
      <c r="F86" s="87" t="s">
        <v>86</v>
      </c>
      <c r="G86" s="87" t="s">
        <v>68</v>
      </c>
      <c r="H86" s="87"/>
      <c r="I86" s="87"/>
      <c r="J86" s="87"/>
      <c r="K86" s="136">
        <f>'6.ВД 19-21 '!K88</f>
        <v>1275506</v>
      </c>
      <c r="L86" s="136">
        <f>'6.ВД 19-21 '!L88</f>
        <v>-10000</v>
      </c>
      <c r="M86" s="136">
        <f>'6.ВД 19-21 '!M88</f>
        <v>1265506</v>
      </c>
      <c r="N86" s="136">
        <f>'6.ВД 19-21 '!N88</f>
        <v>0</v>
      </c>
      <c r="O86" s="136">
        <f>'6.ВД 19-21 '!O88</f>
        <v>0</v>
      </c>
    </row>
    <row r="87" spans="1:15" s="43" customFormat="1" ht="16.5" customHeight="1" hidden="1">
      <c r="A87" s="189" t="s">
        <v>178</v>
      </c>
      <c r="B87" s="190"/>
      <c r="C87" s="15">
        <v>63</v>
      </c>
      <c r="D87" s="15">
        <v>0</v>
      </c>
      <c r="E87" s="69">
        <v>865</v>
      </c>
      <c r="F87" s="70" t="s">
        <v>86</v>
      </c>
      <c r="G87" s="70" t="s">
        <v>68</v>
      </c>
      <c r="H87" s="70" t="s">
        <v>95</v>
      </c>
      <c r="I87" s="70" t="s">
        <v>193</v>
      </c>
      <c r="J87" s="70"/>
      <c r="K87" s="137">
        <f aca="true" t="shared" si="15" ref="K87:O88">K88</f>
        <v>50000</v>
      </c>
      <c r="L87" s="137">
        <f t="shared" si="15"/>
        <v>0</v>
      </c>
      <c r="M87" s="137">
        <f t="shared" si="15"/>
        <v>50000</v>
      </c>
      <c r="N87" s="137">
        <f t="shared" si="15"/>
        <v>0</v>
      </c>
      <c r="O87" s="137">
        <f t="shared" si="15"/>
        <v>0</v>
      </c>
    </row>
    <row r="88" spans="1:15" s="43" customFormat="1" ht="26.25" customHeight="1" hidden="1">
      <c r="A88" s="26"/>
      <c r="B88" s="27" t="s">
        <v>34</v>
      </c>
      <c r="C88" s="15">
        <v>63</v>
      </c>
      <c r="D88" s="15">
        <v>0</v>
      </c>
      <c r="E88" s="69">
        <v>865</v>
      </c>
      <c r="F88" s="70" t="s">
        <v>86</v>
      </c>
      <c r="G88" s="70" t="s">
        <v>68</v>
      </c>
      <c r="H88" s="70" t="s">
        <v>95</v>
      </c>
      <c r="I88" s="70" t="s">
        <v>193</v>
      </c>
      <c r="J88" s="70" t="s">
        <v>35</v>
      </c>
      <c r="K88" s="137">
        <f t="shared" si="15"/>
        <v>50000</v>
      </c>
      <c r="L88" s="137">
        <f t="shared" si="15"/>
        <v>0</v>
      </c>
      <c r="M88" s="137">
        <f t="shared" si="15"/>
        <v>50000</v>
      </c>
      <c r="N88" s="137">
        <f t="shared" si="15"/>
        <v>0</v>
      </c>
      <c r="O88" s="137">
        <f t="shared" si="15"/>
        <v>0</v>
      </c>
    </row>
    <row r="89" spans="1:15" s="43" customFormat="1" ht="26.25" customHeight="1" hidden="1">
      <c r="A89" s="26"/>
      <c r="B89" s="28" t="s">
        <v>36</v>
      </c>
      <c r="C89" s="15">
        <v>63</v>
      </c>
      <c r="D89" s="15">
        <v>0</v>
      </c>
      <c r="E89" s="69">
        <v>865</v>
      </c>
      <c r="F89" s="70" t="s">
        <v>86</v>
      </c>
      <c r="G89" s="70" t="s">
        <v>68</v>
      </c>
      <c r="H89" s="70" t="s">
        <v>95</v>
      </c>
      <c r="I89" s="70" t="s">
        <v>193</v>
      </c>
      <c r="J89" s="70" t="s">
        <v>37</v>
      </c>
      <c r="K89" s="137">
        <f>'6.ВД 19-21 '!K91</f>
        <v>50000</v>
      </c>
      <c r="L89" s="137">
        <f>'6.ВД 19-21 '!L91</f>
        <v>0</v>
      </c>
      <c r="M89" s="137">
        <f>'6.ВД 19-21 '!M91</f>
        <v>50000</v>
      </c>
      <c r="N89" s="137">
        <f>'6.ВД 19-21 '!N91</f>
        <v>0</v>
      </c>
      <c r="O89" s="137">
        <f>'6.ВД 19-21 '!O91</f>
        <v>0</v>
      </c>
    </row>
    <row r="90" spans="1:15" s="43" customFormat="1" ht="17.25" customHeight="1" hidden="1">
      <c r="A90" s="50"/>
      <c r="B90" s="151" t="s">
        <v>137</v>
      </c>
      <c r="C90" s="15"/>
      <c r="D90" s="15"/>
      <c r="E90" s="69">
        <v>865</v>
      </c>
      <c r="F90" s="70" t="s">
        <v>86</v>
      </c>
      <c r="G90" s="70" t="s">
        <v>68</v>
      </c>
      <c r="H90" s="70"/>
      <c r="I90" s="70" t="s">
        <v>248</v>
      </c>
      <c r="J90" s="70"/>
      <c r="K90" s="137">
        <f aca="true" t="shared" si="16" ref="K90:O91">K91</f>
        <v>15000</v>
      </c>
      <c r="L90" s="137">
        <f t="shared" si="16"/>
        <v>0</v>
      </c>
      <c r="M90" s="137">
        <f t="shared" si="16"/>
        <v>15000</v>
      </c>
      <c r="N90" s="137">
        <f t="shared" si="16"/>
        <v>0</v>
      </c>
      <c r="O90" s="137">
        <f t="shared" si="16"/>
        <v>0</v>
      </c>
    </row>
    <row r="91" spans="1:15" s="43" customFormat="1" ht="27" customHeight="1" hidden="1">
      <c r="A91" s="50"/>
      <c r="B91" s="28" t="s">
        <v>91</v>
      </c>
      <c r="C91" s="15"/>
      <c r="D91" s="15"/>
      <c r="E91" s="69">
        <v>865</v>
      </c>
      <c r="F91" s="70" t="s">
        <v>86</v>
      </c>
      <c r="G91" s="70" t="s">
        <v>68</v>
      </c>
      <c r="H91" s="70"/>
      <c r="I91" s="70" t="s">
        <v>248</v>
      </c>
      <c r="J91" s="70" t="s">
        <v>35</v>
      </c>
      <c r="K91" s="137">
        <f t="shared" si="16"/>
        <v>15000</v>
      </c>
      <c r="L91" s="137">
        <f t="shared" si="16"/>
        <v>0</v>
      </c>
      <c r="M91" s="137">
        <f t="shared" si="16"/>
        <v>15000</v>
      </c>
      <c r="N91" s="137">
        <f t="shared" si="16"/>
        <v>0</v>
      </c>
      <c r="O91" s="137">
        <f t="shared" si="16"/>
        <v>0</v>
      </c>
    </row>
    <row r="92" spans="1:15" s="43" customFormat="1" ht="27.75" customHeight="1" hidden="1">
      <c r="A92" s="50"/>
      <c r="B92" s="28" t="s">
        <v>36</v>
      </c>
      <c r="C92" s="15"/>
      <c r="D92" s="15"/>
      <c r="E92" s="69">
        <v>865</v>
      </c>
      <c r="F92" s="70" t="s">
        <v>86</v>
      </c>
      <c r="G92" s="70" t="s">
        <v>68</v>
      </c>
      <c r="H92" s="70"/>
      <c r="I92" s="70" t="s">
        <v>248</v>
      </c>
      <c r="J92" s="70" t="s">
        <v>37</v>
      </c>
      <c r="K92" s="137">
        <f>'6.ВД 19-21 '!K94</f>
        <v>15000</v>
      </c>
      <c r="L92" s="137">
        <f>'6.ВД 19-21 '!L94</f>
        <v>0</v>
      </c>
      <c r="M92" s="137">
        <f>'6.ВД 19-21 '!M94</f>
        <v>15000</v>
      </c>
      <c r="N92" s="137">
        <f>'6.ВД 19-21 '!N94</f>
        <v>0</v>
      </c>
      <c r="O92" s="137">
        <f>'6.ВД 19-21 '!O94</f>
        <v>0</v>
      </c>
    </row>
    <row r="93" spans="1:15" s="43" customFormat="1" ht="15" customHeight="1" hidden="1">
      <c r="A93" s="189" t="s">
        <v>96</v>
      </c>
      <c r="B93" s="190"/>
      <c r="C93" s="15">
        <v>63</v>
      </c>
      <c r="D93" s="15">
        <v>0</v>
      </c>
      <c r="E93" s="69">
        <v>865</v>
      </c>
      <c r="F93" s="70" t="s">
        <v>86</v>
      </c>
      <c r="G93" s="70" t="s">
        <v>68</v>
      </c>
      <c r="H93" s="70" t="s">
        <v>97</v>
      </c>
      <c r="I93" s="70" t="s">
        <v>249</v>
      </c>
      <c r="J93" s="70"/>
      <c r="K93" s="137">
        <f aca="true" t="shared" si="17" ref="K93:O94">K94</f>
        <v>110506</v>
      </c>
      <c r="L93" s="137">
        <f t="shared" si="17"/>
        <v>0</v>
      </c>
      <c r="M93" s="137">
        <f t="shared" si="17"/>
        <v>110506</v>
      </c>
      <c r="N93" s="137">
        <f t="shared" si="17"/>
        <v>0</v>
      </c>
      <c r="O93" s="137">
        <f t="shared" si="17"/>
        <v>0</v>
      </c>
    </row>
    <row r="94" spans="1:15" s="43" customFormat="1" ht="26.25" customHeight="1" hidden="1">
      <c r="A94" s="26"/>
      <c r="B94" s="28" t="s">
        <v>91</v>
      </c>
      <c r="C94" s="15">
        <v>63</v>
      </c>
      <c r="D94" s="15">
        <v>0</v>
      </c>
      <c r="E94" s="69">
        <v>865</v>
      </c>
      <c r="F94" s="70" t="s">
        <v>86</v>
      </c>
      <c r="G94" s="70" t="s">
        <v>68</v>
      </c>
      <c r="H94" s="70" t="s">
        <v>97</v>
      </c>
      <c r="I94" s="70" t="s">
        <v>249</v>
      </c>
      <c r="J94" s="70" t="s">
        <v>35</v>
      </c>
      <c r="K94" s="137">
        <f t="shared" si="17"/>
        <v>110506</v>
      </c>
      <c r="L94" s="137">
        <f t="shared" si="17"/>
        <v>0</v>
      </c>
      <c r="M94" s="137">
        <f t="shared" si="17"/>
        <v>110506</v>
      </c>
      <c r="N94" s="137">
        <f t="shared" si="17"/>
        <v>0</v>
      </c>
      <c r="O94" s="137">
        <f t="shared" si="17"/>
        <v>0</v>
      </c>
    </row>
    <row r="95" spans="1:15" ht="26.25" customHeight="1" hidden="1">
      <c r="A95" s="26"/>
      <c r="B95" s="28" t="s">
        <v>36</v>
      </c>
      <c r="C95" s="15">
        <v>63</v>
      </c>
      <c r="D95" s="15">
        <v>0</v>
      </c>
      <c r="E95" s="69">
        <v>865</v>
      </c>
      <c r="F95" s="70" t="s">
        <v>86</v>
      </c>
      <c r="G95" s="70" t="s">
        <v>68</v>
      </c>
      <c r="H95" s="70" t="s">
        <v>97</v>
      </c>
      <c r="I95" s="70" t="s">
        <v>249</v>
      </c>
      <c r="J95" s="70" t="s">
        <v>37</v>
      </c>
      <c r="K95" s="133">
        <f>'6.ВД 19-21 '!K97</f>
        <v>110506</v>
      </c>
      <c r="L95" s="133">
        <f>'6.ВД 19-21 '!L97</f>
        <v>0</v>
      </c>
      <c r="M95" s="133">
        <f>'6.ВД 19-21 '!M97</f>
        <v>110506</v>
      </c>
      <c r="N95" s="133">
        <f>'6.ВД 19-21 '!N97</f>
        <v>0</v>
      </c>
      <c r="O95" s="133">
        <f>'6.ВД 19-21 '!O97</f>
        <v>0</v>
      </c>
    </row>
    <row r="96" spans="1:15" ht="14.25" customHeight="1">
      <c r="A96" s="50"/>
      <c r="B96" s="150" t="s">
        <v>141</v>
      </c>
      <c r="C96" s="15"/>
      <c r="D96" s="15"/>
      <c r="E96" s="69">
        <v>865</v>
      </c>
      <c r="F96" s="70" t="s">
        <v>86</v>
      </c>
      <c r="G96" s="70" t="s">
        <v>68</v>
      </c>
      <c r="H96" s="70"/>
      <c r="I96" s="70" t="s">
        <v>250</v>
      </c>
      <c r="J96" s="70"/>
      <c r="K96" s="133">
        <f>'6.ВД 19-21 '!K98</f>
        <v>100000</v>
      </c>
      <c r="L96" s="133">
        <f>'6.ВД 19-21 '!L98</f>
        <v>-10000</v>
      </c>
      <c r="M96" s="133">
        <f>'6.ВД 19-21 '!M98</f>
        <v>90000</v>
      </c>
      <c r="N96" s="133">
        <f>'6.ВД 19-21 '!N98</f>
        <v>0</v>
      </c>
      <c r="O96" s="133">
        <f>'6.ВД 19-21 '!O98</f>
        <v>0</v>
      </c>
    </row>
    <row r="97" spans="1:15" ht="23.25" customHeight="1">
      <c r="A97" s="50"/>
      <c r="B97" s="28" t="s">
        <v>91</v>
      </c>
      <c r="C97" s="15"/>
      <c r="D97" s="15"/>
      <c r="E97" s="69">
        <v>865</v>
      </c>
      <c r="F97" s="70" t="s">
        <v>86</v>
      </c>
      <c r="G97" s="70" t="s">
        <v>68</v>
      </c>
      <c r="H97" s="70"/>
      <c r="I97" s="70" t="s">
        <v>250</v>
      </c>
      <c r="J97" s="70" t="s">
        <v>35</v>
      </c>
      <c r="K97" s="133">
        <f>K98</f>
        <v>100000</v>
      </c>
      <c r="L97" s="133">
        <f>L98</f>
        <v>-10000</v>
      </c>
      <c r="M97" s="133">
        <f>M98</f>
        <v>90000</v>
      </c>
      <c r="N97" s="133">
        <f>N98</f>
        <v>0</v>
      </c>
      <c r="O97" s="133">
        <f>O98</f>
        <v>0</v>
      </c>
    </row>
    <row r="98" spans="1:15" ht="27.75" customHeight="1">
      <c r="A98" s="50"/>
      <c r="B98" s="28" t="s">
        <v>36</v>
      </c>
      <c r="C98" s="15"/>
      <c r="D98" s="15"/>
      <c r="E98" s="69">
        <v>865</v>
      </c>
      <c r="F98" s="70" t="s">
        <v>86</v>
      </c>
      <c r="G98" s="70" t="s">
        <v>68</v>
      </c>
      <c r="H98" s="70"/>
      <c r="I98" s="70" t="s">
        <v>250</v>
      </c>
      <c r="J98" s="70" t="s">
        <v>37</v>
      </c>
      <c r="K98" s="133">
        <f>'6.ВД 19-21 '!K100</f>
        <v>100000</v>
      </c>
      <c r="L98" s="133">
        <f>'6.ВД 19-21 '!L100</f>
        <v>-10000</v>
      </c>
      <c r="M98" s="133">
        <f>'6.ВД 19-21 '!M100</f>
        <v>90000</v>
      </c>
      <c r="N98" s="133">
        <f>'6.ВД 19-21 '!N100</f>
        <v>0</v>
      </c>
      <c r="O98" s="133">
        <f>'6.ВД 19-21 '!O100</f>
        <v>0</v>
      </c>
    </row>
    <row r="99" spans="1:15" ht="27.75" customHeight="1" hidden="1">
      <c r="A99" s="50"/>
      <c r="B99" s="150" t="s">
        <v>241</v>
      </c>
      <c r="C99" s="15"/>
      <c r="D99" s="15"/>
      <c r="E99" s="69"/>
      <c r="F99" s="70" t="s">
        <v>86</v>
      </c>
      <c r="G99" s="70" t="s">
        <v>68</v>
      </c>
      <c r="H99" s="70"/>
      <c r="I99" s="70" t="s">
        <v>242</v>
      </c>
      <c r="J99" s="70"/>
      <c r="K99" s="133">
        <f>'6.ВД 19-21 '!K101</f>
        <v>1000000</v>
      </c>
      <c r="L99" s="133">
        <f>'6.ВД 19-21 '!L101</f>
        <v>0</v>
      </c>
      <c r="M99" s="133">
        <f>'6.ВД 19-21 '!M101</f>
        <v>1000000</v>
      </c>
      <c r="N99" s="133">
        <f>'6.ВД 19-21 '!N101</f>
        <v>0</v>
      </c>
      <c r="O99" s="133">
        <f>'6.ВД 19-21 '!O101</f>
        <v>0</v>
      </c>
    </row>
    <row r="100" spans="1:15" ht="27.75" customHeight="1" hidden="1">
      <c r="A100" s="50"/>
      <c r="B100" s="28" t="s">
        <v>91</v>
      </c>
      <c r="C100" s="15"/>
      <c r="D100" s="15"/>
      <c r="E100" s="69"/>
      <c r="F100" s="70" t="s">
        <v>86</v>
      </c>
      <c r="G100" s="70" t="s">
        <v>68</v>
      </c>
      <c r="H100" s="70"/>
      <c r="I100" s="70" t="s">
        <v>242</v>
      </c>
      <c r="J100" s="70" t="s">
        <v>35</v>
      </c>
      <c r="K100" s="133">
        <f>'6.ВД 19-21 '!K102</f>
        <v>1000000</v>
      </c>
      <c r="L100" s="133">
        <f>'6.ВД 19-21 '!L102</f>
        <v>0</v>
      </c>
      <c r="M100" s="133">
        <f>'6.ВД 19-21 '!M102</f>
        <v>1000000</v>
      </c>
      <c r="N100" s="133">
        <f>'6.ВД 19-21 '!N102</f>
        <v>0</v>
      </c>
      <c r="O100" s="133">
        <f>'6.ВД 19-21 '!O102</f>
        <v>0</v>
      </c>
    </row>
    <row r="101" spans="1:15" ht="27.75" customHeight="1" hidden="1">
      <c r="A101" s="50"/>
      <c r="B101" s="28" t="s">
        <v>36</v>
      </c>
      <c r="C101" s="15"/>
      <c r="D101" s="15"/>
      <c r="E101" s="69"/>
      <c r="F101" s="70" t="s">
        <v>86</v>
      </c>
      <c r="G101" s="70" t="s">
        <v>68</v>
      </c>
      <c r="H101" s="70"/>
      <c r="I101" s="70" t="s">
        <v>242</v>
      </c>
      <c r="J101" s="70" t="s">
        <v>37</v>
      </c>
      <c r="K101" s="133">
        <f>'6.ВД 19-21 '!K103</f>
        <v>1000000</v>
      </c>
      <c r="L101" s="133">
        <f>'6.ВД 19-21 '!L103</f>
        <v>0</v>
      </c>
      <c r="M101" s="133">
        <f>'6.ВД 19-21 '!M103</f>
        <v>1000000</v>
      </c>
      <c r="N101" s="133">
        <f>'6.ВД 19-21 '!N103</f>
        <v>0</v>
      </c>
      <c r="O101" s="133">
        <f>'6.ВД 19-21 '!O103</f>
        <v>0</v>
      </c>
    </row>
    <row r="102" spans="1:15" ht="19.5" customHeight="1" hidden="1">
      <c r="A102" s="50"/>
      <c r="B102" s="171" t="s">
        <v>243</v>
      </c>
      <c r="C102" s="15"/>
      <c r="D102" s="15"/>
      <c r="E102" s="69"/>
      <c r="F102" s="87" t="s">
        <v>98</v>
      </c>
      <c r="G102" s="87"/>
      <c r="H102" s="70"/>
      <c r="I102" s="70"/>
      <c r="J102" s="70"/>
      <c r="K102" s="133">
        <f>'6.ВД 19-21 '!K104</f>
        <v>20000</v>
      </c>
      <c r="L102" s="133">
        <f>'6.ВД 19-21 '!L104</f>
        <v>0</v>
      </c>
      <c r="M102" s="133">
        <f>'6.ВД 19-21 '!M104</f>
        <v>20000</v>
      </c>
      <c r="N102" s="133">
        <f>'6.ВД 19-21 '!N104</f>
        <v>0</v>
      </c>
      <c r="O102" s="133">
        <f>'6.ВД 19-21 '!O104</f>
        <v>0</v>
      </c>
    </row>
    <row r="103" spans="1:15" ht="18.75" customHeight="1" hidden="1">
      <c r="A103" s="50"/>
      <c r="B103" s="171" t="s">
        <v>244</v>
      </c>
      <c r="C103" s="15"/>
      <c r="D103" s="15"/>
      <c r="E103" s="69"/>
      <c r="F103" s="87" t="s">
        <v>98</v>
      </c>
      <c r="G103" s="87" t="s">
        <v>16</v>
      </c>
      <c r="H103" s="70"/>
      <c r="I103" s="70"/>
      <c r="J103" s="70"/>
      <c r="K103" s="133">
        <f>'6.ВД 19-21 '!K105</f>
        <v>20000</v>
      </c>
      <c r="L103" s="133">
        <f>'6.ВД 19-21 '!L105</f>
        <v>0</v>
      </c>
      <c r="M103" s="133">
        <f>'6.ВД 19-21 '!M105</f>
        <v>20000</v>
      </c>
      <c r="N103" s="133">
        <f>'6.ВД 19-21 '!N105</f>
        <v>0</v>
      </c>
      <c r="O103" s="133">
        <f>'6.ВД 19-21 '!O105</f>
        <v>0</v>
      </c>
    </row>
    <row r="104" spans="1:15" ht="18" customHeight="1" hidden="1">
      <c r="A104" s="50"/>
      <c r="B104" s="150" t="s">
        <v>180</v>
      </c>
      <c r="C104" s="15"/>
      <c r="D104" s="15"/>
      <c r="E104" s="69"/>
      <c r="F104" s="70" t="s">
        <v>98</v>
      </c>
      <c r="G104" s="70" t="s">
        <v>16</v>
      </c>
      <c r="H104" s="70"/>
      <c r="I104" s="70" t="s">
        <v>246</v>
      </c>
      <c r="J104" s="70"/>
      <c r="K104" s="133">
        <f>'6.ВД 19-21 '!K106</f>
        <v>6000</v>
      </c>
      <c r="L104" s="133">
        <f>'6.ВД 19-21 '!L106</f>
        <v>0</v>
      </c>
      <c r="M104" s="133">
        <f>'6.ВД 19-21 '!M106</f>
        <v>6000</v>
      </c>
      <c r="N104" s="133">
        <f>'6.ВД 19-21 '!N106</f>
        <v>0</v>
      </c>
      <c r="O104" s="133">
        <f>'6.ВД 19-21 '!O106</f>
        <v>0</v>
      </c>
    </row>
    <row r="105" spans="1:15" ht="18.75" customHeight="1" hidden="1">
      <c r="A105" s="50"/>
      <c r="B105" s="114" t="s">
        <v>40</v>
      </c>
      <c r="C105" s="15"/>
      <c r="D105" s="15"/>
      <c r="E105" s="69"/>
      <c r="F105" s="70" t="s">
        <v>98</v>
      </c>
      <c r="G105" s="70" t="s">
        <v>16</v>
      </c>
      <c r="H105" s="70"/>
      <c r="I105" s="70" t="s">
        <v>246</v>
      </c>
      <c r="J105" s="70" t="s">
        <v>41</v>
      </c>
      <c r="K105" s="133">
        <f>'6.ВД 19-21 '!K107</f>
        <v>6000</v>
      </c>
      <c r="L105" s="133">
        <f>'6.ВД 19-21 '!L107</f>
        <v>0</v>
      </c>
      <c r="M105" s="133">
        <f>'6.ВД 19-21 '!M107</f>
        <v>6000</v>
      </c>
      <c r="N105" s="133">
        <f>'6.ВД 19-21 '!N107</f>
        <v>0</v>
      </c>
      <c r="O105" s="133">
        <f>'6.ВД 19-21 '!O107</f>
        <v>0</v>
      </c>
    </row>
    <row r="106" spans="1:15" ht="19.5" customHeight="1" hidden="1">
      <c r="A106" s="50"/>
      <c r="B106" s="29" t="s">
        <v>42</v>
      </c>
      <c r="C106" s="15"/>
      <c r="D106" s="15"/>
      <c r="E106" s="69"/>
      <c r="F106" s="70" t="s">
        <v>98</v>
      </c>
      <c r="G106" s="70" t="s">
        <v>16</v>
      </c>
      <c r="H106" s="70"/>
      <c r="I106" s="70" t="s">
        <v>246</v>
      </c>
      <c r="J106" s="70" t="s">
        <v>43</v>
      </c>
      <c r="K106" s="133">
        <f>'6.ВД 19-21 '!K108</f>
        <v>6000</v>
      </c>
      <c r="L106" s="133">
        <f>'6.ВД 19-21 '!L108</f>
        <v>0</v>
      </c>
      <c r="M106" s="133">
        <f>'6.ВД 19-21 '!M108</f>
        <v>6000</v>
      </c>
      <c r="N106" s="133">
        <f>'6.ВД 19-21 '!N108</f>
        <v>0</v>
      </c>
      <c r="O106" s="133">
        <f>'6.ВД 19-21 '!O108</f>
        <v>0</v>
      </c>
    </row>
    <row r="107" spans="1:15" ht="16.5" customHeight="1" hidden="1">
      <c r="A107" s="50"/>
      <c r="B107" s="105" t="s">
        <v>245</v>
      </c>
      <c r="C107" s="15"/>
      <c r="D107" s="15"/>
      <c r="E107" s="69"/>
      <c r="F107" s="70" t="s">
        <v>98</v>
      </c>
      <c r="G107" s="70" t="s">
        <v>16</v>
      </c>
      <c r="H107" s="70"/>
      <c r="I107" s="70" t="s">
        <v>247</v>
      </c>
      <c r="J107" s="70"/>
      <c r="K107" s="133">
        <f>'6.ВД 19-21 '!K109</f>
        <v>14000</v>
      </c>
      <c r="L107" s="133">
        <f>'6.ВД 19-21 '!L109</f>
        <v>0</v>
      </c>
      <c r="M107" s="133">
        <f>'6.ВД 19-21 '!M109</f>
        <v>14000</v>
      </c>
      <c r="N107" s="133">
        <f>'6.ВД 19-21 '!N109</f>
        <v>0</v>
      </c>
      <c r="O107" s="133">
        <f>'6.ВД 19-21 '!O109</f>
        <v>0</v>
      </c>
    </row>
    <row r="108" spans="1:15" ht="27.75" customHeight="1" hidden="1">
      <c r="A108" s="50"/>
      <c r="B108" s="28" t="s">
        <v>91</v>
      </c>
      <c r="C108" s="15"/>
      <c r="D108" s="15"/>
      <c r="E108" s="69"/>
      <c r="F108" s="70" t="s">
        <v>98</v>
      </c>
      <c r="G108" s="70" t="s">
        <v>16</v>
      </c>
      <c r="H108" s="70"/>
      <c r="I108" s="70" t="s">
        <v>247</v>
      </c>
      <c r="J108" s="70" t="s">
        <v>35</v>
      </c>
      <c r="K108" s="133">
        <f>'6.ВД 19-21 '!K110</f>
        <v>14000</v>
      </c>
      <c r="L108" s="133">
        <f>'6.ВД 19-21 '!L110</f>
        <v>0</v>
      </c>
      <c r="M108" s="133">
        <f>'6.ВД 19-21 '!M110</f>
        <v>14000</v>
      </c>
      <c r="N108" s="133">
        <f>'6.ВД 19-21 '!N110</f>
        <v>0</v>
      </c>
      <c r="O108" s="133">
        <f>'6.ВД 19-21 '!O110</f>
        <v>0</v>
      </c>
    </row>
    <row r="109" spans="1:15" ht="27.75" customHeight="1" hidden="1">
      <c r="A109" s="50"/>
      <c r="B109" s="28" t="s">
        <v>36</v>
      </c>
      <c r="C109" s="15"/>
      <c r="D109" s="15"/>
      <c r="E109" s="69"/>
      <c r="F109" s="70" t="s">
        <v>98</v>
      </c>
      <c r="G109" s="70" t="s">
        <v>16</v>
      </c>
      <c r="H109" s="70"/>
      <c r="I109" s="70" t="s">
        <v>247</v>
      </c>
      <c r="J109" s="70" t="s">
        <v>37</v>
      </c>
      <c r="K109" s="133">
        <f>'6.ВД 19-21 '!K111</f>
        <v>14000</v>
      </c>
      <c r="L109" s="133">
        <f>'6.ВД 19-21 '!L111</f>
        <v>0</v>
      </c>
      <c r="M109" s="133">
        <f>'6.ВД 19-21 '!M111</f>
        <v>14000</v>
      </c>
      <c r="N109" s="133">
        <f>'6.ВД 19-21 '!N111</f>
        <v>0</v>
      </c>
      <c r="O109" s="133">
        <f>'6.ВД 19-21 '!O111</f>
        <v>0</v>
      </c>
    </row>
    <row r="110" spans="1:15" ht="12.75" customHeight="1" hidden="1">
      <c r="A110" s="45"/>
      <c r="B110" s="46" t="s">
        <v>100</v>
      </c>
      <c r="C110" s="67"/>
      <c r="D110" s="67"/>
      <c r="E110" s="110">
        <v>865</v>
      </c>
      <c r="F110" s="83" t="s">
        <v>73</v>
      </c>
      <c r="G110" s="63"/>
      <c r="H110" s="63"/>
      <c r="I110" s="70"/>
      <c r="J110" s="76"/>
      <c r="K110" s="132">
        <f>K111</f>
        <v>198432</v>
      </c>
      <c r="L110" s="132">
        <f>L111</f>
        <v>0</v>
      </c>
      <c r="M110" s="132">
        <f>M111</f>
        <v>198432</v>
      </c>
      <c r="N110" s="132">
        <f>N111</f>
        <v>0</v>
      </c>
      <c r="O110" s="132">
        <f>O111</f>
        <v>0</v>
      </c>
    </row>
    <row r="111" spans="1:15" ht="12.75" customHeight="1" hidden="1">
      <c r="A111" s="45"/>
      <c r="B111" s="46" t="s">
        <v>101</v>
      </c>
      <c r="C111" s="15"/>
      <c r="D111" s="15"/>
      <c r="E111" s="110">
        <v>865</v>
      </c>
      <c r="F111" s="83" t="s">
        <v>73</v>
      </c>
      <c r="G111" s="83" t="s">
        <v>16</v>
      </c>
      <c r="H111" s="63"/>
      <c r="I111" s="70"/>
      <c r="J111" s="76"/>
      <c r="K111" s="132">
        <f aca="true" t="shared" si="18" ref="K111:M113">K112</f>
        <v>198432</v>
      </c>
      <c r="L111" s="132">
        <f t="shared" si="18"/>
        <v>0</v>
      </c>
      <c r="M111" s="132">
        <f t="shared" si="18"/>
        <v>198432</v>
      </c>
      <c r="N111" s="132">
        <f aca="true" t="shared" si="19" ref="N111:O113">N112</f>
        <v>0</v>
      </c>
      <c r="O111" s="132">
        <f t="shared" si="19"/>
        <v>0</v>
      </c>
    </row>
    <row r="112" spans="1:15" ht="28.5" customHeight="1" hidden="1">
      <c r="A112" s="45"/>
      <c r="B112" s="101" t="s">
        <v>182</v>
      </c>
      <c r="C112" s="15"/>
      <c r="D112" s="15"/>
      <c r="E112" s="69">
        <v>865</v>
      </c>
      <c r="F112" s="63" t="s">
        <v>73</v>
      </c>
      <c r="G112" s="63" t="s">
        <v>16</v>
      </c>
      <c r="H112" s="63"/>
      <c r="I112" s="70" t="s">
        <v>233</v>
      </c>
      <c r="J112" s="76"/>
      <c r="K112" s="133">
        <f t="shared" si="18"/>
        <v>198432</v>
      </c>
      <c r="L112" s="133">
        <f t="shared" si="18"/>
        <v>0</v>
      </c>
      <c r="M112" s="133">
        <f t="shared" si="18"/>
        <v>198432</v>
      </c>
      <c r="N112" s="133">
        <f t="shared" si="19"/>
        <v>0</v>
      </c>
      <c r="O112" s="133">
        <f t="shared" si="19"/>
        <v>0</v>
      </c>
    </row>
    <row r="113" spans="1:15" ht="18" customHeight="1" hidden="1">
      <c r="A113" s="45"/>
      <c r="B113" s="47" t="s">
        <v>103</v>
      </c>
      <c r="C113" s="15"/>
      <c r="D113" s="15"/>
      <c r="E113" s="69">
        <v>865</v>
      </c>
      <c r="F113" s="63" t="s">
        <v>73</v>
      </c>
      <c r="G113" s="63" t="s">
        <v>16</v>
      </c>
      <c r="H113" s="63"/>
      <c r="I113" s="70" t="s">
        <v>233</v>
      </c>
      <c r="J113" s="76" t="s">
        <v>104</v>
      </c>
      <c r="K113" s="133">
        <f t="shared" si="18"/>
        <v>198432</v>
      </c>
      <c r="L113" s="133">
        <f t="shared" si="18"/>
        <v>0</v>
      </c>
      <c r="M113" s="133">
        <f t="shared" si="18"/>
        <v>198432</v>
      </c>
      <c r="N113" s="133">
        <f t="shared" si="19"/>
        <v>0</v>
      </c>
      <c r="O113" s="133">
        <f t="shared" si="19"/>
        <v>0</v>
      </c>
    </row>
    <row r="114" spans="1:15" ht="27.75" customHeight="1" hidden="1">
      <c r="A114" s="45"/>
      <c r="B114" s="48" t="s">
        <v>105</v>
      </c>
      <c r="C114" s="15"/>
      <c r="D114" s="15"/>
      <c r="E114" s="69">
        <v>865</v>
      </c>
      <c r="F114" s="63" t="s">
        <v>73</v>
      </c>
      <c r="G114" s="63" t="s">
        <v>16</v>
      </c>
      <c r="H114" s="63"/>
      <c r="I114" s="70" t="s">
        <v>233</v>
      </c>
      <c r="J114" s="76" t="s">
        <v>106</v>
      </c>
      <c r="K114" s="133">
        <f>'6.ВД 19-21 '!K116</f>
        <v>198432</v>
      </c>
      <c r="L114" s="133">
        <f>'6.ВД 19-21 '!L116</f>
        <v>0</v>
      </c>
      <c r="M114" s="133">
        <f>'6.ВД 19-21 '!M116</f>
        <v>198432</v>
      </c>
      <c r="N114" s="133">
        <f>'6.ВД 19-21 '!N116</f>
        <v>0</v>
      </c>
      <c r="O114" s="133">
        <f>'6.ВД 19-21 '!O116</f>
        <v>0</v>
      </c>
    </row>
    <row r="115" spans="1:15" ht="23.25" customHeight="1" hidden="1">
      <c r="A115" s="45"/>
      <c r="B115" s="47" t="s">
        <v>107</v>
      </c>
      <c r="C115" s="15"/>
      <c r="D115" s="15"/>
      <c r="E115" s="69">
        <v>865</v>
      </c>
      <c r="F115" s="63" t="s">
        <v>73</v>
      </c>
      <c r="G115" s="63" t="s">
        <v>16</v>
      </c>
      <c r="H115" s="63"/>
      <c r="I115" s="70" t="s">
        <v>102</v>
      </c>
      <c r="J115" s="76" t="s">
        <v>108</v>
      </c>
      <c r="K115" s="133">
        <v>172984</v>
      </c>
      <c r="L115" s="133"/>
      <c r="M115" s="133"/>
      <c r="N115" s="133">
        <v>172984</v>
      </c>
      <c r="O115" s="133">
        <v>172984</v>
      </c>
    </row>
    <row r="116" spans="1:15" ht="13.5" customHeight="1" hidden="1">
      <c r="A116" s="180" t="s">
        <v>109</v>
      </c>
      <c r="B116" s="181"/>
      <c r="C116" s="67">
        <v>63</v>
      </c>
      <c r="D116" s="67">
        <v>0</v>
      </c>
      <c r="E116" s="110">
        <v>865</v>
      </c>
      <c r="F116" s="83" t="s">
        <v>58</v>
      </c>
      <c r="G116" s="83"/>
      <c r="H116" s="83"/>
      <c r="I116" s="83"/>
      <c r="J116" s="83"/>
      <c r="K116" s="132">
        <f aca="true" t="shared" si="20" ref="K116:O119">K117</f>
        <v>4000</v>
      </c>
      <c r="L116" s="132">
        <f t="shared" si="20"/>
        <v>0</v>
      </c>
      <c r="M116" s="132">
        <f t="shared" si="20"/>
        <v>4000</v>
      </c>
      <c r="N116" s="132">
        <f t="shared" si="20"/>
        <v>0</v>
      </c>
      <c r="O116" s="132">
        <f t="shared" si="20"/>
        <v>0</v>
      </c>
    </row>
    <row r="117" spans="1:15" ht="13.5" customHeight="1" hidden="1">
      <c r="A117" s="185" t="s">
        <v>110</v>
      </c>
      <c r="B117" s="186"/>
      <c r="C117" s="67">
        <v>63</v>
      </c>
      <c r="D117" s="67">
        <v>0</v>
      </c>
      <c r="E117" s="110">
        <v>865</v>
      </c>
      <c r="F117" s="83" t="s">
        <v>58</v>
      </c>
      <c r="G117" s="83" t="s">
        <v>18</v>
      </c>
      <c r="H117" s="83"/>
      <c r="I117" s="83"/>
      <c r="J117" s="83"/>
      <c r="K117" s="132">
        <f t="shared" si="20"/>
        <v>4000</v>
      </c>
      <c r="L117" s="132">
        <f t="shared" si="20"/>
        <v>0</v>
      </c>
      <c r="M117" s="132">
        <f t="shared" si="20"/>
        <v>4000</v>
      </c>
      <c r="N117" s="132">
        <f t="shared" si="20"/>
        <v>0</v>
      </c>
      <c r="O117" s="132">
        <f t="shared" si="20"/>
        <v>0</v>
      </c>
    </row>
    <row r="118" spans="1:15" ht="99.75" customHeight="1" hidden="1">
      <c r="A118" s="189" t="s">
        <v>184</v>
      </c>
      <c r="B118" s="190"/>
      <c r="C118" s="15">
        <v>63</v>
      </c>
      <c r="D118" s="15">
        <v>0</v>
      </c>
      <c r="E118" s="69">
        <v>865</v>
      </c>
      <c r="F118" s="63" t="s">
        <v>58</v>
      </c>
      <c r="G118" s="63" t="s">
        <v>18</v>
      </c>
      <c r="H118" s="63" t="s">
        <v>111</v>
      </c>
      <c r="I118" s="75" t="s">
        <v>194</v>
      </c>
      <c r="J118" s="63"/>
      <c r="K118" s="133">
        <f t="shared" si="20"/>
        <v>4000</v>
      </c>
      <c r="L118" s="133">
        <f t="shared" si="20"/>
        <v>0</v>
      </c>
      <c r="M118" s="133">
        <f t="shared" si="20"/>
        <v>4000</v>
      </c>
      <c r="N118" s="133">
        <f t="shared" si="20"/>
        <v>0</v>
      </c>
      <c r="O118" s="133">
        <f t="shared" si="20"/>
        <v>0</v>
      </c>
    </row>
    <row r="119" spans="1:15" ht="17.25" customHeight="1" hidden="1">
      <c r="A119" s="26"/>
      <c r="B119" s="30" t="s">
        <v>54</v>
      </c>
      <c r="C119" s="15">
        <v>63</v>
      </c>
      <c r="D119" s="15">
        <v>0</v>
      </c>
      <c r="E119" s="69">
        <v>865</v>
      </c>
      <c r="F119" s="63" t="s">
        <v>58</v>
      </c>
      <c r="G119" s="63" t="s">
        <v>18</v>
      </c>
      <c r="H119" s="63" t="s">
        <v>111</v>
      </c>
      <c r="I119" s="75" t="s">
        <v>194</v>
      </c>
      <c r="J119" s="63" t="s">
        <v>55</v>
      </c>
      <c r="K119" s="133">
        <f t="shared" si="20"/>
        <v>4000</v>
      </c>
      <c r="L119" s="133">
        <f t="shared" si="20"/>
        <v>0</v>
      </c>
      <c r="M119" s="133">
        <f t="shared" si="20"/>
        <v>4000</v>
      </c>
      <c r="N119" s="133">
        <f t="shared" si="20"/>
        <v>0</v>
      </c>
      <c r="O119" s="133">
        <f t="shared" si="20"/>
        <v>0</v>
      </c>
    </row>
    <row r="120" spans="1:15" ht="13.5" customHeight="1" hidden="1">
      <c r="A120" s="26"/>
      <c r="B120" s="31" t="s">
        <v>2</v>
      </c>
      <c r="C120" s="15">
        <v>63</v>
      </c>
      <c r="D120" s="15">
        <v>0</v>
      </c>
      <c r="E120" s="69">
        <v>865</v>
      </c>
      <c r="F120" s="63" t="s">
        <v>58</v>
      </c>
      <c r="G120" s="63" t="s">
        <v>18</v>
      </c>
      <c r="H120" s="63" t="s">
        <v>111</v>
      </c>
      <c r="I120" s="75" t="s">
        <v>194</v>
      </c>
      <c r="J120" s="76" t="s">
        <v>56</v>
      </c>
      <c r="K120" s="133">
        <f>'6.ВД 19-21 '!K122</f>
        <v>4000</v>
      </c>
      <c r="L120" s="133">
        <f>'6.ВД 19-21 '!L122</f>
        <v>0</v>
      </c>
      <c r="M120" s="133">
        <f>'6.ВД 19-21 '!M122</f>
        <v>4000</v>
      </c>
      <c r="N120" s="133">
        <f>'6.ВД 19-21 '!N122</f>
        <v>0</v>
      </c>
      <c r="O120" s="133">
        <f>'6.ВД 19-21 '!O122</f>
        <v>0</v>
      </c>
    </row>
    <row r="121" spans="1:15" s="49" customFormat="1" ht="18" customHeight="1" hidden="1">
      <c r="A121" s="202" t="s">
        <v>112</v>
      </c>
      <c r="B121" s="203"/>
      <c r="C121" s="67">
        <v>70</v>
      </c>
      <c r="D121" s="67">
        <v>0</v>
      </c>
      <c r="E121" s="110">
        <v>865</v>
      </c>
      <c r="F121" s="83" t="s">
        <v>113</v>
      </c>
      <c r="G121" s="83"/>
      <c r="H121" s="83"/>
      <c r="I121" s="130"/>
      <c r="J121" s="130"/>
      <c r="K121" s="138"/>
      <c r="L121" s="138"/>
      <c r="M121" s="138"/>
      <c r="N121" s="138"/>
      <c r="O121" s="138"/>
    </row>
    <row r="122" spans="1:15" ht="18" customHeight="1" hidden="1">
      <c r="A122" s="204" t="s">
        <v>112</v>
      </c>
      <c r="B122" s="205"/>
      <c r="C122" s="15">
        <v>70</v>
      </c>
      <c r="D122" s="15">
        <v>0</v>
      </c>
      <c r="E122" s="69">
        <v>865</v>
      </c>
      <c r="F122" s="63" t="s">
        <v>113</v>
      </c>
      <c r="G122" s="63" t="s">
        <v>113</v>
      </c>
      <c r="H122" s="63"/>
      <c r="I122" s="63"/>
      <c r="J122" s="63"/>
      <c r="K122" s="133"/>
      <c r="L122" s="133"/>
      <c r="M122" s="133"/>
      <c r="N122" s="133"/>
      <c r="O122" s="133"/>
    </row>
    <row r="123" spans="1:15" ht="18" customHeight="1" hidden="1">
      <c r="A123" s="26"/>
      <c r="B123" s="50" t="s">
        <v>112</v>
      </c>
      <c r="C123" s="15">
        <v>70</v>
      </c>
      <c r="D123" s="15">
        <v>0</v>
      </c>
      <c r="E123" s="69">
        <v>865</v>
      </c>
      <c r="F123" s="97">
        <v>99</v>
      </c>
      <c r="G123" s="63" t="s">
        <v>113</v>
      </c>
      <c r="H123" s="63" t="s">
        <v>114</v>
      </c>
      <c r="I123" s="98" t="s">
        <v>115</v>
      </c>
      <c r="J123" s="63"/>
      <c r="K123" s="133"/>
      <c r="L123" s="133"/>
      <c r="M123" s="133"/>
      <c r="N123" s="133"/>
      <c r="O123" s="133"/>
    </row>
    <row r="124" spans="1:15" ht="18" customHeight="1" hidden="1">
      <c r="A124" s="26"/>
      <c r="B124" s="50" t="s">
        <v>112</v>
      </c>
      <c r="C124" s="15">
        <v>70</v>
      </c>
      <c r="D124" s="15">
        <v>0</v>
      </c>
      <c r="E124" s="69">
        <v>865</v>
      </c>
      <c r="F124" s="97">
        <v>99</v>
      </c>
      <c r="G124" s="63" t="s">
        <v>113</v>
      </c>
      <c r="H124" s="63" t="s">
        <v>114</v>
      </c>
      <c r="I124" s="152" t="s">
        <v>115</v>
      </c>
      <c r="J124" s="63" t="s">
        <v>116</v>
      </c>
      <c r="K124" s="133"/>
      <c r="L124" s="133"/>
      <c r="M124" s="133"/>
      <c r="N124" s="133"/>
      <c r="O124" s="133"/>
    </row>
    <row r="125" spans="1:15" ht="18" customHeight="1" hidden="1">
      <c r="A125" s="26"/>
      <c r="B125" s="153" t="s">
        <v>112</v>
      </c>
      <c r="C125" s="15"/>
      <c r="D125" s="15"/>
      <c r="E125" s="69">
        <v>865</v>
      </c>
      <c r="F125" s="63" t="s">
        <v>113</v>
      </c>
      <c r="G125" s="63"/>
      <c r="H125" s="63"/>
      <c r="I125" s="147"/>
      <c r="J125" s="63"/>
      <c r="K125" s="133">
        <f aca="true" t="shared" si="21" ref="K125:M127">K126</f>
        <v>0</v>
      </c>
      <c r="L125" s="133">
        <f t="shared" si="21"/>
        <v>0</v>
      </c>
      <c r="M125" s="133">
        <f t="shared" si="21"/>
        <v>0</v>
      </c>
      <c r="N125" s="133">
        <f aca="true" t="shared" si="22" ref="N125:O127">N126</f>
        <v>0</v>
      </c>
      <c r="O125" s="133">
        <f t="shared" si="22"/>
        <v>0</v>
      </c>
    </row>
    <row r="126" spans="1:15" ht="17.25" customHeight="1" hidden="1">
      <c r="A126" s="26"/>
      <c r="B126" s="154" t="s">
        <v>112</v>
      </c>
      <c r="C126" s="15"/>
      <c r="D126" s="15"/>
      <c r="E126" s="69">
        <v>865</v>
      </c>
      <c r="F126" s="63" t="s">
        <v>113</v>
      </c>
      <c r="G126" s="63" t="s">
        <v>113</v>
      </c>
      <c r="H126" s="63"/>
      <c r="I126" s="155"/>
      <c r="J126" s="63"/>
      <c r="K126" s="133">
        <f t="shared" si="21"/>
        <v>0</v>
      </c>
      <c r="L126" s="133">
        <f t="shared" si="21"/>
        <v>0</v>
      </c>
      <c r="M126" s="133">
        <f t="shared" si="21"/>
        <v>0</v>
      </c>
      <c r="N126" s="133">
        <f t="shared" si="22"/>
        <v>0</v>
      </c>
      <c r="O126" s="133">
        <f t="shared" si="22"/>
        <v>0</v>
      </c>
    </row>
    <row r="127" spans="1:15" ht="18" customHeight="1" hidden="1">
      <c r="A127" s="26"/>
      <c r="B127" s="154" t="s">
        <v>112</v>
      </c>
      <c r="C127" s="15"/>
      <c r="D127" s="15"/>
      <c r="E127" s="69">
        <v>865</v>
      </c>
      <c r="F127" s="63" t="s">
        <v>113</v>
      </c>
      <c r="G127" s="63" t="s">
        <v>113</v>
      </c>
      <c r="H127" s="63"/>
      <c r="I127" s="155" t="s">
        <v>212</v>
      </c>
      <c r="J127" s="63"/>
      <c r="K127" s="133">
        <f t="shared" si="21"/>
        <v>0</v>
      </c>
      <c r="L127" s="133">
        <f t="shared" si="21"/>
        <v>0</v>
      </c>
      <c r="M127" s="133">
        <f t="shared" si="21"/>
        <v>0</v>
      </c>
      <c r="N127" s="133">
        <f t="shared" si="22"/>
        <v>0</v>
      </c>
      <c r="O127" s="133">
        <f t="shared" si="22"/>
        <v>0</v>
      </c>
    </row>
    <row r="128" spans="1:15" ht="18" customHeight="1" hidden="1">
      <c r="A128" s="26"/>
      <c r="B128" s="154" t="s">
        <v>112</v>
      </c>
      <c r="C128" s="15"/>
      <c r="D128" s="15"/>
      <c r="E128" s="69">
        <v>865</v>
      </c>
      <c r="F128" s="63" t="s">
        <v>113</v>
      </c>
      <c r="G128" s="63" t="s">
        <v>113</v>
      </c>
      <c r="H128" s="63"/>
      <c r="I128" s="155" t="s">
        <v>212</v>
      </c>
      <c r="J128" s="155" t="s">
        <v>213</v>
      </c>
      <c r="K128" s="133"/>
      <c r="L128" s="133"/>
      <c r="M128" s="133"/>
      <c r="N128" s="133">
        <f>'6.ВД 19-21 '!N127</f>
        <v>0</v>
      </c>
      <c r="O128" s="133">
        <f>'6.ВД 19-21 '!O127</f>
        <v>0</v>
      </c>
    </row>
    <row r="129" spans="1:15" ht="14.25" customHeight="1" hidden="1">
      <c r="A129" s="51"/>
      <c r="B129" s="52" t="s">
        <v>117</v>
      </c>
      <c r="C129" s="52"/>
      <c r="D129" s="52"/>
      <c r="E129" s="69"/>
      <c r="F129" s="83"/>
      <c r="G129" s="83"/>
      <c r="H129" s="83"/>
      <c r="I129" s="75"/>
      <c r="J129" s="83"/>
      <c r="K129" s="132">
        <f>K116+K110+K86+K77+K70+K65+K58+K13+K125+K102</f>
        <v>4207095.57</v>
      </c>
      <c r="L129" s="132">
        <f>L116+L110+L86+L77+L70+L65+L58+L13+L125+L102</f>
        <v>0</v>
      </c>
      <c r="M129" s="132">
        <f>M116+M110+M86+M77+M70+M65+M58+M13+M125+M102</f>
        <v>4207095.57</v>
      </c>
      <c r="N129" s="132">
        <f>N116+N110+N86+N77+N70+N65+N58+N13+N125+N102</f>
        <v>0</v>
      </c>
      <c r="O129" s="132">
        <f>O116+O110+O86+O77+O70+O65+O58+O13+O125+O102</f>
        <v>0</v>
      </c>
    </row>
    <row r="131" spans="11:15" ht="14.25">
      <c r="K131" s="54"/>
      <c r="L131" s="54"/>
      <c r="M131" s="54"/>
      <c r="N131" s="54"/>
      <c r="O131" s="54"/>
    </row>
    <row r="132" spans="11:15" ht="14.25">
      <c r="K132" s="54"/>
      <c r="L132" s="54"/>
      <c r="M132" s="54"/>
      <c r="N132" s="54"/>
      <c r="O132" s="54"/>
    </row>
    <row r="133" spans="11:15" ht="14.25">
      <c r="K133" s="54"/>
      <c r="L133" s="54"/>
      <c r="M133" s="54"/>
      <c r="N133" s="55"/>
      <c r="O133" s="55"/>
    </row>
    <row r="134" spans="11:13" ht="14.25">
      <c r="K134" s="54"/>
      <c r="L134" s="54"/>
      <c r="M134" s="54"/>
    </row>
  </sheetData>
  <sheetProtection/>
  <mergeCells count="29">
    <mergeCell ref="E2:K2"/>
    <mergeCell ref="K5:O5"/>
    <mergeCell ref="A8:O8"/>
    <mergeCell ref="A10:B10"/>
    <mergeCell ref="A13:B13"/>
    <mergeCell ref="F6:O6"/>
    <mergeCell ref="F4:O4"/>
    <mergeCell ref="F3:M3"/>
    <mergeCell ref="A14:B14"/>
    <mergeCell ref="A18:B18"/>
    <mergeCell ref="A22:B22"/>
    <mergeCell ref="A46:B46"/>
    <mergeCell ref="A55:B55"/>
    <mergeCell ref="A70:B70"/>
    <mergeCell ref="B19:C19"/>
    <mergeCell ref="A71:B71"/>
    <mergeCell ref="A72:B72"/>
    <mergeCell ref="A76:B76"/>
    <mergeCell ref="A77:B77"/>
    <mergeCell ref="A117:B117"/>
    <mergeCell ref="A118:B118"/>
    <mergeCell ref="A121:B121"/>
    <mergeCell ref="A122:B122"/>
    <mergeCell ref="A116:B116"/>
    <mergeCell ref="A78:B78"/>
    <mergeCell ref="A82:B82"/>
    <mergeCell ref="A86:B86"/>
    <mergeCell ref="A87:B87"/>
    <mergeCell ref="A93:B93"/>
  </mergeCells>
  <printOptions/>
  <pageMargins left="0.7480314960629921" right="0.4330708661417323" top="0.31496062992125984" bottom="0.11811023622047245" header="0.6692913385826772" footer="0.5511811023622047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77"/>
  <sheetViews>
    <sheetView tabSelected="1" zoomScalePageLayoutView="0" workbookViewId="0" topLeftCell="B3">
      <selection activeCell="F175" sqref="F175"/>
    </sheetView>
  </sheetViews>
  <sheetFormatPr defaultColWidth="9.140625" defaultRowHeight="15"/>
  <cols>
    <col min="1" max="1" width="2.28125" style="4" hidden="1" customWidth="1"/>
    <col min="2" max="2" width="41.28125" style="2" customWidth="1"/>
    <col min="3" max="5" width="4.28125" style="140" customWidth="1"/>
    <col min="6" max="6" width="4.7109375" style="56" customWidth="1"/>
    <col min="7" max="7" width="4.57421875" style="100" hidden="1" customWidth="1"/>
    <col min="8" max="8" width="7.57421875" style="100" hidden="1" customWidth="1"/>
    <col min="9" max="9" width="7.00390625" style="100" customWidth="1"/>
    <col min="10" max="10" width="10.7109375" style="100" hidden="1" customWidth="1"/>
    <col min="11" max="11" width="4.140625" style="53" customWidth="1"/>
    <col min="12" max="13" width="13.140625" style="53" hidden="1" customWidth="1"/>
    <col min="14" max="14" width="13.140625" style="53" customWidth="1"/>
    <col min="15" max="15" width="12.00390625" style="4" hidden="1" customWidth="1"/>
    <col min="16" max="16" width="12.57421875" style="4" hidden="1" customWidth="1"/>
    <col min="17" max="16384" width="9.140625" style="4" customWidth="1"/>
  </cols>
  <sheetData>
    <row r="1" spans="3:14" ht="12.75" customHeight="1" hidden="1">
      <c r="C1" s="139" t="s">
        <v>0</v>
      </c>
      <c r="G1" s="141"/>
      <c r="H1" s="141"/>
      <c r="I1" s="141"/>
      <c r="J1" s="141"/>
      <c r="K1" s="141"/>
      <c r="L1" s="43"/>
      <c r="M1" s="43"/>
      <c r="N1" s="43"/>
    </row>
    <row r="2" spans="3:14" ht="60" customHeight="1" hidden="1">
      <c r="C2" s="210" t="s">
        <v>4</v>
      </c>
      <c r="D2" s="210"/>
      <c r="E2" s="210"/>
      <c r="F2" s="210"/>
      <c r="G2" s="210"/>
      <c r="H2" s="210"/>
      <c r="I2" s="210"/>
      <c r="J2" s="210"/>
      <c r="K2" s="210"/>
      <c r="L2" s="210"/>
      <c r="M2" s="170"/>
      <c r="N2" s="170"/>
    </row>
    <row r="3" spans="3:14" ht="21.75" customHeight="1">
      <c r="C3" s="209" t="s">
        <v>251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3:16" ht="77.25" customHeight="1">
      <c r="C4" s="182" t="s">
        <v>253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4:16" ht="16.5" customHeight="1">
      <c r="D5" s="108"/>
      <c r="E5" s="108"/>
      <c r="F5" s="108"/>
      <c r="G5" s="108"/>
      <c r="H5" s="108"/>
      <c r="I5" s="108"/>
      <c r="J5" s="108"/>
      <c r="K5" s="108"/>
      <c r="L5" s="176" t="s">
        <v>265</v>
      </c>
      <c r="M5" s="176"/>
      <c r="N5" s="176"/>
      <c r="O5" s="176"/>
      <c r="P5" s="176"/>
    </row>
    <row r="6" spans="3:16" ht="58.5" customHeight="1">
      <c r="C6" s="184" t="s">
        <v>222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6:14" ht="5.25" customHeight="1">
      <c r="F7" s="57"/>
      <c r="G7" s="142"/>
      <c r="H7" s="142"/>
      <c r="I7" s="142"/>
      <c r="J7" s="142"/>
      <c r="K7" s="142"/>
      <c r="L7" s="7"/>
      <c r="M7" s="7"/>
      <c r="N7" s="7"/>
    </row>
    <row r="8" spans="1:16" ht="51.75" customHeight="1">
      <c r="A8" s="177" t="s">
        <v>254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</row>
    <row r="9" spans="1:16" ht="18" customHeight="1">
      <c r="A9" s="8"/>
      <c r="B9" s="8"/>
      <c r="C9" s="143"/>
      <c r="D9" s="143"/>
      <c r="E9" s="143"/>
      <c r="G9" s="10"/>
      <c r="H9" s="10"/>
      <c r="I9" s="10"/>
      <c r="J9" s="10"/>
      <c r="K9" s="10"/>
      <c r="P9" s="161" t="s">
        <v>201</v>
      </c>
    </row>
    <row r="10" spans="1:16" s="12" customFormat="1" ht="24" customHeight="1">
      <c r="A10" s="211" t="s">
        <v>1</v>
      </c>
      <c r="B10" s="211"/>
      <c r="C10" s="11" t="s">
        <v>169</v>
      </c>
      <c r="D10" s="11" t="s">
        <v>118</v>
      </c>
      <c r="E10" s="11" t="s">
        <v>170</v>
      </c>
      <c r="F10" s="58" t="s">
        <v>7</v>
      </c>
      <c r="G10" s="59" t="s">
        <v>8</v>
      </c>
      <c r="H10" s="59" t="s">
        <v>9</v>
      </c>
      <c r="I10" s="60" t="s">
        <v>10</v>
      </c>
      <c r="J10" s="60" t="s">
        <v>11</v>
      </c>
      <c r="K10" s="60" t="s">
        <v>12</v>
      </c>
      <c r="L10" s="5" t="s">
        <v>202</v>
      </c>
      <c r="M10" s="6" t="s">
        <v>235</v>
      </c>
      <c r="N10" s="5" t="s">
        <v>236</v>
      </c>
      <c r="O10" s="5" t="s">
        <v>203</v>
      </c>
      <c r="P10" s="5" t="s">
        <v>204</v>
      </c>
    </row>
    <row r="11" spans="1:16" s="12" customFormat="1" ht="44.25" customHeight="1">
      <c r="A11" s="15"/>
      <c r="B11" s="61" t="s">
        <v>234</v>
      </c>
      <c r="C11" s="61">
        <v>65</v>
      </c>
      <c r="D11" s="15"/>
      <c r="E11" s="15"/>
      <c r="F11" s="62"/>
      <c r="G11" s="63"/>
      <c r="H11" s="63"/>
      <c r="I11" s="63"/>
      <c r="J11" s="63"/>
      <c r="K11" s="63"/>
      <c r="L11" s="64">
        <f>L12+L60+L69+L78+L84+L122+L153+L148</f>
        <v>4179899.5700000003</v>
      </c>
      <c r="M11" s="64">
        <f>M12+M60+M69+M78+M84+M122+M153+M148</f>
        <v>0</v>
      </c>
      <c r="N11" s="64">
        <f>N12+N60+N69+N78+N84+N122+N153+N148</f>
        <v>4179899.5700000003</v>
      </c>
      <c r="O11" s="64">
        <f>O12+O60+O69+O78+O84+O122+O153+O148+O44</f>
        <v>0</v>
      </c>
      <c r="P11" s="64">
        <f>P12+P60+P69+P78+P84+P122+P153+P148+P44</f>
        <v>0</v>
      </c>
    </row>
    <row r="12" spans="1:16" s="12" customFormat="1" ht="49.5" customHeight="1">
      <c r="A12" s="15"/>
      <c r="B12" s="65" t="s">
        <v>119</v>
      </c>
      <c r="C12" s="66">
        <v>65</v>
      </c>
      <c r="D12" s="67">
        <v>0</v>
      </c>
      <c r="E12" s="67">
        <v>11</v>
      </c>
      <c r="F12" s="66"/>
      <c r="G12" s="63"/>
      <c r="H12" s="63"/>
      <c r="I12" s="63"/>
      <c r="J12" s="63"/>
      <c r="K12" s="63"/>
      <c r="L12" s="17">
        <f>L13</f>
        <v>1540706</v>
      </c>
      <c r="M12" s="17">
        <f>M13</f>
        <v>10000</v>
      </c>
      <c r="N12" s="17">
        <f>N13</f>
        <v>1550706</v>
      </c>
      <c r="O12" s="17">
        <f>O13</f>
        <v>0</v>
      </c>
      <c r="P12" s="17">
        <f>P13</f>
        <v>0</v>
      </c>
    </row>
    <row r="13" spans="1:16" s="12" customFormat="1" ht="17.25" customHeight="1">
      <c r="A13" s="15"/>
      <c r="B13" s="68" t="s">
        <v>14</v>
      </c>
      <c r="C13" s="67">
        <v>65</v>
      </c>
      <c r="D13" s="67">
        <v>0</v>
      </c>
      <c r="E13" s="67">
        <v>11</v>
      </c>
      <c r="F13" s="66">
        <v>865</v>
      </c>
      <c r="G13" s="63"/>
      <c r="H13" s="63"/>
      <c r="I13" s="63"/>
      <c r="J13" s="63"/>
      <c r="K13" s="63"/>
      <c r="L13" s="17">
        <f>L14+L21+L32+L35+L38+L41+L47+L50+L53+L44+L20</f>
        <v>1540706</v>
      </c>
      <c r="M13" s="17">
        <f>M14+M21+M32+M35+M38+M41+M47+M50+M53+M44+M20</f>
        <v>10000</v>
      </c>
      <c r="N13" s="17">
        <f>N14+N21+N32+N35+N38+N41+N47+N50+N53+N44+N20</f>
        <v>1550706</v>
      </c>
      <c r="O13" s="17">
        <f>O14+O21+O32+O35+O38+O41+O47+O50+O53+O44+O20</f>
        <v>0</v>
      </c>
      <c r="P13" s="17">
        <f>P14+P21+P32+P35+P38+P41+P47+P50+P53+P44+P20</f>
        <v>0</v>
      </c>
    </row>
    <row r="14" spans="1:16" ht="27.75" customHeight="1">
      <c r="A14" s="21" t="s">
        <v>19</v>
      </c>
      <c r="B14" s="112" t="s">
        <v>164</v>
      </c>
      <c r="C14" s="15">
        <v>65</v>
      </c>
      <c r="D14" s="15">
        <v>0</v>
      </c>
      <c r="E14" s="15">
        <v>11</v>
      </c>
      <c r="F14" s="69">
        <v>865</v>
      </c>
      <c r="G14" s="70" t="s">
        <v>16</v>
      </c>
      <c r="H14" s="70" t="s">
        <v>18</v>
      </c>
      <c r="I14" s="70" t="s">
        <v>165</v>
      </c>
      <c r="J14" s="71" t="s">
        <v>120</v>
      </c>
      <c r="K14" s="72" t="s">
        <v>21</v>
      </c>
      <c r="L14" s="20">
        <f aca="true" t="shared" si="0" ref="L14:P15">L15</f>
        <v>445000</v>
      </c>
      <c r="M14" s="20">
        <f t="shared" si="0"/>
        <v>-119113.55</v>
      </c>
      <c r="N14" s="20">
        <f t="shared" si="0"/>
        <v>325886.45</v>
      </c>
      <c r="O14" s="20">
        <f t="shared" si="0"/>
        <v>0</v>
      </c>
      <c r="P14" s="20">
        <f t="shared" si="0"/>
        <v>0</v>
      </c>
    </row>
    <row r="15" spans="1:16" ht="64.5" customHeight="1">
      <c r="A15" s="23" t="s">
        <v>22</v>
      </c>
      <c r="B15" s="23" t="s">
        <v>22</v>
      </c>
      <c r="C15" s="15">
        <v>65</v>
      </c>
      <c r="D15" s="15">
        <v>0</v>
      </c>
      <c r="E15" s="15">
        <v>11</v>
      </c>
      <c r="F15" s="69">
        <v>865</v>
      </c>
      <c r="G15" s="70" t="s">
        <v>16</v>
      </c>
      <c r="H15" s="70" t="s">
        <v>18</v>
      </c>
      <c r="I15" s="70" t="s">
        <v>165</v>
      </c>
      <c r="J15" s="71" t="s">
        <v>120</v>
      </c>
      <c r="K15" s="71" t="s">
        <v>23</v>
      </c>
      <c r="L15" s="20">
        <f t="shared" si="0"/>
        <v>445000</v>
      </c>
      <c r="M15" s="20">
        <f t="shared" si="0"/>
        <v>-119113.55</v>
      </c>
      <c r="N15" s="20">
        <f t="shared" si="0"/>
        <v>325886.45</v>
      </c>
      <c r="O15" s="20">
        <f t="shared" si="0"/>
        <v>0</v>
      </c>
      <c r="P15" s="20">
        <f t="shared" si="0"/>
        <v>0</v>
      </c>
    </row>
    <row r="16" spans="1:16" ht="27.75" customHeight="1">
      <c r="A16" s="23" t="s">
        <v>24</v>
      </c>
      <c r="B16" s="23" t="s">
        <v>24</v>
      </c>
      <c r="C16" s="15">
        <v>65</v>
      </c>
      <c r="D16" s="15">
        <v>0</v>
      </c>
      <c r="E16" s="15">
        <v>11</v>
      </c>
      <c r="F16" s="69">
        <v>865</v>
      </c>
      <c r="G16" s="63" t="s">
        <v>16</v>
      </c>
      <c r="H16" s="63" t="s">
        <v>18</v>
      </c>
      <c r="I16" s="70" t="s">
        <v>165</v>
      </c>
      <c r="J16" s="71" t="s">
        <v>120</v>
      </c>
      <c r="K16" s="71" t="s">
        <v>25</v>
      </c>
      <c r="L16" s="20">
        <f>'6.ВД 19-21 '!K17</f>
        <v>445000</v>
      </c>
      <c r="M16" s="20">
        <f>'6.ВД 19-21 '!L17</f>
        <v>-119113.55</v>
      </c>
      <c r="N16" s="20">
        <f>'6.ВД 19-21 '!M17</f>
        <v>325886.45</v>
      </c>
      <c r="O16" s="20">
        <f>'6.ВД 19-21 '!N17</f>
        <v>0</v>
      </c>
      <c r="P16" s="20">
        <f>'6.ВД 19-21 '!O17</f>
        <v>0</v>
      </c>
    </row>
    <row r="17" spans="1:18" s="38" customFormat="1" ht="26.25" customHeight="1" hidden="1">
      <c r="A17" s="73"/>
      <c r="B17" s="23" t="s">
        <v>26</v>
      </c>
      <c r="C17" s="15">
        <v>65</v>
      </c>
      <c r="D17" s="15">
        <v>0</v>
      </c>
      <c r="E17" s="15">
        <v>11</v>
      </c>
      <c r="F17" s="69">
        <v>865</v>
      </c>
      <c r="G17" s="63" t="s">
        <v>16</v>
      </c>
      <c r="H17" s="63" t="s">
        <v>18</v>
      </c>
      <c r="I17" s="70" t="s">
        <v>165</v>
      </c>
      <c r="J17" s="74" t="s">
        <v>120</v>
      </c>
      <c r="K17" s="74" t="s">
        <v>27</v>
      </c>
      <c r="L17" s="20">
        <v>404</v>
      </c>
      <c r="M17" s="20"/>
      <c r="N17" s="20"/>
      <c r="O17" s="20">
        <v>410</v>
      </c>
      <c r="P17" s="20">
        <v>411</v>
      </c>
      <c r="Q17" s="4"/>
      <c r="R17" s="4"/>
    </row>
    <row r="18" spans="1:18" s="38" customFormat="1" ht="26.25" customHeight="1">
      <c r="A18" s="73"/>
      <c r="B18" s="174" t="s">
        <v>261</v>
      </c>
      <c r="C18" s="15">
        <v>65</v>
      </c>
      <c r="D18" s="15">
        <v>0</v>
      </c>
      <c r="E18" s="15">
        <v>11</v>
      </c>
      <c r="F18" s="69">
        <v>865</v>
      </c>
      <c r="G18" s="63" t="s">
        <v>16</v>
      </c>
      <c r="H18" s="63" t="s">
        <v>18</v>
      </c>
      <c r="I18" s="70" t="s">
        <v>263</v>
      </c>
      <c r="J18" s="74"/>
      <c r="K18" s="74"/>
      <c r="L18" s="20">
        <f>L19</f>
        <v>0</v>
      </c>
      <c r="M18" s="20">
        <f aca="true" t="shared" si="1" ref="M18:P19">M19</f>
        <v>119113.55</v>
      </c>
      <c r="N18" s="20">
        <f t="shared" si="1"/>
        <v>119113.55</v>
      </c>
      <c r="O18" s="20">
        <f t="shared" si="1"/>
        <v>0</v>
      </c>
      <c r="P18" s="20">
        <f t="shared" si="1"/>
        <v>0</v>
      </c>
      <c r="Q18" s="4"/>
      <c r="R18" s="4"/>
    </row>
    <row r="19" spans="1:18" s="38" customFormat="1" ht="26.25" customHeight="1">
      <c r="A19" s="73"/>
      <c r="B19" s="173" t="s">
        <v>22</v>
      </c>
      <c r="C19" s="15">
        <v>65</v>
      </c>
      <c r="D19" s="15">
        <v>0</v>
      </c>
      <c r="E19" s="15">
        <v>11</v>
      </c>
      <c r="F19" s="69">
        <v>865</v>
      </c>
      <c r="G19" s="63" t="s">
        <v>16</v>
      </c>
      <c r="H19" s="63" t="s">
        <v>18</v>
      </c>
      <c r="I19" s="70" t="s">
        <v>263</v>
      </c>
      <c r="J19" s="74"/>
      <c r="K19" s="74" t="s">
        <v>23</v>
      </c>
      <c r="L19" s="20">
        <f>L20</f>
        <v>0</v>
      </c>
      <c r="M19" s="20">
        <f t="shared" si="1"/>
        <v>119113.55</v>
      </c>
      <c r="N19" s="20">
        <f t="shared" si="1"/>
        <v>119113.55</v>
      </c>
      <c r="O19" s="20">
        <f t="shared" si="1"/>
        <v>0</v>
      </c>
      <c r="P19" s="20">
        <f t="shared" si="1"/>
        <v>0</v>
      </c>
      <c r="Q19" s="4"/>
      <c r="R19" s="4"/>
    </row>
    <row r="20" spans="1:18" s="38" customFormat="1" ht="26.25" customHeight="1">
      <c r="A20" s="73"/>
      <c r="B20" s="173" t="s">
        <v>24</v>
      </c>
      <c r="C20" s="15">
        <v>65</v>
      </c>
      <c r="D20" s="15">
        <v>0</v>
      </c>
      <c r="E20" s="15">
        <v>11</v>
      </c>
      <c r="F20" s="69">
        <v>865</v>
      </c>
      <c r="G20" s="63" t="s">
        <v>16</v>
      </c>
      <c r="H20" s="63" t="s">
        <v>18</v>
      </c>
      <c r="I20" s="70" t="s">
        <v>263</v>
      </c>
      <c r="J20" s="74"/>
      <c r="K20" s="74" t="s">
        <v>25</v>
      </c>
      <c r="L20" s="20">
        <f>'6.ВД 19-21 '!K21</f>
        <v>0</v>
      </c>
      <c r="M20" s="20">
        <f>'6.ВД 19-21 '!L21</f>
        <v>119113.55</v>
      </c>
      <c r="N20" s="20">
        <f>'6.ВД 19-21 '!M21</f>
        <v>119113.55</v>
      </c>
      <c r="O20" s="20">
        <f>'6.ВД 19-21 '!N21</f>
        <v>0</v>
      </c>
      <c r="P20" s="20">
        <f>'6.ВД 19-21 '!O21</f>
        <v>0</v>
      </c>
      <c r="Q20" s="4"/>
      <c r="R20" s="4"/>
    </row>
    <row r="21" spans="1:16" ht="36" customHeight="1" hidden="1">
      <c r="A21" s="212" t="s">
        <v>32</v>
      </c>
      <c r="B21" s="212"/>
      <c r="C21" s="15">
        <v>65</v>
      </c>
      <c r="D21" s="15">
        <v>0</v>
      </c>
      <c r="E21" s="15">
        <v>11</v>
      </c>
      <c r="F21" s="69">
        <v>865</v>
      </c>
      <c r="G21" s="63" t="s">
        <v>16</v>
      </c>
      <c r="H21" s="63" t="s">
        <v>31</v>
      </c>
      <c r="I21" s="71" t="s">
        <v>166</v>
      </c>
      <c r="J21" s="71" t="s">
        <v>121</v>
      </c>
      <c r="K21" s="63"/>
      <c r="L21" s="20">
        <f>L22+L24+L27</f>
        <v>1021524</v>
      </c>
      <c r="M21" s="20">
        <f>M22+M24+M27</f>
        <v>0</v>
      </c>
      <c r="N21" s="20">
        <f>N22+N24+N27</f>
        <v>1021524</v>
      </c>
      <c r="O21" s="20">
        <f>O22+O24+O27</f>
        <v>0</v>
      </c>
      <c r="P21" s="20">
        <f>P22+P24+P27</f>
        <v>0</v>
      </c>
    </row>
    <row r="22" spans="1:16" ht="60.75" customHeight="1" hidden="1">
      <c r="A22" s="22"/>
      <c r="B22" s="23" t="s">
        <v>22</v>
      </c>
      <c r="C22" s="15">
        <v>65</v>
      </c>
      <c r="D22" s="15">
        <v>0</v>
      </c>
      <c r="E22" s="15">
        <v>11</v>
      </c>
      <c r="F22" s="69">
        <v>865</v>
      </c>
      <c r="G22" s="70" t="s">
        <v>16</v>
      </c>
      <c r="H22" s="70" t="s">
        <v>31</v>
      </c>
      <c r="I22" s="71" t="s">
        <v>166</v>
      </c>
      <c r="J22" s="71" t="s">
        <v>121</v>
      </c>
      <c r="K22" s="63" t="s">
        <v>23</v>
      </c>
      <c r="L22" s="20">
        <f>L23</f>
        <v>746900</v>
      </c>
      <c r="M22" s="20">
        <f>M23</f>
        <v>0</v>
      </c>
      <c r="N22" s="20">
        <f>N23</f>
        <v>746900</v>
      </c>
      <c r="O22" s="20">
        <f>O23</f>
        <v>0</v>
      </c>
      <c r="P22" s="20">
        <f>P23</f>
        <v>0</v>
      </c>
    </row>
    <row r="23" spans="1:16" ht="27.75" customHeight="1" hidden="1">
      <c r="A23" s="26"/>
      <c r="B23" s="23" t="s">
        <v>24</v>
      </c>
      <c r="C23" s="15">
        <v>65</v>
      </c>
      <c r="D23" s="15">
        <v>0</v>
      </c>
      <c r="E23" s="15">
        <v>11</v>
      </c>
      <c r="F23" s="69">
        <v>865</v>
      </c>
      <c r="G23" s="63" t="s">
        <v>16</v>
      </c>
      <c r="H23" s="63" t="s">
        <v>31</v>
      </c>
      <c r="I23" s="71" t="s">
        <v>166</v>
      </c>
      <c r="J23" s="75" t="s">
        <v>121</v>
      </c>
      <c r="K23" s="63" t="s">
        <v>25</v>
      </c>
      <c r="L23" s="20">
        <f>'6.ВД 19-21 '!K24</f>
        <v>746900</v>
      </c>
      <c r="M23" s="20">
        <f>'6.ВД 19-21 '!L24</f>
        <v>0</v>
      </c>
      <c r="N23" s="20">
        <f>'6.ВД 19-21 '!M24</f>
        <v>746900</v>
      </c>
      <c r="O23" s="20">
        <f>'6.ВД 19-21 '!N24</f>
        <v>0</v>
      </c>
      <c r="P23" s="20">
        <f>'6.ВД 19-21 '!O24</f>
        <v>0</v>
      </c>
    </row>
    <row r="24" spans="1:16" ht="27.75" customHeight="1" hidden="1">
      <c r="A24" s="26"/>
      <c r="B24" s="28" t="s">
        <v>91</v>
      </c>
      <c r="C24" s="15">
        <v>65</v>
      </c>
      <c r="D24" s="15">
        <v>0</v>
      </c>
      <c r="E24" s="15">
        <v>11</v>
      </c>
      <c r="F24" s="69">
        <v>865</v>
      </c>
      <c r="G24" s="76" t="s">
        <v>16</v>
      </c>
      <c r="H24" s="76" t="s">
        <v>31</v>
      </c>
      <c r="I24" s="71" t="s">
        <v>166</v>
      </c>
      <c r="J24" s="71" t="s">
        <v>121</v>
      </c>
      <c r="K24" s="76" t="s">
        <v>35</v>
      </c>
      <c r="L24" s="20">
        <f>L25</f>
        <v>269104</v>
      </c>
      <c r="M24" s="20">
        <f>M25</f>
        <v>0</v>
      </c>
      <c r="N24" s="20">
        <f>N25</f>
        <v>269104</v>
      </c>
      <c r="O24" s="20">
        <f>O25</f>
        <v>0</v>
      </c>
      <c r="P24" s="20">
        <f>P25</f>
        <v>0</v>
      </c>
    </row>
    <row r="25" spans="1:16" ht="26.25" customHeight="1" hidden="1">
      <c r="A25" s="26"/>
      <c r="B25" s="28" t="s">
        <v>36</v>
      </c>
      <c r="C25" s="15">
        <v>65</v>
      </c>
      <c r="D25" s="15">
        <v>0</v>
      </c>
      <c r="E25" s="15">
        <v>11</v>
      </c>
      <c r="F25" s="69">
        <v>865</v>
      </c>
      <c r="G25" s="76" t="s">
        <v>16</v>
      </c>
      <c r="H25" s="76" t="s">
        <v>31</v>
      </c>
      <c r="I25" s="71" t="s">
        <v>166</v>
      </c>
      <c r="J25" s="71" t="s">
        <v>121</v>
      </c>
      <c r="K25" s="76" t="s">
        <v>37</v>
      </c>
      <c r="L25" s="20">
        <f>'6.ВД 19-21 '!K26</f>
        <v>269104</v>
      </c>
      <c r="M25" s="20">
        <f>'6.ВД 19-21 '!L26</f>
        <v>0</v>
      </c>
      <c r="N25" s="20">
        <f>'6.ВД 19-21 '!M26</f>
        <v>269104</v>
      </c>
      <c r="O25" s="20">
        <f>'6.ВД 19-21 '!N26</f>
        <v>0</v>
      </c>
      <c r="P25" s="20">
        <f>'6.ВД 19-21 '!O26</f>
        <v>0</v>
      </c>
    </row>
    <row r="26" spans="1:16" ht="24" customHeight="1" hidden="1">
      <c r="A26" s="26"/>
      <c r="B26" s="28" t="s">
        <v>38</v>
      </c>
      <c r="C26" s="15">
        <v>65</v>
      </c>
      <c r="D26" s="15">
        <v>0</v>
      </c>
      <c r="E26" s="15">
        <v>11</v>
      </c>
      <c r="F26" s="69">
        <v>865</v>
      </c>
      <c r="G26" s="76" t="s">
        <v>16</v>
      </c>
      <c r="H26" s="76" t="s">
        <v>31</v>
      </c>
      <c r="I26" s="71" t="s">
        <v>166</v>
      </c>
      <c r="J26" s="75" t="s">
        <v>121</v>
      </c>
      <c r="K26" s="76" t="s">
        <v>39</v>
      </c>
      <c r="L26" s="20">
        <f>'[1]6.Вед.'!K24</f>
        <v>266.38</v>
      </c>
      <c r="M26" s="20"/>
      <c r="N26" s="20"/>
      <c r="O26" s="20" t="e">
        <f>'[1]6.Вед.'!Q24</f>
        <v>#REF!</v>
      </c>
      <c r="P26" s="20" t="e">
        <f>'[1]6.Вед.'!R24</f>
        <v>#REF!</v>
      </c>
    </row>
    <row r="27" spans="1:16" ht="15.75" customHeight="1" hidden="1">
      <c r="A27" s="26"/>
      <c r="B27" s="114" t="s">
        <v>40</v>
      </c>
      <c r="C27" s="15">
        <v>65</v>
      </c>
      <c r="D27" s="15">
        <v>0</v>
      </c>
      <c r="E27" s="15">
        <v>11</v>
      </c>
      <c r="F27" s="69">
        <v>865</v>
      </c>
      <c r="G27" s="63" t="s">
        <v>16</v>
      </c>
      <c r="H27" s="63" t="s">
        <v>31</v>
      </c>
      <c r="I27" s="71" t="s">
        <v>166</v>
      </c>
      <c r="J27" s="71" t="s">
        <v>121</v>
      </c>
      <c r="K27" s="63" t="s">
        <v>41</v>
      </c>
      <c r="L27" s="20">
        <f>L28</f>
        <v>5520</v>
      </c>
      <c r="M27" s="20">
        <f>M28</f>
        <v>0</v>
      </c>
      <c r="N27" s="20">
        <f>N28</f>
        <v>5520</v>
      </c>
      <c r="O27" s="20">
        <f>O28</f>
        <v>0</v>
      </c>
      <c r="P27" s="20">
        <f>P28</f>
        <v>0</v>
      </c>
    </row>
    <row r="28" spans="1:16" ht="15.75" customHeight="1" hidden="1">
      <c r="A28" s="26"/>
      <c r="B28" s="114" t="s">
        <v>42</v>
      </c>
      <c r="C28" s="15">
        <v>65</v>
      </c>
      <c r="D28" s="15">
        <v>0</v>
      </c>
      <c r="E28" s="15">
        <v>11</v>
      </c>
      <c r="F28" s="69">
        <v>865</v>
      </c>
      <c r="G28" s="63" t="s">
        <v>16</v>
      </c>
      <c r="H28" s="63" t="s">
        <v>31</v>
      </c>
      <c r="I28" s="71" t="s">
        <v>166</v>
      </c>
      <c r="J28" s="71" t="s">
        <v>121</v>
      </c>
      <c r="K28" s="63" t="s">
        <v>43</v>
      </c>
      <c r="L28" s="20">
        <f>'6.ВД 19-21 '!K28</f>
        <v>5520</v>
      </c>
      <c r="M28" s="20">
        <f>'6.ВД 19-21 '!L28</f>
        <v>0</v>
      </c>
      <c r="N28" s="20">
        <f>'6.ВД 19-21 '!M28</f>
        <v>5520</v>
      </c>
      <c r="O28" s="20">
        <f>'6.ВД 19-21 '!N28</f>
        <v>0</v>
      </c>
      <c r="P28" s="20">
        <f>'6.ВД 19-21 '!O28</f>
        <v>0</v>
      </c>
    </row>
    <row r="29" spans="1:16" ht="15.75" customHeight="1" hidden="1">
      <c r="A29" s="26"/>
      <c r="B29" s="22" t="s">
        <v>44</v>
      </c>
      <c r="C29" s="15">
        <v>65</v>
      </c>
      <c r="D29" s="15">
        <v>0</v>
      </c>
      <c r="E29" s="15">
        <v>11</v>
      </c>
      <c r="F29" s="69">
        <v>865</v>
      </c>
      <c r="G29" s="63" t="s">
        <v>16</v>
      </c>
      <c r="H29" s="63" t="s">
        <v>31</v>
      </c>
      <c r="I29" s="71" t="s">
        <v>166</v>
      </c>
      <c r="J29" s="71" t="s">
        <v>121</v>
      </c>
      <c r="K29" s="63" t="s">
        <v>45</v>
      </c>
      <c r="L29" s="20">
        <f>'[1]6.Вед.'!K26</f>
        <v>10</v>
      </c>
      <c r="M29" s="20"/>
      <c r="N29" s="20"/>
      <c r="O29" s="20" t="e">
        <f>'[1]6.Вед.'!Q26</f>
        <v>#REF!</v>
      </c>
      <c r="P29" s="20" t="e">
        <f>'[1]6.Вед.'!R26</f>
        <v>#REF!</v>
      </c>
    </row>
    <row r="30" spans="1:16" ht="15.75" customHeight="1" hidden="1">
      <c r="A30" s="26"/>
      <c r="B30" s="23" t="s">
        <v>46</v>
      </c>
      <c r="C30" s="15">
        <v>65</v>
      </c>
      <c r="D30" s="15">
        <v>0</v>
      </c>
      <c r="E30" s="15">
        <v>11</v>
      </c>
      <c r="F30" s="69">
        <v>865</v>
      </c>
      <c r="G30" s="63" t="s">
        <v>16</v>
      </c>
      <c r="H30" s="63" t="s">
        <v>31</v>
      </c>
      <c r="I30" s="71" t="s">
        <v>166</v>
      </c>
      <c r="J30" s="71" t="s">
        <v>121</v>
      </c>
      <c r="K30" s="63" t="s">
        <v>47</v>
      </c>
      <c r="L30" s="20">
        <f>'[1]6.Вед.'!K27</f>
        <v>3</v>
      </c>
      <c r="M30" s="20"/>
      <c r="N30" s="20"/>
      <c r="O30" s="20" t="e">
        <f>'[1]6.Вед.'!Q27</f>
        <v>#REF!</v>
      </c>
      <c r="P30" s="20" t="e">
        <f>'[1]6.Вед.'!R27</f>
        <v>#REF!</v>
      </c>
    </row>
    <row r="31" spans="1:16" ht="15.75" customHeight="1" hidden="1">
      <c r="A31" s="26"/>
      <c r="B31" s="22" t="s">
        <v>48</v>
      </c>
      <c r="C31" s="15">
        <v>65</v>
      </c>
      <c r="D31" s="15">
        <v>0</v>
      </c>
      <c r="E31" s="15">
        <v>11</v>
      </c>
      <c r="F31" s="69">
        <v>865</v>
      </c>
      <c r="G31" s="63" t="s">
        <v>16</v>
      </c>
      <c r="H31" s="63" t="s">
        <v>31</v>
      </c>
      <c r="I31" s="71" t="s">
        <v>166</v>
      </c>
      <c r="J31" s="71" t="s">
        <v>122</v>
      </c>
      <c r="K31" s="63" t="s">
        <v>49</v>
      </c>
      <c r="L31" s="20">
        <f>'[1]6.Вед.'!K28</f>
        <v>4</v>
      </c>
      <c r="M31" s="20"/>
      <c r="N31" s="20"/>
      <c r="O31" s="20" t="e">
        <f>'[1]6.Вед.'!Q28</f>
        <v>#REF!</v>
      </c>
      <c r="P31" s="20" t="e">
        <f>'[1]6.Вед.'!R28</f>
        <v>#REF!</v>
      </c>
    </row>
    <row r="32" spans="1:16" ht="31.5" customHeight="1">
      <c r="A32" s="26"/>
      <c r="B32" s="105" t="s">
        <v>205</v>
      </c>
      <c r="C32" s="15">
        <v>65</v>
      </c>
      <c r="D32" s="15">
        <v>0</v>
      </c>
      <c r="E32" s="15">
        <v>11</v>
      </c>
      <c r="F32" s="69">
        <v>865</v>
      </c>
      <c r="G32" s="63" t="s">
        <v>16</v>
      </c>
      <c r="H32" s="63" t="s">
        <v>31</v>
      </c>
      <c r="I32" s="71" t="s">
        <v>224</v>
      </c>
      <c r="J32" s="71"/>
      <c r="K32" s="63"/>
      <c r="L32" s="20">
        <f aca="true" t="shared" si="2" ref="L32:P33">L33</f>
        <v>13000</v>
      </c>
      <c r="M32" s="20">
        <f t="shared" si="2"/>
        <v>10000</v>
      </c>
      <c r="N32" s="20">
        <f t="shared" si="2"/>
        <v>23000</v>
      </c>
      <c r="O32" s="20">
        <f t="shared" si="2"/>
        <v>0</v>
      </c>
      <c r="P32" s="20">
        <f t="shared" si="2"/>
        <v>0</v>
      </c>
    </row>
    <row r="33" spans="1:16" ht="15.75" customHeight="1">
      <c r="A33" s="26"/>
      <c r="B33" s="149" t="s">
        <v>34</v>
      </c>
      <c r="C33" s="15">
        <v>65</v>
      </c>
      <c r="D33" s="15">
        <v>0</v>
      </c>
      <c r="E33" s="15">
        <v>11</v>
      </c>
      <c r="F33" s="69">
        <v>865</v>
      </c>
      <c r="G33" s="63" t="s">
        <v>16</v>
      </c>
      <c r="H33" s="63" t="s">
        <v>31</v>
      </c>
      <c r="I33" s="71" t="s">
        <v>224</v>
      </c>
      <c r="J33" s="71"/>
      <c r="K33" s="63" t="s">
        <v>35</v>
      </c>
      <c r="L33" s="20">
        <f t="shared" si="2"/>
        <v>13000</v>
      </c>
      <c r="M33" s="20">
        <f t="shared" si="2"/>
        <v>10000</v>
      </c>
      <c r="N33" s="20">
        <f t="shared" si="2"/>
        <v>23000</v>
      </c>
      <c r="O33" s="20">
        <f t="shared" si="2"/>
        <v>0</v>
      </c>
      <c r="P33" s="20">
        <f t="shared" si="2"/>
        <v>0</v>
      </c>
    </row>
    <row r="34" spans="1:16" ht="38.25" customHeight="1">
      <c r="A34" s="26"/>
      <c r="B34" s="28" t="s">
        <v>36</v>
      </c>
      <c r="C34" s="15">
        <v>65</v>
      </c>
      <c r="D34" s="15">
        <v>0</v>
      </c>
      <c r="E34" s="15">
        <v>11</v>
      </c>
      <c r="F34" s="69">
        <v>865</v>
      </c>
      <c r="G34" s="63" t="s">
        <v>16</v>
      </c>
      <c r="H34" s="63" t="s">
        <v>31</v>
      </c>
      <c r="I34" s="71" t="s">
        <v>224</v>
      </c>
      <c r="J34" s="71"/>
      <c r="K34" s="63" t="s">
        <v>37</v>
      </c>
      <c r="L34" s="20">
        <f>'6.ВД 19-21 '!K31</f>
        <v>13000</v>
      </c>
      <c r="M34" s="20">
        <f>'6.ВД 19-21 '!L31</f>
        <v>10000</v>
      </c>
      <c r="N34" s="20">
        <f>'6.ВД 19-21 '!M31</f>
        <v>23000</v>
      </c>
      <c r="O34" s="20">
        <f>'6.ВД 19-21 '!N31</f>
        <v>0</v>
      </c>
      <c r="P34" s="20">
        <f>'6.ВД 19-21 '!O31</f>
        <v>0</v>
      </c>
    </row>
    <row r="35" spans="1:16" ht="18" customHeight="1" hidden="1">
      <c r="A35" s="26"/>
      <c r="B35" s="28" t="s">
        <v>207</v>
      </c>
      <c r="C35" s="15">
        <v>65</v>
      </c>
      <c r="D35" s="15">
        <v>0</v>
      </c>
      <c r="E35" s="15">
        <v>11</v>
      </c>
      <c r="F35" s="69">
        <v>865</v>
      </c>
      <c r="G35" s="63" t="s">
        <v>16</v>
      </c>
      <c r="H35" s="63" t="s">
        <v>31</v>
      </c>
      <c r="I35" s="71" t="s">
        <v>225</v>
      </c>
      <c r="J35" s="71"/>
      <c r="K35" s="63"/>
      <c r="L35" s="20">
        <f aca="true" t="shared" si="3" ref="L35:P36">L36</f>
        <v>5000</v>
      </c>
      <c r="M35" s="20">
        <f t="shared" si="3"/>
        <v>0</v>
      </c>
      <c r="N35" s="20">
        <f t="shared" si="3"/>
        <v>5000</v>
      </c>
      <c r="O35" s="20">
        <f t="shared" si="3"/>
        <v>0</v>
      </c>
      <c r="P35" s="20">
        <f t="shared" si="3"/>
        <v>0</v>
      </c>
    </row>
    <row r="36" spans="1:16" ht="15" customHeight="1" hidden="1">
      <c r="A36" s="26"/>
      <c r="B36" s="114" t="s">
        <v>40</v>
      </c>
      <c r="C36" s="15">
        <v>65</v>
      </c>
      <c r="D36" s="15">
        <v>0</v>
      </c>
      <c r="E36" s="15">
        <v>11</v>
      </c>
      <c r="F36" s="69">
        <v>865</v>
      </c>
      <c r="G36" s="63" t="s">
        <v>16</v>
      </c>
      <c r="H36" s="63" t="s">
        <v>31</v>
      </c>
      <c r="I36" s="71" t="s">
        <v>225</v>
      </c>
      <c r="J36" s="71"/>
      <c r="K36" s="63" t="s">
        <v>41</v>
      </c>
      <c r="L36" s="20">
        <f t="shared" si="3"/>
        <v>5000</v>
      </c>
      <c r="M36" s="20">
        <f t="shared" si="3"/>
        <v>0</v>
      </c>
      <c r="N36" s="20">
        <f t="shared" si="3"/>
        <v>5000</v>
      </c>
      <c r="O36" s="20">
        <f t="shared" si="3"/>
        <v>0</v>
      </c>
      <c r="P36" s="20">
        <f t="shared" si="3"/>
        <v>0</v>
      </c>
    </row>
    <row r="37" spans="1:16" ht="18.75" customHeight="1" hidden="1">
      <c r="A37" s="26"/>
      <c r="B37" s="29" t="s">
        <v>42</v>
      </c>
      <c r="C37" s="15">
        <v>65</v>
      </c>
      <c r="D37" s="15">
        <v>0</v>
      </c>
      <c r="E37" s="15">
        <v>11</v>
      </c>
      <c r="F37" s="69">
        <v>865</v>
      </c>
      <c r="G37" s="63" t="s">
        <v>16</v>
      </c>
      <c r="H37" s="63" t="s">
        <v>31</v>
      </c>
      <c r="I37" s="71" t="s">
        <v>225</v>
      </c>
      <c r="J37" s="71"/>
      <c r="K37" s="63" t="s">
        <v>43</v>
      </c>
      <c r="L37" s="20">
        <f>'6.ВД 19-21 '!K34</f>
        <v>5000</v>
      </c>
      <c r="M37" s="20">
        <f>'6.ВД 19-21 '!L34</f>
        <v>0</v>
      </c>
      <c r="N37" s="20">
        <f>'6.ВД 19-21 '!M34</f>
        <v>5000</v>
      </c>
      <c r="O37" s="20">
        <f>'6.ВД 19-21 '!N34</f>
        <v>0</v>
      </c>
      <c r="P37" s="20">
        <f>'6.ВД 19-21 '!O34</f>
        <v>0</v>
      </c>
    </row>
    <row r="38" spans="1:16" s="25" customFormat="1" ht="79.5" customHeight="1" hidden="1">
      <c r="A38" s="21" t="s">
        <v>52</v>
      </c>
      <c r="B38" s="112" t="s">
        <v>167</v>
      </c>
      <c r="C38" s="15">
        <v>65</v>
      </c>
      <c r="D38" s="15">
        <v>0</v>
      </c>
      <c r="E38" s="15">
        <v>11</v>
      </c>
      <c r="F38" s="69">
        <v>865</v>
      </c>
      <c r="G38" s="63" t="s">
        <v>16</v>
      </c>
      <c r="H38" s="63" t="s">
        <v>51</v>
      </c>
      <c r="I38" s="63" t="s">
        <v>168</v>
      </c>
      <c r="J38" s="77" t="s">
        <v>123</v>
      </c>
      <c r="K38" s="63"/>
      <c r="L38" s="20">
        <f aca="true" t="shared" si="4" ref="L38:P39">L39</f>
        <v>2000</v>
      </c>
      <c r="M38" s="20">
        <f t="shared" si="4"/>
        <v>0</v>
      </c>
      <c r="N38" s="20">
        <f t="shared" si="4"/>
        <v>2000</v>
      </c>
      <c r="O38" s="20">
        <f t="shared" si="4"/>
        <v>0</v>
      </c>
      <c r="P38" s="20">
        <f t="shared" si="4"/>
        <v>0</v>
      </c>
    </row>
    <row r="39" spans="1:16" ht="15" customHeight="1" hidden="1">
      <c r="A39" s="26"/>
      <c r="B39" s="30" t="s">
        <v>54</v>
      </c>
      <c r="C39" s="15">
        <v>65</v>
      </c>
      <c r="D39" s="15">
        <v>0</v>
      </c>
      <c r="E39" s="15">
        <v>11</v>
      </c>
      <c r="F39" s="69">
        <v>865</v>
      </c>
      <c r="G39" s="63" t="s">
        <v>16</v>
      </c>
      <c r="H39" s="78" t="s">
        <v>51</v>
      </c>
      <c r="I39" s="63" t="s">
        <v>168</v>
      </c>
      <c r="J39" s="71" t="s">
        <v>123</v>
      </c>
      <c r="K39" s="63" t="s">
        <v>55</v>
      </c>
      <c r="L39" s="20">
        <f t="shared" si="4"/>
        <v>2000</v>
      </c>
      <c r="M39" s="20">
        <f t="shared" si="4"/>
        <v>0</v>
      </c>
      <c r="N39" s="20">
        <f t="shared" si="4"/>
        <v>2000</v>
      </c>
      <c r="O39" s="20">
        <f t="shared" si="4"/>
        <v>0</v>
      </c>
      <c r="P39" s="20">
        <f t="shared" si="4"/>
        <v>0</v>
      </c>
    </row>
    <row r="40" spans="1:16" ht="15" customHeight="1" hidden="1">
      <c r="A40" s="26"/>
      <c r="B40" s="30" t="s">
        <v>2</v>
      </c>
      <c r="C40" s="15">
        <v>65</v>
      </c>
      <c r="D40" s="15">
        <v>0</v>
      </c>
      <c r="E40" s="15">
        <v>11</v>
      </c>
      <c r="F40" s="69">
        <v>865</v>
      </c>
      <c r="G40" s="63" t="s">
        <v>16</v>
      </c>
      <c r="H40" s="78" t="s">
        <v>51</v>
      </c>
      <c r="I40" s="63" t="s">
        <v>168</v>
      </c>
      <c r="J40" s="71" t="s">
        <v>123</v>
      </c>
      <c r="K40" s="76" t="s">
        <v>56</v>
      </c>
      <c r="L40" s="20">
        <f>'6.ВД 19-21 '!K38</f>
        <v>2000</v>
      </c>
      <c r="M40" s="20">
        <f>'6.ВД 19-21 '!L38</f>
        <v>0</v>
      </c>
      <c r="N40" s="20">
        <f>'6.ВД 19-21 '!M38</f>
        <v>2000</v>
      </c>
      <c r="O40" s="20">
        <f>'6.ВД 19-21 '!N38</f>
        <v>0</v>
      </c>
      <c r="P40" s="20">
        <f>'6.ВД 19-21 '!O38</f>
        <v>0</v>
      </c>
    </row>
    <row r="41" spans="1:16" ht="41.25" customHeight="1" hidden="1">
      <c r="A41" s="26"/>
      <c r="B41" s="158" t="s">
        <v>221</v>
      </c>
      <c r="C41" s="15"/>
      <c r="D41" s="15"/>
      <c r="E41" s="15"/>
      <c r="F41" s="69"/>
      <c r="G41" s="63"/>
      <c r="H41" s="78"/>
      <c r="I41" s="63"/>
      <c r="J41" s="71"/>
      <c r="K41" s="76"/>
      <c r="L41" s="20">
        <f aca="true" t="shared" si="5" ref="L41:P42">L42</f>
        <v>300</v>
      </c>
      <c r="M41" s="20">
        <f t="shared" si="5"/>
        <v>0</v>
      </c>
      <c r="N41" s="20">
        <f t="shared" si="5"/>
        <v>300</v>
      </c>
      <c r="O41" s="20">
        <f t="shared" si="5"/>
        <v>0</v>
      </c>
      <c r="P41" s="20">
        <f t="shared" si="5"/>
        <v>0</v>
      </c>
    </row>
    <row r="42" spans="1:16" ht="15" customHeight="1" hidden="1">
      <c r="A42" s="26"/>
      <c r="B42" s="30" t="s">
        <v>54</v>
      </c>
      <c r="C42" s="15">
        <v>65</v>
      </c>
      <c r="D42" s="15">
        <v>0</v>
      </c>
      <c r="E42" s="15">
        <v>11</v>
      </c>
      <c r="F42" s="69">
        <v>865</v>
      </c>
      <c r="G42" s="63" t="s">
        <v>16</v>
      </c>
      <c r="H42" s="78" t="s">
        <v>51</v>
      </c>
      <c r="I42" s="63" t="s">
        <v>223</v>
      </c>
      <c r="J42" s="71" t="s">
        <v>123</v>
      </c>
      <c r="K42" s="63" t="s">
        <v>55</v>
      </c>
      <c r="L42" s="20">
        <f t="shared" si="5"/>
        <v>300</v>
      </c>
      <c r="M42" s="20">
        <f t="shared" si="5"/>
        <v>0</v>
      </c>
      <c r="N42" s="20">
        <f t="shared" si="5"/>
        <v>300</v>
      </c>
      <c r="O42" s="20">
        <f t="shared" si="5"/>
        <v>0</v>
      </c>
      <c r="P42" s="20">
        <f t="shared" si="5"/>
        <v>0</v>
      </c>
    </row>
    <row r="43" spans="1:16" ht="15" customHeight="1" hidden="1">
      <c r="A43" s="26"/>
      <c r="B43" s="31" t="s">
        <v>2</v>
      </c>
      <c r="C43" s="15">
        <v>65</v>
      </c>
      <c r="D43" s="15">
        <v>0</v>
      </c>
      <c r="E43" s="15">
        <v>11</v>
      </c>
      <c r="F43" s="69">
        <v>865</v>
      </c>
      <c r="G43" s="63" t="s">
        <v>16</v>
      </c>
      <c r="H43" s="78" t="s">
        <v>51</v>
      </c>
      <c r="I43" s="63" t="s">
        <v>223</v>
      </c>
      <c r="J43" s="71" t="s">
        <v>123</v>
      </c>
      <c r="K43" s="76" t="s">
        <v>56</v>
      </c>
      <c r="L43" s="20">
        <f>'6.ВД 19-21 '!K41</f>
        <v>300</v>
      </c>
      <c r="M43" s="20">
        <f>'6.ВД 19-21 '!L41</f>
        <v>0</v>
      </c>
      <c r="N43" s="20">
        <f>'6.ВД 19-21 '!M41</f>
        <v>300</v>
      </c>
      <c r="O43" s="20">
        <f>'6.ВД 19-21 '!N41</f>
        <v>0</v>
      </c>
      <c r="P43" s="20">
        <f>'6.ВД 19-21 '!O41</f>
        <v>0</v>
      </c>
    </row>
    <row r="44" spans="1:16" ht="24.75" customHeight="1" hidden="1">
      <c r="A44" s="26"/>
      <c r="B44" s="168" t="s">
        <v>238</v>
      </c>
      <c r="C44" s="15">
        <v>65</v>
      </c>
      <c r="D44" s="15">
        <v>0</v>
      </c>
      <c r="E44" s="15">
        <v>11</v>
      </c>
      <c r="F44" s="69">
        <v>865</v>
      </c>
      <c r="G44" s="63"/>
      <c r="H44" s="78"/>
      <c r="I44" s="63" t="s">
        <v>255</v>
      </c>
      <c r="J44" s="71"/>
      <c r="K44" s="76"/>
      <c r="L44" s="20">
        <f>'6.ВД 19-21 '!K47</f>
        <v>53382</v>
      </c>
      <c r="M44" s="20">
        <f>'6.ВД 19-21 '!L47</f>
        <v>0</v>
      </c>
      <c r="N44" s="20">
        <f>'6.ВД 19-21 '!M47</f>
        <v>53382</v>
      </c>
      <c r="O44" s="20">
        <f>'6.ВД 19-21 '!N47</f>
        <v>0</v>
      </c>
      <c r="P44" s="20">
        <f>'6.ВД 19-21 '!O47</f>
        <v>0</v>
      </c>
    </row>
    <row r="45" spans="1:16" ht="27" customHeight="1" hidden="1">
      <c r="A45" s="26"/>
      <c r="B45" s="149" t="s">
        <v>34</v>
      </c>
      <c r="C45" s="15">
        <v>65</v>
      </c>
      <c r="D45" s="15">
        <v>0</v>
      </c>
      <c r="E45" s="15">
        <v>11</v>
      </c>
      <c r="F45" s="69">
        <v>865</v>
      </c>
      <c r="G45" s="63"/>
      <c r="H45" s="78"/>
      <c r="I45" s="63" t="s">
        <v>255</v>
      </c>
      <c r="J45" s="71"/>
      <c r="K45" s="76" t="s">
        <v>35</v>
      </c>
      <c r="L45" s="20">
        <f>'6.ВД 19-21 '!K48</f>
        <v>53382</v>
      </c>
      <c r="M45" s="20">
        <f>'6.ВД 19-21 '!L48</f>
        <v>0</v>
      </c>
      <c r="N45" s="20">
        <f>'6.ВД 19-21 '!M48</f>
        <v>53382</v>
      </c>
      <c r="O45" s="20">
        <f>'6.ВД 19-21 '!N48</f>
        <v>0</v>
      </c>
      <c r="P45" s="20">
        <f>'6.ВД 19-21 '!O48</f>
        <v>0</v>
      </c>
    </row>
    <row r="46" spans="1:16" ht="36.75" customHeight="1" hidden="1">
      <c r="A46" s="26"/>
      <c r="B46" s="28" t="s">
        <v>36</v>
      </c>
      <c r="C46" s="15">
        <v>65</v>
      </c>
      <c r="D46" s="15">
        <v>0</v>
      </c>
      <c r="E46" s="15">
        <v>11</v>
      </c>
      <c r="F46" s="69">
        <v>865</v>
      </c>
      <c r="G46" s="63"/>
      <c r="H46" s="78"/>
      <c r="I46" s="63" t="s">
        <v>255</v>
      </c>
      <c r="J46" s="71"/>
      <c r="K46" s="76" t="s">
        <v>37</v>
      </c>
      <c r="L46" s="20">
        <f>'6.ВД 19-21 '!K49</f>
        <v>53382</v>
      </c>
      <c r="M46" s="20">
        <f>'6.ВД 19-21 '!L49</f>
        <v>0</v>
      </c>
      <c r="N46" s="20">
        <f>'6.ВД 19-21 '!M49</f>
        <v>53382</v>
      </c>
      <c r="O46" s="20">
        <f>'6.ВД 19-21 '!N49</f>
        <v>0</v>
      </c>
      <c r="P46" s="20">
        <f>'6.ВД 19-21 '!O49</f>
        <v>0</v>
      </c>
    </row>
    <row r="47" spans="1:16" ht="38.25" customHeight="1" hidden="1">
      <c r="A47" s="26"/>
      <c r="B47" s="30" t="s">
        <v>210</v>
      </c>
      <c r="C47" s="15">
        <v>65</v>
      </c>
      <c r="D47" s="15">
        <v>0</v>
      </c>
      <c r="E47" s="15">
        <v>11</v>
      </c>
      <c r="F47" s="69">
        <v>865</v>
      </c>
      <c r="G47" s="63"/>
      <c r="H47" s="78"/>
      <c r="I47" s="63" t="s">
        <v>199</v>
      </c>
      <c r="J47" s="71"/>
      <c r="K47" s="76"/>
      <c r="L47" s="20">
        <f aca="true" t="shared" si="6" ref="L47:P48">L48</f>
        <v>0</v>
      </c>
      <c r="M47" s="20">
        <f t="shared" si="6"/>
        <v>0</v>
      </c>
      <c r="N47" s="20">
        <f t="shared" si="6"/>
        <v>0</v>
      </c>
      <c r="O47" s="20">
        <f t="shared" si="6"/>
        <v>0</v>
      </c>
      <c r="P47" s="20">
        <f t="shared" si="6"/>
        <v>0</v>
      </c>
    </row>
    <row r="48" spans="1:16" ht="25.5" customHeight="1" hidden="1">
      <c r="A48" s="26"/>
      <c r="B48" s="149" t="s">
        <v>34</v>
      </c>
      <c r="C48" s="15">
        <v>65</v>
      </c>
      <c r="D48" s="15">
        <v>0</v>
      </c>
      <c r="E48" s="15">
        <v>11</v>
      </c>
      <c r="F48" s="69">
        <v>865</v>
      </c>
      <c r="G48" s="63"/>
      <c r="H48" s="78"/>
      <c r="I48" s="63" t="s">
        <v>199</v>
      </c>
      <c r="J48" s="71"/>
      <c r="K48" s="76" t="s">
        <v>35</v>
      </c>
      <c r="L48" s="20">
        <f t="shared" si="6"/>
        <v>0</v>
      </c>
      <c r="M48" s="20">
        <f t="shared" si="6"/>
        <v>0</v>
      </c>
      <c r="N48" s="20">
        <f t="shared" si="6"/>
        <v>0</v>
      </c>
      <c r="O48" s="20">
        <f t="shared" si="6"/>
        <v>0</v>
      </c>
      <c r="P48" s="20">
        <f t="shared" si="6"/>
        <v>0</v>
      </c>
    </row>
    <row r="49" spans="1:16" ht="35.25" customHeight="1" hidden="1">
      <c r="A49" s="26"/>
      <c r="B49" s="28" t="s">
        <v>36</v>
      </c>
      <c r="C49" s="15">
        <v>65</v>
      </c>
      <c r="D49" s="15">
        <v>0</v>
      </c>
      <c r="E49" s="15">
        <v>11</v>
      </c>
      <c r="F49" s="69">
        <v>865</v>
      </c>
      <c r="G49" s="63"/>
      <c r="H49" s="78"/>
      <c r="I49" s="63" t="s">
        <v>199</v>
      </c>
      <c r="J49" s="71"/>
      <c r="K49" s="76" t="s">
        <v>37</v>
      </c>
      <c r="L49" s="20">
        <f>'6.ВД 19-21 '!K52</f>
        <v>0</v>
      </c>
      <c r="M49" s="20">
        <f>'6.ВД 19-21 '!L52</f>
        <v>0</v>
      </c>
      <c r="N49" s="20">
        <f>'6.ВД 19-21 '!M52</f>
        <v>0</v>
      </c>
      <c r="O49" s="20">
        <f>'6.ВД 19-21 '!N52</f>
        <v>0</v>
      </c>
      <c r="P49" s="20">
        <f>'6.ВД 19-21 '!O52</f>
        <v>0</v>
      </c>
    </row>
    <row r="50" spans="1:16" ht="40.5" customHeight="1" hidden="1">
      <c r="A50" s="26"/>
      <c r="B50" s="105" t="s">
        <v>198</v>
      </c>
      <c r="C50" s="15">
        <v>65</v>
      </c>
      <c r="D50" s="15">
        <v>0</v>
      </c>
      <c r="E50" s="15">
        <v>11</v>
      </c>
      <c r="F50" s="69">
        <v>865</v>
      </c>
      <c r="G50" s="63"/>
      <c r="H50" s="78"/>
      <c r="I50" s="63" t="s">
        <v>199</v>
      </c>
      <c r="J50" s="71"/>
      <c r="K50" s="76"/>
      <c r="L50" s="20">
        <f aca="true" t="shared" si="7" ref="L50:P51">L51</f>
        <v>0</v>
      </c>
      <c r="M50" s="20">
        <f t="shared" si="7"/>
        <v>0</v>
      </c>
      <c r="N50" s="20">
        <f t="shared" si="7"/>
        <v>0</v>
      </c>
      <c r="O50" s="20">
        <f t="shared" si="7"/>
        <v>0</v>
      </c>
      <c r="P50" s="20">
        <f t="shared" si="7"/>
        <v>0</v>
      </c>
    </row>
    <row r="51" spans="1:16" ht="15" customHeight="1" hidden="1">
      <c r="A51" s="26"/>
      <c r="B51" s="114" t="s">
        <v>40</v>
      </c>
      <c r="C51" s="15">
        <v>65</v>
      </c>
      <c r="D51" s="15">
        <v>0</v>
      </c>
      <c r="E51" s="15">
        <v>11</v>
      </c>
      <c r="F51" s="69">
        <v>865</v>
      </c>
      <c r="G51" s="63"/>
      <c r="H51" s="78"/>
      <c r="I51" s="63" t="s">
        <v>199</v>
      </c>
      <c r="J51" s="71"/>
      <c r="K51" s="76" t="s">
        <v>41</v>
      </c>
      <c r="L51" s="20">
        <f t="shared" si="7"/>
        <v>0</v>
      </c>
      <c r="M51" s="20">
        <f t="shared" si="7"/>
        <v>0</v>
      </c>
      <c r="N51" s="20">
        <f t="shared" si="7"/>
        <v>0</v>
      </c>
      <c r="O51" s="20">
        <f t="shared" si="7"/>
        <v>0</v>
      </c>
      <c r="P51" s="20">
        <f t="shared" si="7"/>
        <v>0</v>
      </c>
    </row>
    <row r="52" spans="1:16" ht="15" customHeight="1" hidden="1">
      <c r="A52" s="26"/>
      <c r="B52" s="29" t="s">
        <v>42</v>
      </c>
      <c r="C52" s="15">
        <v>65</v>
      </c>
      <c r="D52" s="15">
        <v>0</v>
      </c>
      <c r="E52" s="15">
        <v>11</v>
      </c>
      <c r="F52" s="69">
        <v>865</v>
      </c>
      <c r="G52" s="63"/>
      <c r="H52" s="78"/>
      <c r="I52" s="63" t="s">
        <v>199</v>
      </c>
      <c r="J52" s="71"/>
      <c r="K52" s="76" t="s">
        <v>43</v>
      </c>
      <c r="L52" s="20">
        <f>'6.ВД 19-21 '!K54</f>
        <v>0</v>
      </c>
      <c r="M52" s="20">
        <f>'6.ВД 19-21 '!L54</f>
        <v>0</v>
      </c>
      <c r="N52" s="20">
        <f>'6.ВД 19-21 '!M54</f>
        <v>0</v>
      </c>
      <c r="O52" s="20">
        <f>'6.ВД 19-21 '!N54</f>
        <v>0</v>
      </c>
      <c r="P52" s="20">
        <f>'6.ВД 19-21 '!O54</f>
        <v>0</v>
      </c>
    </row>
    <row r="53" spans="1:16" ht="66" customHeight="1" hidden="1">
      <c r="A53" s="192" t="s">
        <v>171</v>
      </c>
      <c r="B53" s="192"/>
      <c r="C53" s="15">
        <v>65</v>
      </c>
      <c r="D53" s="15">
        <v>0</v>
      </c>
      <c r="E53" s="15">
        <v>11</v>
      </c>
      <c r="F53" s="69">
        <v>865</v>
      </c>
      <c r="G53" s="78" t="s">
        <v>16</v>
      </c>
      <c r="H53" s="78" t="s">
        <v>64</v>
      </c>
      <c r="I53" s="63" t="s">
        <v>172</v>
      </c>
      <c r="J53" s="71" t="s">
        <v>124</v>
      </c>
      <c r="K53" s="78"/>
      <c r="L53" s="20">
        <f aca="true" t="shared" si="8" ref="L53:P54">L54</f>
        <v>500</v>
      </c>
      <c r="M53" s="20">
        <f t="shared" si="8"/>
        <v>0</v>
      </c>
      <c r="N53" s="20">
        <f t="shared" si="8"/>
        <v>500</v>
      </c>
      <c r="O53" s="20">
        <f t="shared" si="8"/>
        <v>0</v>
      </c>
      <c r="P53" s="20">
        <f t="shared" si="8"/>
        <v>0</v>
      </c>
    </row>
    <row r="54" spans="1:16" ht="15.75" customHeight="1" hidden="1">
      <c r="A54" s="26"/>
      <c r="B54" s="30" t="s">
        <v>54</v>
      </c>
      <c r="C54" s="15">
        <v>65</v>
      </c>
      <c r="D54" s="15">
        <v>0</v>
      </c>
      <c r="E54" s="15">
        <v>11</v>
      </c>
      <c r="F54" s="69">
        <v>865</v>
      </c>
      <c r="G54" s="63" t="s">
        <v>16</v>
      </c>
      <c r="H54" s="78" t="s">
        <v>64</v>
      </c>
      <c r="I54" s="63" t="s">
        <v>172</v>
      </c>
      <c r="J54" s="71" t="s">
        <v>124</v>
      </c>
      <c r="K54" s="63" t="s">
        <v>55</v>
      </c>
      <c r="L54" s="20">
        <f t="shared" si="8"/>
        <v>500</v>
      </c>
      <c r="M54" s="20">
        <f t="shared" si="8"/>
        <v>0</v>
      </c>
      <c r="N54" s="20">
        <f t="shared" si="8"/>
        <v>500</v>
      </c>
      <c r="O54" s="20">
        <f t="shared" si="8"/>
        <v>0</v>
      </c>
      <c r="P54" s="20">
        <f t="shared" si="8"/>
        <v>0</v>
      </c>
    </row>
    <row r="55" spans="1:16" ht="15.75" customHeight="1" hidden="1">
      <c r="A55" s="26"/>
      <c r="B55" s="96" t="s">
        <v>2</v>
      </c>
      <c r="C55" s="79">
        <v>65</v>
      </c>
      <c r="D55" s="79">
        <v>0</v>
      </c>
      <c r="E55" s="79">
        <v>11</v>
      </c>
      <c r="F55" s="80">
        <v>865</v>
      </c>
      <c r="G55" s="76" t="s">
        <v>16</v>
      </c>
      <c r="H55" s="81" t="s">
        <v>64</v>
      </c>
      <c r="I55" s="63" t="s">
        <v>172</v>
      </c>
      <c r="J55" s="77" t="s">
        <v>124</v>
      </c>
      <c r="K55" s="76" t="s">
        <v>56</v>
      </c>
      <c r="L55" s="82">
        <f>'6.ВД 19-21 '!K57</f>
        <v>500</v>
      </c>
      <c r="M55" s="82">
        <f>'6.ВД 19-21 '!L57</f>
        <v>0</v>
      </c>
      <c r="N55" s="82">
        <f>'6.ВД 19-21 '!M57</f>
        <v>500</v>
      </c>
      <c r="O55" s="82">
        <f>'6.ВД 19-21 '!N57</f>
        <v>0</v>
      </c>
      <c r="P55" s="82">
        <f>'6.ВД 19-21 '!O57</f>
        <v>0</v>
      </c>
    </row>
    <row r="56" spans="1:16" ht="15.75" customHeight="1" hidden="1">
      <c r="A56" s="26"/>
      <c r="B56" s="96" t="s">
        <v>125</v>
      </c>
      <c r="C56" s="79">
        <v>65</v>
      </c>
      <c r="D56" s="79">
        <v>0</v>
      </c>
      <c r="E56" s="79">
        <v>11</v>
      </c>
      <c r="F56" s="80">
        <v>865</v>
      </c>
      <c r="G56" s="76"/>
      <c r="H56" s="81"/>
      <c r="I56" s="76" t="s">
        <v>126</v>
      </c>
      <c r="J56" s="77"/>
      <c r="K56" s="76"/>
      <c r="L56" s="82">
        <f>L57</f>
        <v>0</v>
      </c>
      <c r="M56" s="82"/>
      <c r="N56" s="82"/>
      <c r="O56" s="82">
        <f aca="true" t="shared" si="9" ref="O56:P58">O57</f>
        <v>0</v>
      </c>
      <c r="P56" s="82">
        <f t="shared" si="9"/>
        <v>0</v>
      </c>
    </row>
    <row r="57" spans="1:16" ht="15.75" customHeight="1" hidden="1">
      <c r="A57" s="26"/>
      <c r="B57" s="37" t="s">
        <v>91</v>
      </c>
      <c r="C57" s="79">
        <v>65</v>
      </c>
      <c r="D57" s="79">
        <v>0</v>
      </c>
      <c r="E57" s="79">
        <v>11</v>
      </c>
      <c r="F57" s="80">
        <v>865</v>
      </c>
      <c r="G57" s="76"/>
      <c r="H57" s="81"/>
      <c r="I57" s="76" t="s">
        <v>126</v>
      </c>
      <c r="J57" s="77"/>
      <c r="K57" s="76" t="s">
        <v>35</v>
      </c>
      <c r="L57" s="82">
        <f>L58</f>
        <v>0</v>
      </c>
      <c r="M57" s="82"/>
      <c r="N57" s="82"/>
      <c r="O57" s="82">
        <f t="shared" si="9"/>
        <v>0</v>
      </c>
      <c r="P57" s="82">
        <f t="shared" si="9"/>
        <v>0</v>
      </c>
    </row>
    <row r="58" spans="1:16" ht="15.75" customHeight="1" hidden="1">
      <c r="A58" s="26"/>
      <c r="B58" s="37" t="s">
        <v>36</v>
      </c>
      <c r="C58" s="79">
        <v>65</v>
      </c>
      <c r="D58" s="79">
        <v>0</v>
      </c>
      <c r="E58" s="79">
        <v>11</v>
      </c>
      <c r="F58" s="80">
        <v>865</v>
      </c>
      <c r="G58" s="76"/>
      <c r="H58" s="81"/>
      <c r="I58" s="76" t="s">
        <v>126</v>
      </c>
      <c r="J58" s="77"/>
      <c r="K58" s="76" t="s">
        <v>37</v>
      </c>
      <c r="L58" s="82">
        <f>L59</f>
        <v>0</v>
      </c>
      <c r="M58" s="82"/>
      <c r="N58" s="82"/>
      <c r="O58" s="82">
        <f t="shared" si="9"/>
        <v>0</v>
      </c>
      <c r="P58" s="82">
        <f t="shared" si="9"/>
        <v>0</v>
      </c>
    </row>
    <row r="59" spans="1:16" ht="15.75" customHeight="1" hidden="1">
      <c r="A59" s="26"/>
      <c r="B59" s="37" t="s">
        <v>38</v>
      </c>
      <c r="C59" s="79">
        <v>65</v>
      </c>
      <c r="D59" s="79">
        <v>0</v>
      </c>
      <c r="E59" s="79">
        <v>11</v>
      </c>
      <c r="F59" s="80">
        <v>865</v>
      </c>
      <c r="G59" s="76"/>
      <c r="H59" s="81"/>
      <c r="I59" s="76" t="s">
        <v>126</v>
      </c>
      <c r="J59" s="77"/>
      <c r="K59" s="76" t="s">
        <v>39</v>
      </c>
      <c r="L59" s="82"/>
      <c r="M59" s="82"/>
      <c r="N59" s="82"/>
      <c r="O59" s="82"/>
      <c r="P59" s="82"/>
    </row>
    <row r="60" spans="1:16" ht="40.5" customHeight="1">
      <c r="A60" s="26"/>
      <c r="B60" s="52" t="s">
        <v>127</v>
      </c>
      <c r="C60" s="15">
        <v>65</v>
      </c>
      <c r="D60" s="67">
        <v>0</v>
      </c>
      <c r="E60" s="67">
        <v>12</v>
      </c>
      <c r="F60" s="69"/>
      <c r="G60" s="83"/>
      <c r="H60" s="83"/>
      <c r="I60" s="83"/>
      <c r="J60" s="84"/>
      <c r="K60" s="85"/>
      <c r="L60" s="18">
        <f aca="true" t="shared" si="10" ref="L60:P61">L61</f>
        <v>79305</v>
      </c>
      <c r="M60" s="18">
        <f t="shared" si="10"/>
        <v>0</v>
      </c>
      <c r="N60" s="18">
        <f t="shared" si="10"/>
        <v>79305</v>
      </c>
      <c r="O60" s="18">
        <f t="shared" si="10"/>
        <v>0</v>
      </c>
      <c r="P60" s="18">
        <f t="shared" si="10"/>
        <v>0</v>
      </c>
    </row>
    <row r="61" spans="1:16" ht="15.75" customHeight="1">
      <c r="A61" s="26"/>
      <c r="B61" s="68" t="s">
        <v>14</v>
      </c>
      <c r="C61" s="15">
        <v>65</v>
      </c>
      <c r="D61" s="67">
        <v>0</v>
      </c>
      <c r="E61" s="67">
        <v>12</v>
      </c>
      <c r="F61" s="69">
        <v>865</v>
      </c>
      <c r="G61" s="83"/>
      <c r="H61" s="83"/>
      <c r="I61" s="83"/>
      <c r="J61" s="84"/>
      <c r="K61" s="85"/>
      <c r="L61" s="18">
        <f t="shared" si="10"/>
        <v>79305</v>
      </c>
      <c r="M61" s="18">
        <f t="shared" si="10"/>
        <v>0</v>
      </c>
      <c r="N61" s="18">
        <f t="shared" si="10"/>
        <v>79305</v>
      </c>
      <c r="O61" s="18">
        <f t="shared" si="10"/>
        <v>0</v>
      </c>
      <c r="P61" s="18">
        <f t="shared" si="10"/>
        <v>0</v>
      </c>
    </row>
    <row r="62" spans="1:16" s="9" customFormat="1" ht="39" customHeight="1">
      <c r="A62" s="114" t="s">
        <v>69</v>
      </c>
      <c r="B62" s="114" t="s">
        <v>173</v>
      </c>
      <c r="C62" s="15">
        <v>65</v>
      </c>
      <c r="D62" s="15">
        <v>0</v>
      </c>
      <c r="E62" s="15">
        <v>12</v>
      </c>
      <c r="F62" s="69">
        <v>865</v>
      </c>
      <c r="G62" s="63" t="s">
        <v>18</v>
      </c>
      <c r="H62" s="63" t="s">
        <v>68</v>
      </c>
      <c r="I62" s="63" t="s">
        <v>128</v>
      </c>
      <c r="J62" s="71" t="s">
        <v>129</v>
      </c>
      <c r="K62" s="63"/>
      <c r="L62" s="20">
        <f>L63+L66</f>
        <v>79305</v>
      </c>
      <c r="M62" s="20">
        <f>M63+M66</f>
        <v>0</v>
      </c>
      <c r="N62" s="20">
        <f>N63+N66</f>
        <v>79305</v>
      </c>
      <c r="O62" s="20">
        <f>O63+O66</f>
        <v>0</v>
      </c>
      <c r="P62" s="20">
        <f>P63+P66</f>
        <v>0</v>
      </c>
    </row>
    <row r="63" spans="1:16" ht="60.75" customHeight="1">
      <c r="A63" s="22"/>
      <c r="B63" s="23" t="s">
        <v>22</v>
      </c>
      <c r="C63" s="15">
        <v>65</v>
      </c>
      <c r="D63" s="15">
        <v>0</v>
      </c>
      <c r="E63" s="15">
        <v>12</v>
      </c>
      <c r="F63" s="69">
        <v>865</v>
      </c>
      <c r="G63" s="63" t="s">
        <v>18</v>
      </c>
      <c r="H63" s="63" t="s">
        <v>68</v>
      </c>
      <c r="I63" s="63" t="s">
        <v>128</v>
      </c>
      <c r="J63" s="71" t="s">
        <v>129</v>
      </c>
      <c r="K63" s="63" t="s">
        <v>23</v>
      </c>
      <c r="L63" s="20">
        <f>L64</f>
        <v>74600</v>
      </c>
      <c r="M63" s="20">
        <f>M64</f>
        <v>516.62</v>
      </c>
      <c r="N63" s="20">
        <f>N64</f>
        <v>75116.62</v>
      </c>
      <c r="O63" s="20">
        <f>O64</f>
        <v>0</v>
      </c>
      <c r="P63" s="20">
        <f>P64</f>
        <v>0</v>
      </c>
    </row>
    <row r="64" spans="1:16" ht="30" customHeight="1">
      <c r="A64" s="26"/>
      <c r="B64" s="23" t="s">
        <v>24</v>
      </c>
      <c r="C64" s="15">
        <v>65</v>
      </c>
      <c r="D64" s="15">
        <v>0</v>
      </c>
      <c r="E64" s="15">
        <v>12</v>
      </c>
      <c r="F64" s="69">
        <v>865</v>
      </c>
      <c r="G64" s="63" t="s">
        <v>18</v>
      </c>
      <c r="H64" s="63" t="s">
        <v>68</v>
      </c>
      <c r="I64" s="63" t="s">
        <v>128</v>
      </c>
      <c r="J64" s="75" t="s">
        <v>129</v>
      </c>
      <c r="K64" s="63" t="s">
        <v>25</v>
      </c>
      <c r="L64" s="20">
        <f>'6.ВД 19-21 '!K62</f>
        <v>74600</v>
      </c>
      <c r="M64" s="20">
        <f>'6.ВД 19-21 '!L62</f>
        <v>516.62</v>
      </c>
      <c r="N64" s="20">
        <f>'6.ВД 19-21 '!M62</f>
        <v>75116.62</v>
      </c>
      <c r="O64" s="20">
        <f>'6.ВД 19-21 '!N62</f>
        <v>0</v>
      </c>
      <c r="P64" s="20">
        <f>'6.ВД 19-21 '!O62</f>
        <v>0</v>
      </c>
    </row>
    <row r="65" spans="1:16" ht="24.75" customHeight="1" hidden="1">
      <c r="A65" s="26"/>
      <c r="B65" s="23" t="s">
        <v>26</v>
      </c>
      <c r="C65" s="15">
        <v>65</v>
      </c>
      <c r="D65" s="15">
        <v>0</v>
      </c>
      <c r="E65" s="15">
        <v>12</v>
      </c>
      <c r="F65" s="69">
        <v>865</v>
      </c>
      <c r="G65" s="63" t="s">
        <v>18</v>
      </c>
      <c r="H65" s="63" t="s">
        <v>68</v>
      </c>
      <c r="I65" s="63" t="s">
        <v>128</v>
      </c>
      <c r="J65" s="75" t="s">
        <v>129</v>
      </c>
      <c r="K65" s="63" t="s">
        <v>27</v>
      </c>
      <c r="L65" s="20"/>
      <c r="M65" s="20"/>
      <c r="N65" s="20"/>
      <c r="O65" s="20"/>
      <c r="P65" s="20"/>
    </row>
    <row r="66" spans="1:16" ht="26.25" customHeight="1">
      <c r="A66" s="26"/>
      <c r="B66" s="28" t="s">
        <v>91</v>
      </c>
      <c r="C66" s="15">
        <v>65</v>
      </c>
      <c r="D66" s="15">
        <v>0</v>
      </c>
      <c r="E66" s="15">
        <v>12</v>
      </c>
      <c r="F66" s="69">
        <v>865</v>
      </c>
      <c r="G66" s="63" t="s">
        <v>18</v>
      </c>
      <c r="H66" s="63" t="s">
        <v>68</v>
      </c>
      <c r="I66" s="63" t="s">
        <v>128</v>
      </c>
      <c r="J66" s="75" t="s">
        <v>129</v>
      </c>
      <c r="K66" s="63" t="s">
        <v>35</v>
      </c>
      <c r="L66" s="20">
        <f>L67</f>
        <v>4705</v>
      </c>
      <c r="M66" s="20">
        <f>M67</f>
        <v>-516.62</v>
      </c>
      <c r="N66" s="20">
        <f>N67</f>
        <v>4188.38</v>
      </c>
      <c r="O66" s="20">
        <f>O67</f>
        <v>0</v>
      </c>
      <c r="P66" s="20">
        <f>P67</f>
        <v>0</v>
      </c>
    </row>
    <row r="67" spans="1:16" ht="26.25" customHeight="1">
      <c r="A67" s="26"/>
      <c r="B67" s="28" t="s">
        <v>36</v>
      </c>
      <c r="C67" s="15">
        <v>65</v>
      </c>
      <c r="D67" s="15">
        <v>0</v>
      </c>
      <c r="E67" s="15">
        <v>12</v>
      </c>
      <c r="F67" s="69">
        <v>865</v>
      </c>
      <c r="G67" s="63" t="s">
        <v>18</v>
      </c>
      <c r="H67" s="63" t="s">
        <v>68</v>
      </c>
      <c r="I67" s="63" t="s">
        <v>128</v>
      </c>
      <c r="J67" s="75" t="s">
        <v>129</v>
      </c>
      <c r="K67" s="63" t="s">
        <v>37</v>
      </c>
      <c r="L67" s="20">
        <f>'6.ВД 19-21 '!K66</f>
        <v>4705</v>
      </c>
      <c r="M67" s="20">
        <f>'6.ВД 19-21 '!L66</f>
        <v>-516.62</v>
      </c>
      <c r="N67" s="20">
        <f>'6.ВД 19-21 '!M66</f>
        <v>4188.38</v>
      </c>
      <c r="O67" s="20">
        <f>'6.ВД 19-21 '!N66</f>
        <v>0</v>
      </c>
      <c r="P67" s="20">
        <f>'6.ВД 19-21 '!O66</f>
        <v>0</v>
      </c>
    </row>
    <row r="68" spans="1:16" ht="24" customHeight="1">
      <c r="A68" s="26"/>
      <c r="B68" s="28" t="s">
        <v>38</v>
      </c>
      <c r="C68" s="15">
        <v>65</v>
      </c>
      <c r="D68" s="15">
        <v>0</v>
      </c>
      <c r="E68" s="15">
        <v>12</v>
      </c>
      <c r="F68" s="69">
        <v>865</v>
      </c>
      <c r="G68" s="63" t="s">
        <v>18</v>
      </c>
      <c r="H68" s="63" t="s">
        <v>68</v>
      </c>
      <c r="I68" s="63" t="s">
        <v>128</v>
      </c>
      <c r="J68" s="75" t="s">
        <v>129</v>
      </c>
      <c r="K68" s="63" t="s">
        <v>39</v>
      </c>
      <c r="L68" s="20">
        <f>'6.ВД 19-21 '!K66</f>
        <v>4705</v>
      </c>
      <c r="M68" s="20">
        <f>'6.ВД 19-21 '!L66</f>
        <v>-516.62</v>
      </c>
      <c r="N68" s="20">
        <f>'6.ВД 19-21 '!M66</f>
        <v>4188.38</v>
      </c>
      <c r="O68" s="20">
        <f>'6.ВД 19-21 '!N66</f>
        <v>0</v>
      </c>
      <c r="P68" s="20">
        <f>'6.ВД 19-21 '!O66</f>
        <v>0</v>
      </c>
    </row>
    <row r="69" spans="1:16" ht="28.5" customHeight="1" hidden="1">
      <c r="A69" s="26"/>
      <c r="B69" s="52" t="s">
        <v>130</v>
      </c>
      <c r="C69" s="15">
        <v>65</v>
      </c>
      <c r="D69" s="67">
        <v>0</v>
      </c>
      <c r="E69" s="67">
        <v>13</v>
      </c>
      <c r="F69" s="69">
        <v>865</v>
      </c>
      <c r="G69" s="83"/>
      <c r="H69" s="86"/>
      <c r="I69" s="83"/>
      <c r="J69" s="84"/>
      <c r="K69" s="85"/>
      <c r="L69" s="18">
        <f>L70</f>
        <v>15000</v>
      </c>
      <c r="M69" s="18">
        <f>M70</f>
        <v>0</v>
      </c>
      <c r="N69" s="18">
        <f>N70</f>
        <v>15000</v>
      </c>
      <c r="O69" s="18">
        <f aca="true" t="shared" si="11" ref="L69:P70">O70</f>
        <v>0</v>
      </c>
      <c r="P69" s="18">
        <f t="shared" si="11"/>
        <v>0</v>
      </c>
    </row>
    <row r="70" spans="1:16" ht="14.25" customHeight="1" hidden="1">
      <c r="A70" s="26"/>
      <c r="B70" s="68" t="s">
        <v>14</v>
      </c>
      <c r="C70" s="15">
        <v>65</v>
      </c>
      <c r="D70" s="67">
        <v>0</v>
      </c>
      <c r="E70" s="67">
        <v>13</v>
      </c>
      <c r="F70" s="69">
        <v>865</v>
      </c>
      <c r="G70" s="83"/>
      <c r="H70" s="86"/>
      <c r="I70" s="83"/>
      <c r="J70" s="84"/>
      <c r="K70" s="85"/>
      <c r="L70" s="18">
        <f t="shared" si="11"/>
        <v>15000</v>
      </c>
      <c r="M70" s="18">
        <f t="shared" si="11"/>
        <v>0</v>
      </c>
      <c r="N70" s="18">
        <f t="shared" si="11"/>
        <v>15000</v>
      </c>
      <c r="O70" s="18">
        <f t="shared" si="11"/>
        <v>0</v>
      </c>
      <c r="P70" s="18">
        <f t="shared" si="11"/>
        <v>0</v>
      </c>
    </row>
    <row r="71" spans="1:16" ht="15" customHeight="1" hidden="1">
      <c r="A71" s="114" t="s">
        <v>74</v>
      </c>
      <c r="B71" s="114" t="s">
        <v>74</v>
      </c>
      <c r="C71" s="15">
        <v>65</v>
      </c>
      <c r="D71" s="15">
        <v>0</v>
      </c>
      <c r="E71" s="15">
        <v>13</v>
      </c>
      <c r="F71" s="69">
        <v>865</v>
      </c>
      <c r="G71" s="63" t="s">
        <v>68</v>
      </c>
      <c r="H71" s="63" t="s">
        <v>73</v>
      </c>
      <c r="I71" s="78" t="s">
        <v>131</v>
      </c>
      <c r="J71" s="71" t="s">
        <v>132</v>
      </c>
      <c r="K71" s="63"/>
      <c r="L71" s="20">
        <f>L72+L75</f>
        <v>15000</v>
      </c>
      <c r="M71" s="20">
        <f>M72+M75</f>
        <v>0</v>
      </c>
      <c r="N71" s="20">
        <f>N72+N75</f>
        <v>15000</v>
      </c>
      <c r="O71" s="20">
        <f>O72+O75</f>
        <v>0</v>
      </c>
      <c r="P71" s="20">
        <f>P72+P75</f>
        <v>0</v>
      </c>
    </row>
    <row r="72" spans="1:16" ht="37.5" customHeight="1" hidden="1">
      <c r="A72" s="34"/>
      <c r="B72" s="23" t="s">
        <v>22</v>
      </c>
      <c r="C72" s="15">
        <v>65</v>
      </c>
      <c r="D72" s="15">
        <v>0</v>
      </c>
      <c r="E72" s="15">
        <v>13</v>
      </c>
      <c r="F72" s="69">
        <v>865</v>
      </c>
      <c r="G72" s="63" t="s">
        <v>68</v>
      </c>
      <c r="H72" s="78" t="s">
        <v>73</v>
      </c>
      <c r="I72" s="78" t="s">
        <v>131</v>
      </c>
      <c r="J72" s="71" t="s">
        <v>132</v>
      </c>
      <c r="K72" s="63" t="s">
        <v>23</v>
      </c>
      <c r="L72" s="20">
        <f aca="true" t="shared" si="12" ref="L72:P73">L73</f>
        <v>0</v>
      </c>
      <c r="M72" s="20"/>
      <c r="N72" s="20"/>
      <c r="O72" s="20">
        <f t="shared" si="12"/>
        <v>0</v>
      </c>
      <c r="P72" s="20">
        <f t="shared" si="12"/>
        <v>0</v>
      </c>
    </row>
    <row r="73" spans="1:16" ht="15" customHeight="1" hidden="1">
      <c r="A73" s="35"/>
      <c r="B73" s="23" t="s">
        <v>76</v>
      </c>
      <c r="C73" s="15">
        <v>65</v>
      </c>
      <c r="D73" s="15">
        <v>0</v>
      </c>
      <c r="E73" s="15">
        <v>13</v>
      </c>
      <c r="F73" s="69">
        <v>865</v>
      </c>
      <c r="G73" s="63" t="s">
        <v>68</v>
      </c>
      <c r="H73" s="78" t="s">
        <v>73</v>
      </c>
      <c r="I73" s="78" t="s">
        <v>131</v>
      </c>
      <c r="J73" s="75" t="s">
        <v>132</v>
      </c>
      <c r="K73" s="63" t="s">
        <v>77</v>
      </c>
      <c r="L73" s="20">
        <f t="shared" si="12"/>
        <v>0</v>
      </c>
      <c r="M73" s="20"/>
      <c r="N73" s="20"/>
      <c r="O73" s="20">
        <f t="shared" si="12"/>
        <v>0</v>
      </c>
      <c r="P73" s="20">
        <f t="shared" si="12"/>
        <v>0</v>
      </c>
    </row>
    <row r="74" spans="1:16" ht="27.75" customHeight="1" hidden="1">
      <c r="A74" s="35"/>
      <c r="B74" s="23" t="s">
        <v>78</v>
      </c>
      <c r="C74" s="15">
        <v>65</v>
      </c>
      <c r="D74" s="15">
        <v>0</v>
      </c>
      <c r="E74" s="15">
        <v>13</v>
      </c>
      <c r="F74" s="69">
        <v>865</v>
      </c>
      <c r="G74" s="63" t="s">
        <v>68</v>
      </c>
      <c r="H74" s="78" t="s">
        <v>73</v>
      </c>
      <c r="I74" s="78" t="s">
        <v>131</v>
      </c>
      <c r="J74" s="75" t="s">
        <v>132</v>
      </c>
      <c r="K74" s="63" t="s">
        <v>79</v>
      </c>
      <c r="L74" s="20"/>
      <c r="M74" s="20"/>
      <c r="N74" s="20"/>
      <c r="O74" s="20"/>
      <c r="P74" s="20"/>
    </row>
    <row r="75" spans="1:16" ht="15.75" customHeight="1" hidden="1">
      <c r="A75" s="35"/>
      <c r="B75" s="28" t="s">
        <v>91</v>
      </c>
      <c r="C75" s="15">
        <v>65</v>
      </c>
      <c r="D75" s="15">
        <v>0</v>
      </c>
      <c r="E75" s="15">
        <v>13</v>
      </c>
      <c r="F75" s="69">
        <v>865</v>
      </c>
      <c r="G75" s="63" t="s">
        <v>68</v>
      </c>
      <c r="H75" s="78" t="s">
        <v>73</v>
      </c>
      <c r="I75" s="78" t="s">
        <v>131</v>
      </c>
      <c r="J75" s="71" t="s">
        <v>132</v>
      </c>
      <c r="K75" s="63" t="s">
        <v>35</v>
      </c>
      <c r="L75" s="20">
        <f>L76</f>
        <v>15000</v>
      </c>
      <c r="M75" s="20">
        <f>M76</f>
        <v>0</v>
      </c>
      <c r="N75" s="20">
        <f>N76</f>
        <v>15000</v>
      </c>
      <c r="O75" s="20">
        <f>O76</f>
        <v>0</v>
      </c>
      <c r="P75" s="20">
        <f>P76</f>
        <v>0</v>
      </c>
    </row>
    <row r="76" spans="1:16" ht="13.5" customHeight="1" hidden="1">
      <c r="A76" s="36"/>
      <c r="B76" s="37" t="s">
        <v>36</v>
      </c>
      <c r="C76" s="15">
        <v>65</v>
      </c>
      <c r="D76" s="15">
        <v>0</v>
      </c>
      <c r="E76" s="15">
        <v>13</v>
      </c>
      <c r="F76" s="69">
        <v>865</v>
      </c>
      <c r="G76" s="63" t="s">
        <v>68</v>
      </c>
      <c r="H76" s="78" t="s">
        <v>73</v>
      </c>
      <c r="I76" s="78" t="s">
        <v>131</v>
      </c>
      <c r="J76" s="75" t="s">
        <v>132</v>
      </c>
      <c r="K76" s="63" t="s">
        <v>37</v>
      </c>
      <c r="L76" s="20">
        <f>'6.ВД 19-21 '!K71</f>
        <v>15000</v>
      </c>
      <c r="M76" s="20">
        <f>'6.ВД 19-21 '!L71</f>
        <v>0</v>
      </c>
      <c r="N76" s="20">
        <f>'6.ВД 19-21 '!M71</f>
        <v>15000</v>
      </c>
      <c r="O76" s="20">
        <f>'6.ВД 19-21 '!N71</f>
        <v>0</v>
      </c>
      <c r="P76" s="20">
        <f>'6.ВД 19-21 '!O71</f>
        <v>0</v>
      </c>
    </row>
    <row r="77" spans="1:16" ht="24.75" customHeight="1" hidden="1">
      <c r="A77" s="36"/>
      <c r="B77" s="28" t="s">
        <v>38</v>
      </c>
      <c r="C77" s="15">
        <v>65</v>
      </c>
      <c r="D77" s="15">
        <v>0</v>
      </c>
      <c r="E77" s="15">
        <v>13</v>
      </c>
      <c r="F77" s="69">
        <v>865</v>
      </c>
      <c r="G77" s="63" t="s">
        <v>68</v>
      </c>
      <c r="H77" s="78" t="s">
        <v>73</v>
      </c>
      <c r="I77" s="78" t="s">
        <v>131</v>
      </c>
      <c r="J77" s="75" t="s">
        <v>132</v>
      </c>
      <c r="K77" s="63" t="s">
        <v>39</v>
      </c>
      <c r="L77" s="20"/>
      <c r="M77" s="20"/>
      <c r="N77" s="20"/>
      <c r="O77" s="20"/>
      <c r="P77" s="20"/>
    </row>
    <row r="78" spans="1:16" s="44" customFormat="1" ht="54" customHeight="1" hidden="1">
      <c r="A78" s="65"/>
      <c r="B78" s="103" t="s">
        <v>174</v>
      </c>
      <c r="C78" s="144">
        <v>65</v>
      </c>
      <c r="D78" s="67">
        <v>0</v>
      </c>
      <c r="E78" s="67">
        <v>14</v>
      </c>
      <c r="F78" s="69"/>
      <c r="G78" s="87"/>
      <c r="H78" s="87"/>
      <c r="I78" s="87"/>
      <c r="J78" s="87"/>
      <c r="K78" s="87"/>
      <c r="L78" s="40">
        <f aca="true" t="shared" si="13" ref="L78:N81">L79</f>
        <v>1066650.57</v>
      </c>
      <c r="M78" s="40">
        <f t="shared" si="13"/>
        <v>0</v>
      </c>
      <c r="N78" s="40">
        <f t="shared" si="13"/>
        <v>1066650.57</v>
      </c>
      <c r="O78" s="40">
        <f aca="true" t="shared" si="14" ref="O78:P81">O79</f>
        <v>0</v>
      </c>
      <c r="P78" s="40">
        <f t="shared" si="14"/>
        <v>0</v>
      </c>
    </row>
    <row r="79" spans="1:16" s="43" customFormat="1" ht="16.5" customHeight="1" hidden="1">
      <c r="A79" s="23"/>
      <c r="B79" s="68" t="s">
        <v>133</v>
      </c>
      <c r="C79" s="15">
        <v>65</v>
      </c>
      <c r="D79" s="67">
        <v>0</v>
      </c>
      <c r="E79" s="67">
        <v>14</v>
      </c>
      <c r="F79" s="69">
        <v>865</v>
      </c>
      <c r="G79" s="87"/>
      <c r="H79" s="87"/>
      <c r="I79" s="87"/>
      <c r="J79" s="87"/>
      <c r="K79" s="87"/>
      <c r="L79" s="40">
        <f t="shared" si="13"/>
        <v>1066650.57</v>
      </c>
      <c r="M79" s="40">
        <f t="shared" si="13"/>
        <v>0</v>
      </c>
      <c r="N79" s="40">
        <f t="shared" si="13"/>
        <v>1066650.57</v>
      </c>
      <c r="O79" s="40">
        <f t="shared" si="14"/>
        <v>0</v>
      </c>
      <c r="P79" s="40">
        <f t="shared" si="14"/>
        <v>0</v>
      </c>
    </row>
    <row r="80" spans="1:16" s="43" customFormat="1" ht="218.25" customHeight="1" hidden="1">
      <c r="A80" s="192" t="s">
        <v>176</v>
      </c>
      <c r="B80" s="192"/>
      <c r="C80" s="15">
        <v>65</v>
      </c>
      <c r="D80" s="15">
        <v>0</v>
      </c>
      <c r="E80" s="15">
        <v>14</v>
      </c>
      <c r="F80" s="69">
        <v>865</v>
      </c>
      <c r="G80" s="70" t="s">
        <v>86</v>
      </c>
      <c r="H80" s="70" t="s">
        <v>16</v>
      </c>
      <c r="I80" s="70" t="s">
        <v>175</v>
      </c>
      <c r="J80" s="70" t="s">
        <v>90</v>
      </c>
      <c r="K80" s="70"/>
      <c r="L80" s="42">
        <f t="shared" si="13"/>
        <v>1066650.57</v>
      </c>
      <c r="M80" s="42">
        <f t="shared" si="13"/>
        <v>0</v>
      </c>
      <c r="N80" s="42">
        <f t="shared" si="13"/>
        <v>1066650.57</v>
      </c>
      <c r="O80" s="42">
        <f t="shared" si="14"/>
        <v>0</v>
      </c>
      <c r="P80" s="42">
        <f t="shared" si="14"/>
        <v>0</v>
      </c>
    </row>
    <row r="81" spans="1:17" s="43" customFormat="1" ht="25.5" customHeight="1" hidden="1">
      <c r="A81" s="23"/>
      <c r="B81" s="28" t="s">
        <v>91</v>
      </c>
      <c r="C81" s="15">
        <v>65</v>
      </c>
      <c r="D81" s="15">
        <v>0</v>
      </c>
      <c r="E81" s="15">
        <v>14</v>
      </c>
      <c r="F81" s="69">
        <v>865</v>
      </c>
      <c r="G81" s="70" t="s">
        <v>86</v>
      </c>
      <c r="H81" s="70" t="s">
        <v>16</v>
      </c>
      <c r="I81" s="70" t="s">
        <v>175</v>
      </c>
      <c r="J81" s="70" t="s">
        <v>90</v>
      </c>
      <c r="K81" s="70" t="s">
        <v>35</v>
      </c>
      <c r="L81" s="42">
        <f t="shared" si="13"/>
        <v>1066650.57</v>
      </c>
      <c r="M81" s="42">
        <f t="shared" si="13"/>
        <v>0</v>
      </c>
      <c r="N81" s="42">
        <f t="shared" si="13"/>
        <v>1066650.57</v>
      </c>
      <c r="O81" s="42">
        <f t="shared" si="14"/>
        <v>0</v>
      </c>
      <c r="P81" s="42">
        <f t="shared" si="14"/>
        <v>0</v>
      </c>
      <c r="Q81" s="88"/>
    </row>
    <row r="82" spans="1:16" s="43" customFormat="1" ht="25.5" customHeight="1" hidden="1">
      <c r="A82" s="23"/>
      <c r="B82" s="28" t="s">
        <v>36</v>
      </c>
      <c r="C82" s="15">
        <v>65</v>
      </c>
      <c r="D82" s="15">
        <v>0</v>
      </c>
      <c r="E82" s="15">
        <v>14</v>
      </c>
      <c r="F82" s="69">
        <v>865</v>
      </c>
      <c r="G82" s="70" t="s">
        <v>86</v>
      </c>
      <c r="H82" s="70" t="s">
        <v>16</v>
      </c>
      <c r="I82" s="70" t="s">
        <v>175</v>
      </c>
      <c r="J82" s="70" t="s">
        <v>90</v>
      </c>
      <c r="K82" s="70" t="s">
        <v>37</v>
      </c>
      <c r="L82" s="42">
        <f>'6.ВД 19-21 '!K76</f>
        <v>1066650.57</v>
      </c>
      <c r="M82" s="42">
        <f>'6.ВД 19-21 '!L76</f>
        <v>0</v>
      </c>
      <c r="N82" s="42">
        <f>'6.ВД 19-21 '!M76</f>
        <v>1066650.57</v>
      </c>
      <c r="O82" s="42">
        <f>'6.ВД 19-21 '!N76</f>
        <v>0</v>
      </c>
      <c r="P82" s="42">
        <f>'6.ВД 19-21 '!O76</f>
        <v>0</v>
      </c>
    </row>
    <row r="83" spans="1:16" s="43" customFormat="1" ht="26.25" customHeight="1" hidden="1">
      <c r="A83" s="23"/>
      <c r="B83" s="28" t="s">
        <v>38</v>
      </c>
      <c r="C83" s="15">
        <v>65</v>
      </c>
      <c r="D83" s="15">
        <v>0</v>
      </c>
      <c r="E83" s="15">
        <v>14</v>
      </c>
      <c r="F83" s="69">
        <v>865</v>
      </c>
      <c r="G83" s="70" t="s">
        <v>86</v>
      </c>
      <c r="H83" s="70" t="s">
        <v>16</v>
      </c>
      <c r="I83" s="70" t="s">
        <v>175</v>
      </c>
      <c r="J83" s="70" t="s">
        <v>90</v>
      </c>
      <c r="K83" s="70" t="s">
        <v>39</v>
      </c>
      <c r="L83" s="42" t="e">
        <f>#REF!</f>
        <v>#REF!</v>
      </c>
      <c r="M83" s="42"/>
      <c r="N83" s="42"/>
      <c r="O83" s="42" t="e">
        <f>#REF!</f>
        <v>#REF!</v>
      </c>
      <c r="P83" s="42" t="e">
        <f>#REF!</f>
        <v>#REF!</v>
      </c>
    </row>
    <row r="84" spans="1:16" ht="39" customHeight="1">
      <c r="A84" s="26"/>
      <c r="B84" s="145" t="s">
        <v>134</v>
      </c>
      <c r="C84" s="15">
        <v>65</v>
      </c>
      <c r="D84" s="67">
        <v>0</v>
      </c>
      <c r="E84" s="67">
        <v>15</v>
      </c>
      <c r="F84" s="69"/>
      <c r="G84" s="83"/>
      <c r="H84" s="83"/>
      <c r="I84" s="83"/>
      <c r="J84" s="89"/>
      <c r="K84" s="83"/>
      <c r="L84" s="18">
        <f>L85</f>
        <v>1275806</v>
      </c>
      <c r="M84" s="18">
        <f>M85</f>
        <v>-10000</v>
      </c>
      <c r="N84" s="18">
        <f>N85</f>
        <v>1265806</v>
      </c>
      <c r="O84" s="18">
        <f>O85</f>
        <v>0</v>
      </c>
      <c r="P84" s="18">
        <f>P85</f>
        <v>0</v>
      </c>
    </row>
    <row r="85" spans="1:16" ht="15" customHeight="1">
      <c r="A85" s="26"/>
      <c r="B85" s="68" t="s">
        <v>14</v>
      </c>
      <c r="C85" s="15">
        <v>65</v>
      </c>
      <c r="D85" s="67">
        <v>0</v>
      </c>
      <c r="E85" s="67">
        <v>15</v>
      </c>
      <c r="F85" s="69">
        <v>865</v>
      </c>
      <c r="G85" s="83"/>
      <c r="H85" s="83"/>
      <c r="I85" s="83"/>
      <c r="J85" s="89"/>
      <c r="K85" s="83"/>
      <c r="L85" s="18">
        <f>L86+L106+L109+L112+L118+L115</f>
        <v>1275806</v>
      </c>
      <c r="M85" s="18">
        <f>M86+M106+M109+M112+M118+M115</f>
        <v>-10000</v>
      </c>
      <c r="N85" s="18">
        <f>N86+N106+N109+N112+N118+N115</f>
        <v>1265806</v>
      </c>
      <c r="O85" s="18">
        <f>O86+O106+O109+O112+O118+O115</f>
        <v>0</v>
      </c>
      <c r="P85" s="18">
        <f>P86+P106+P109+P112+P118+P115</f>
        <v>0</v>
      </c>
    </row>
    <row r="86" spans="1:16" s="43" customFormat="1" ht="15" customHeight="1" hidden="1">
      <c r="A86" s="213" t="s">
        <v>178</v>
      </c>
      <c r="B86" s="213"/>
      <c r="C86" s="15">
        <v>65</v>
      </c>
      <c r="D86" s="15">
        <v>0</v>
      </c>
      <c r="E86" s="15">
        <v>15</v>
      </c>
      <c r="F86" s="69">
        <v>865</v>
      </c>
      <c r="G86" s="70" t="s">
        <v>86</v>
      </c>
      <c r="H86" s="70" t="s">
        <v>68</v>
      </c>
      <c r="I86" s="70" t="s">
        <v>177</v>
      </c>
      <c r="J86" s="70" t="s">
        <v>136</v>
      </c>
      <c r="K86" s="70"/>
      <c r="L86" s="42">
        <f aca="true" t="shared" si="15" ref="L86:P87">L87</f>
        <v>50000</v>
      </c>
      <c r="M86" s="42">
        <f t="shared" si="15"/>
        <v>0</v>
      </c>
      <c r="N86" s="42">
        <f t="shared" si="15"/>
        <v>50000</v>
      </c>
      <c r="O86" s="42">
        <f t="shared" si="15"/>
        <v>0</v>
      </c>
      <c r="P86" s="42">
        <f t="shared" si="15"/>
        <v>0</v>
      </c>
    </row>
    <row r="87" spans="1:16" s="43" customFormat="1" ht="27" customHeight="1" hidden="1">
      <c r="A87" s="26"/>
      <c r="B87" s="28" t="s">
        <v>91</v>
      </c>
      <c r="C87" s="15">
        <v>65</v>
      </c>
      <c r="D87" s="15">
        <v>0</v>
      </c>
      <c r="E87" s="15">
        <v>15</v>
      </c>
      <c r="F87" s="69">
        <v>865</v>
      </c>
      <c r="G87" s="70" t="s">
        <v>86</v>
      </c>
      <c r="H87" s="70" t="s">
        <v>68</v>
      </c>
      <c r="I87" s="70" t="s">
        <v>177</v>
      </c>
      <c r="J87" s="70" t="s">
        <v>136</v>
      </c>
      <c r="K87" s="70" t="s">
        <v>35</v>
      </c>
      <c r="L87" s="42">
        <f t="shared" si="15"/>
        <v>50000</v>
      </c>
      <c r="M87" s="42">
        <f t="shared" si="15"/>
        <v>0</v>
      </c>
      <c r="N87" s="42">
        <f t="shared" si="15"/>
        <v>50000</v>
      </c>
      <c r="O87" s="42">
        <f t="shared" si="15"/>
        <v>0</v>
      </c>
      <c r="P87" s="42">
        <f t="shared" si="15"/>
        <v>0</v>
      </c>
    </row>
    <row r="88" spans="1:16" s="43" customFormat="1" ht="27" customHeight="1" hidden="1">
      <c r="A88" s="26"/>
      <c r="B88" s="28" t="s">
        <v>36</v>
      </c>
      <c r="C88" s="15">
        <v>65</v>
      </c>
      <c r="D88" s="15">
        <v>0</v>
      </c>
      <c r="E88" s="15">
        <v>15</v>
      </c>
      <c r="F88" s="69">
        <v>865</v>
      </c>
      <c r="G88" s="70" t="s">
        <v>86</v>
      </c>
      <c r="H88" s="70" t="s">
        <v>68</v>
      </c>
      <c r="I88" s="70" t="s">
        <v>177</v>
      </c>
      <c r="J88" s="70" t="s">
        <v>136</v>
      </c>
      <c r="K88" s="70" t="s">
        <v>37</v>
      </c>
      <c r="L88" s="42">
        <f>'6.ВД 19-21 '!K91</f>
        <v>50000</v>
      </c>
      <c r="M88" s="42">
        <f>'6.ВД 19-21 '!L91</f>
        <v>0</v>
      </c>
      <c r="N88" s="42">
        <f>'6.ВД 19-21 '!M91</f>
        <v>50000</v>
      </c>
      <c r="O88" s="42">
        <f>'6.ВД 19-21 '!N91</f>
        <v>0</v>
      </c>
      <c r="P88" s="42">
        <f>'6.ВД 19-21 '!O91</f>
        <v>0</v>
      </c>
    </row>
    <row r="89" spans="1:16" s="43" customFormat="1" ht="24" customHeight="1" hidden="1">
      <c r="A89" s="26"/>
      <c r="B89" s="28" t="s">
        <v>38</v>
      </c>
      <c r="C89" s="15">
        <v>65</v>
      </c>
      <c r="D89" s="15">
        <v>0</v>
      </c>
      <c r="E89" s="15">
        <v>15</v>
      </c>
      <c r="F89" s="69">
        <v>865</v>
      </c>
      <c r="G89" s="70" t="s">
        <v>86</v>
      </c>
      <c r="H89" s="70" t="s">
        <v>68</v>
      </c>
      <c r="I89" s="70" t="s">
        <v>135</v>
      </c>
      <c r="J89" s="70" t="s">
        <v>136</v>
      </c>
      <c r="K89" s="70" t="s">
        <v>39</v>
      </c>
      <c r="L89" s="42">
        <v>3104</v>
      </c>
      <c r="M89" s="42"/>
      <c r="N89" s="42"/>
      <c r="O89" s="42">
        <v>3110</v>
      </c>
      <c r="P89" s="42">
        <v>3111</v>
      </c>
    </row>
    <row r="90" spans="1:16" s="43" customFormat="1" ht="15" customHeight="1" hidden="1">
      <c r="A90" s="26"/>
      <c r="B90" s="28" t="s">
        <v>137</v>
      </c>
      <c r="C90" s="15">
        <v>65</v>
      </c>
      <c r="D90" s="15">
        <v>0</v>
      </c>
      <c r="E90" s="15">
        <v>15</v>
      </c>
      <c r="F90" s="69">
        <v>865</v>
      </c>
      <c r="G90" s="70"/>
      <c r="H90" s="70"/>
      <c r="I90" s="70" t="s">
        <v>138</v>
      </c>
      <c r="J90" s="70" t="s">
        <v>136</v>
      </c>
      <c r="K90" s="70"/>
      <c r="L90" s="42">
        <f>L91</f>
        <v>0</v>
      </c>
      <c r="M90" s="42"/>
      <c r="N90" s="42"/>
      <c r="O90" s="42">
        <f aca="true" t="shared" si="16" ref="O90:P92">O91</f>
        <v>6</v>
      </c>
      <c r="P90" s="42">
        <f t="shared" si="16"/>
        <v>7</v>
      </c>
    </row>
    <row r="91" spans="1:16" s="43" customFormat="1" ht="18" customHeight="1" hidden="1">
      <c r="A91" s="26"/>
      <c r="B91" s="28" t="s">
        <v>91</v>
      </c>
      <c r="C91" s="15">
        <v>65</v>
      </c>
      <c r="D91" s="15">
        <v>0</v>
      </c>
      <c r="E91" s="15">
        <v>15</v>
      </c>
      <c r="F91" s="69">
        <v>865</v>
      </c>
      <c r="G91" s="70"/>
      <c r="H91" s="70"/>
      <c r="I91" s="70" t="s">
        <v>138</v>
      </c>
      <c r="J91" s="70" t="s">
        <v>136</v>
      </c>
      <c r="K91" s="70" t="s">
        <v>35</v>
      </c>
      <c r="L91" s="42">
        <f>L92</f>
        <v>0</v>
      </c>
      <c r="M91" s="42"/>
      <c r="N91" s="42"/>
      <c r="O91" s="42">
        <f t="shared" si="16"/>
        <v>6</v>
      </c>
      <c r="P91" s="42">
        <f t="shared" si="16"/>
        <v>7</v>
      </c>
    </row>
    <row r="92" spans="1:16" s="43" customFormat="1" ht="16.5" customHeight="1" hidden="1">
      <c r="A92" s="26"/>
      <c r="B92" s="28" t="s">
        <v>36</v>
      </c>
      <c r="C92" s="15">
        <v>65</v>
      </c>
      <c r="D92" s="15">
        <v>0</v>
      </c>
      <c r="E92" s="15">
        <v>15</v>
      </c>
      <c r="F92" s="69">
        <v>865</v>
      </c>
      <c r="G92" s="70"/>
      <c r="H92" s="70"/>
      <c r="I92" s="70" t="s">
        <v>138</v>
      </c>
      <c r="J92" s="70" t="s">
        <v>136</v>
      </c>
      <c r="K92" s="70" t="s">
        <v>37</v>
      </c>
      <c r="L92" s="42">
        <f>L93</f>
        <v>0</v>
      </c>
      <c r="M92" s="42"/>
      <c r="N92" s="42"/>
      <c r="O92" s="42">
        <f t="shared" si="16"/>
        <v>6</v>
      </c>
      <c r="P92" s="42">
        <f t="shared" si="16"/>
        <v>7</v>
      </c>
    </row>
    <row r="93" spans="1:16" s="43" customFormat="1" ht="24" customHeight="1" hidden="1">
      <c r="A93" s="26"/>
      <c r="B93" s="28" t="s">
        <v>38</v>
      </c>
      <c r="C93" s="15">
        <v>65</v>
      </c>
      <c r="D93" s="15">
        <v>0</v>
      </c>
      <c r="E93" s="15">
        <v>15</v>
      </c>
      <c r="F93" s="69">
        <v>865</v>
      </c>
      <c r="G93" s="70"/>
      <c r="H93" s="70"/>
      <c r="I93" s="70" t="s">
        <v>138</v>
      </c>
      <c r="J93" s="70" t="s">
        <v>136</v>
      </c>
      <c r="K93" s="70" t="s">
        <v>39</v>
      </c>
      <c r="L93" s="42">
        <v>0</v>
      </c>
      <c r="M93" s="42"/>
      <c r="N93" s="42"/>
      <c r="O93" s="42">
        <v>6</v>
      </c>
      <c r="P93" s="42">
        <v>7</v>
      </c>
    </row>
    <row r="94" spans="1:16" s="43" customFormat="1" ht="15.75" customHeight="1" hidden="1">
      <c r="A94" s="213" t="s">
        <v>96</v>
      </c>
      <c r="B94" s="213"/>
      <c r="C94" s="15">
        <v>65</v>
      </c>
      <c r="D94" s="15">
        <v>0</v>
      </c>
      <c r="E94" s="15">
        <v>15</v>
      </c>
      <c r="F94" s="69">
        <v>865</v>
      </c>
      <c r="G94" s="70" t="s">
        <v>86</v>
      </c>
      <c r="H94" s="70" t="s">
        <v>68</v>
      </c>
      <c r="I94" s="70" t="s">
        <v>139</v>
      </c>
      <c r="J94" s="70" t="s">
        <v>140</v>
      </c>
      <c r="K94" s="70"/>
      <c r="L94" s="42">
        <f aca="true" t="shared" si="17" ref="L94:P96">L95</f>
        <v>0</v>
      </c>
      <c r="M94" s="42"/>
      <c r="N94" s="42"/>
      <c r="O94" s="42">
        <f t="shared" si="17"/>
        <v>6</v>
      </c>
      <c r="P94" s="42">
        <f t="shared" si="17"/>
        <v>7</v>
      </c>
    </row>
    <row r="95" spans="1:16" s="43" customFormat="1" ht="14.25" customHeight="1" hidden="1">
      <c r="A95" s="26"/>
      <c r="B95" s="28" t="s">
        <v>91</v>
      </c>
      <c r="C95" s="15">
        <v>65</v>
      </c>
      <c r="D95" s="15">
        <v>0</v>
      </c>
      <c r="E95" s="15">
        <v>15</v>
      </c>
      <c r="F95" s="69">
        <v>865</v>
      </c>
      <c r="G95" s="70" t="s">
        <v>86</v>
      </c>
      <c r="H95" s="70" t="s">
        <v>68</v>
      </c>
      <c r="I95" s="70" t="s">
        <v>139</v>
      </c>
      <c r="J95" s="70" t="s">
        <v>140</v>
      </c>
      <c r="K95" s="70" t="s">
        <v>35</v>
      </c>
      <c r="L95" s="42">
        <f t="shared" si="17"/>
        <v>0</v>
      </c>
      <c r="M95" s="42"/>
      <c r="N95" s="42"/>
      <c r="O95" s="42">
        <f t="shared" si="17"/>
        <v>6</v>
      </c>
      <c r="P95" s="42">
        <f t="shared" si="17"/>
        <v>7</v>
      </c>
    </row>
    <row r="96" spans="1:16" ht="15.75" customHeight="1" hidden="1">
      <c r="A96" s="90"/>
      <c r="B96" s="37" t="s">
        <v>36</v>
      </c>
      <c r="C96" s="15">
        <v>65</v>
      </c>
      <c r="D96" s="15">
        <v>0</v>
      </c>
      <c r="E96" s="15">
        <v>15</v>
      </c>
      <c r="F96" s="69">
        <v>865</v>
      </c>
      <c r="G96" s="70" t="s">
        <v>86</v>
      </c>
      <c r="H96" s="70" t="s">
        <v>68</v>
      </c>
      <c r="I96" s="70" t="s">
        <v>139</v>
      </c>
      <c r="J96" s="70" t="s">
        <v>140</v>
      </c>
      <c r="K96" s="70" t="s">
        <v>37</v>
      </c>
      <c r="L96" s="20">
        <f>L97</f>
        <v>0</v>
      </c>
      <c r="M96" s="20"/>
      <c r="N96" s="20"/>
      <c r="O96" s="20">
        <f t="shared" si="17"/>
        <v>6</v>
      </c>
      <c r="P96" s="20">
        <f t="shared" si="17"/>
        <v>7</v>
      </c>
    </row>
    <row r="97" spans="1:16" ht="24" customHeight="1" hidden="1">
      <c r="A97" s="26"/>
      <c r="B97" s="28" t="s">
        <v>38</v>
      </c>
      <c r="C97" s="15">
        <v>65</v>
      </c>
      <c r="D97" s="15">
        <v>0</v>
      </c>
      <c r="E97" s="15">
        <v>15</v>
      </c>
      <c r="F97" s="69">
        <v>865</v>
      </c>
      <c r="G97" s="70" t="s">
        <v>86</v>
      </c>
      <c r="H97" s="70" t="s">
        <v>68</v>
      </c>
      <c r="I97" s="70" t="s">
        <v>139</v>
      </c>
      <c r="J97" s="70" t="s">
        <v>140</v>
      </c>
      <c r="K97" s="70" t="s">
        <v>39</v>
      </c>
      <c r="L97" s="20">
        <v>0</v>
      </c>
      <c r="M97" s="20"/>
      <c r="N97" s="20"/>
      <c r="O97" s="20">
        <v>6</v>
      </c>
      <c r="P97" s="20">
        <v>7</v>
      </c>
    </row>
    <row r="98" spans="1:16" s="43" customFormat="1" ht="16.5" customHeight="1" hidden="1">
      <c r="A98" s="199" t="s">
        <v>88</v>
      </c>
      <c r="B98" s="199"/>
      <c r="C98" s="15">
        <v>65</v>
      </c>
      <c r="D98" s="15">
        <v>0</v>
      </c>
      <c r="E98" s="15">
        <v>15</v>
      </c>
      <c r="F98" s="69">
        <v>865</v>
      </c>
      <c r="G98" s="70" t="s">
        <v>86</v>
      </c>
      <c r="H98" s="70" t="s">
        <v>16</v>
      </c>
      <c r="I98" s="70" t="s">
        <v>89</v>
      </c>
      <c r="J98" s="70" t="s">
        <v>90</v>
      </c>
      <c r="K98" s="70"/>
      <c r="L98" s="42">
        <f aca="true" t="shared" si="18" ref="L98:P100">L99</f>
        <v>0</v>
      </c>
      <c r="M98" s="42"/>
      <c r="N98" s="42"/>
      <c r="O98" s="42">
        <f t="shared" si="18"/>
        <v>6</v>
      </c>
      <c r="P98" s="42">
        <f t="shared" si="18"/>
        <v>7</v>
      </c>
    </row>
    <row r="99" spans="1:17" s="43" customFormat="1" ht="13.5" customHeight="1" hidden="1">
      <c r="A99" s="23"/>
      <c r="B99" s="28" t="s">
        <v>91</v>
      </c>
      <c r="C99" s="15">
        <v>65</v>
      </c>
      <c r="D99" s="15">
        <v>0</v>
      </c>
      <c r="E99" s="15"/>
      <c r="F99" s="69">
        <v>865</v>
      </c>
      <c r="G99" s="70" t="s">
        <v>86</v>
      </c>
      <c r="H99" s="70" t="s">
        <v>16</v>
      </c>
      <c r="I99" s="70" t="s">
        <v>89</v>
      </c>
      <c r="J99" s="70" t="s">
        <v>90</v>
      </c>
      <c r="K99" s="70" t="s">
        <v>35</v>
      </c>
      <c r="L99" s="42">
        <f t="shared" si="18"/>
        <v>0</v>
      </c>
      <c r="M99" s="42"/>
      <c r="N99" s="42"/>
      <c r="O99" s="42">
        <f t="shared" si="18"/>
        <v>6</v>
      </c>
      <c r="P99" s="42">
        <f t="shared" si="18"/>
        <v>7</v>
      </c>
      <c r="Q99" s="88"/>
    </row>
    <row r="100" spans="1:16" s="43" customFormat="1" ht="24.75" customHeight="1" hidden="1">
      <c r="A100" s="23"/>
      <c r="B100" s="28" t="s">
        <v>36</v>
      </c>
      <c r="C100" s="15">
        <v>65</v>
      </c>
      <c r="D100" s="15">
        <v>0</v>
      </c>
      <c r="E100" s="15"/>
      <c r="F100" s="69">
        <v>865</v>
      </c>
      <c r="G100" s="70" t="s">
        <v>86</v>
      </c>
      <c r="H100" s="70" t="s">
        <v>16</v>
      </c>
      <c r="I100" s="70" t="s">
        <v>89</v>
      </c>
      <c r="J100" s="70" t="s">
        <v>90</v>
      </c>
      <c r="K100" s="70" t="s">
        <v>37</v>
      </c>
      <c r="L100" s="42">
        <f>L101</f>
        <v>0</v>
      </c>
      <c r="M100" s="42"/>
      <c r="N100" s="42"/>
      <c r="O100" s="42">
        <f t="shared" si="18"/>
        <v>6</v>
      </c>
      <c r="P100" s="42">
        <f t="shared" si="18"/>
        <v>7</v>
      </c>
    </row>
    <row r="101" spans="1:16" s="43" customFormat="1" ht="26.25" customHeight="1" hidden="1">
      <c r="A101" s="23"/>
      <c r="B101" s="28" t="s">
        <v>38</v>
      </c>
      <c r="C101" s="15">
        <v>65</v>
      </c>
      <c r="D101" s="15">
        <v>0</v>
      </c>
      <c r="E101" s="15"/>
      <c r="F101" s="69">
        <v>865</v>
      </c>
      <c r="G101" s="70" t="s">
        <v>86</v>
      </c>
      <c r="H101" s="70" t="s">
        <v>16</v>
      </c>
      <c r="I101" s="70" t="s">
        <v>89</v>
      </c>
      <c r="J101" s="70" t="s">
        <v>90</v>
      </c>
      <c r="K101" s="70" t="s">
        <v>39</v>
      </c>
      <c r="L101" s="42">
        <v>0</v>
      </c>
      <c r="M101" s="42"/>
      <c r="N101" s="42"/>
      <c r="O101" s="42">
        <v>6</v>
      </c>
      <c r="P101" s="42">
        <v>7</v>
      </c>
    </row>
    <row r="102" spans="1:16" s="43" customFormat="1" ht="16.5" customHeight="1" hidden="1">
      <c r="A102" s="23"/>
      <c r="B102" s="28" t="s">
        <v>141</v>
      </c>
      <c r="C102" s="15">
        <v>65</v>
      </c>
      <c r="D102" s="15">
        <v>0</v>
      </c>
      <c r="E102" s="15">
        <v>15</v>
      </c>
      <c r="F102" s="69">
        <v>865</v>
      </c>
      <c r="G102" s="70" t="s">
        <v>86</v>
      </c>
      <c r="H102" s="70" t="s">
        <v>68</v>
      </c>
      <c r="I102" s="70" t="s">
        <v>142</v>
      </c>
      <c r="J102" s="70" t="s">
        <v>140</v>
      </c>
      <c r="K102" s="70"/>
      <c r="L102" s="42">
        <f>L103</f>
        <v>0</v>
      </c>
      <c r="M102" s="42"/>
      <c r="N102" s="42"/>
      <c r="O102" s="42">
        <f aca="true" t="shared" si="19" ref="O102:P104">O103</f>
        <v>6</v>
      </c>
      <c r="P102" s="42">
        <f t="shared" si="19"/>
        <v>7</v>
      </c>
    </row>
    <row r="103" spans="1:16" s="43" customFormat="1" ht="15.75" customHeight="1" hidden="1">
      <c r="A103" s="23"/>
      <c r="B103" s="28" t="s">
        <v>91</v>
      </c>
      <c r="C103" s="15">
        <v>65</v>
      </c>
      <c r="D103" s="15">
        <v>0</v>
      </c>
      <c r="E103" s="15">
        <v>15</v>
      </c>
      <c r="F103" s="69">
        <v>865</v>
      </c>
      <c r="G103" s="70" t="s">
        <v>86</v>
      </c>
      <c r="H103" s="70" t="s">
        <v>68</v>
      </c>
      <c r="I103" s="70" t="s">
        <v>142</v>
      </c>
      <c r="J103" s="70" t="s">
        <v>140</v>
      </c>
      <c r="K103" s="70" t="s">
        <v>35</v>
      </c>
      <c r="L103" s="42">
        <f>L104</f>
        <v>0</v>
      </c>
      <c r="M103" s="42"/>
      <c r="N103" s="42"/>
      <c r="O103" s="42">
        <f t="shared" si="19"/>
        <v>6</v>
      </c>
      <c r="P103" s="42">
        <f t="shared" si="19"/>
        <v>7</v>
      </c>
    </row>
    <row r="104" spans="1:16" s="43" customFormat="1" ht="18.75" customHeight="1" hidden="1">
      <c r="A104" s="23"/>
      <c r="B104" s="28" t="s">
        <v>36</v>
      </c>
      <c r="C104" s="15">
        <v>65</v>
      </c>
      <c r="D104" s="15">
        <v>0</v>
      </c>
      <c r="E104" s="15">
        <v>15</v>
      </c>
      <c r="F104" s="69">
        <v>865</v>
      </c>
      <c r="G104" s="70" t="s">
        <v>86</v>
      </c>
      <c r="H104" s="70" t="s">
        <v>68</v>
      </c>
      <c r="I104" s="70" t="s">
        <v>142</v>
      </c>
      <c r="J104" s="70" t="s">
        <v>140</v>
      </c>
      <c r="K104" s="70" t="s">
        <v>37</v>
      </c>
      <c r="L104" s="20">
        <f>L105</f>
        <v>0</v>
      </c>
      <c r="M104" s="20"/>
      <c r="N104" s="20"/>
      <c r="O104" s="20">
        <f t="shared" si="19"/>
        <v>6</v>
      </c>
      <c r="P104" s="20">
        <f t="shared" si="19"/>
        <v>7</v>
      </c>
    </row>
    <row r="105" spans="1:16" s="43" customFormat="1" ht="24.75" customHeight="1" hidden="1">
      <c r="A105" s="23"/>
      <c r="B105" s="28" t="s">
        <v>38</v>
      </c>
      <c r="C105" s="15">
        <v>65</v>
      </c>
      <c r="D105" s="15">
        <v>0</v>
      </c>
      <c r="E105" s="15">
        <v>15</v>
      </c>
      <c r="F105" s="69">
        <v>865</v>
      </c>
      <c r="G105" s="70" t="s">
        <v>86</v>
      </c>
      <c r="H105" s="70" t="s">
        <v>68</v>
      </c>
      <c r="I105" s="70" t="s">
        <v>142</v>
      </c>
      <c r="J105" s="70" t="s">
        <v>140</v>
      </c>
      <c r="K105" s="70" t="s">
        <v>39</v>
      </c>
      <c r="L105" s="20">
        <v>0</v>
      </c>
      <c r="M105" s="20"/>
      <c r="N105" s="20"/>
      <c r="O105" s="20">
        <v>6</v>
      </c>
      <c r="P105" s="20">
        <v>7</v>
      </c>
    </row>
    <row r="106" spans="1:16" s="43" customFormat="1" ht="20.25" customHeight="1" hidden="1">
      <c r="A106" s="23"/>
      <c r="B106" s="151" t="s">
        <v>137</v>
      </c>
      <c r="C106" s="15">
        <v>65</v>
      </c>
      <c r="D106" s="15">
        <v>0</v>
      </c>
      <c r="E106" s="15">
        <v>15</v>
      </c>
      <c r="F106" s="69">
        <v>865</v>
      </c>
      <c r="G106" s="70" t="s">
        <v>86</v>
      </c>
      <c r="H106" s="70" t="s">
        <v>68</v>
      </c>
      <c r="I106" s="70" t="s">
        <v>226</v>
      </c>
      <c r="J106" s="70" t="s">
        <v>136</v>
      </c>
      <c r="K106" s="70"/>
      <c r="L106" s="20">
        <f aca="true" t="shared" si="20" ref="L106:P107">L107</f>
        <v>15000</v>
      </c>
      <c r="M106" s="20">
        <f t="shared" si="20"/>
        <v>0</v>
      </c>
      <c r="N106" s="20">
        <f t="shared" si="20"/>
        <v>15000</v>
      </c>
      <c r="O106" s="20">
        <f t="shared" si="20"/>
        <v>0</v>
      </c>
      <c r="P106" s="20">
        <f t="shared" si="20"/>
        <v>0</v>
      </c>
    </row>
    <row r="107" spans="1:16" s="43" customFormat="1" ht="24.75" customHeight="1" hidden="1">
      <c r="A107" s="23"/>
      <c r="B107" s="28" t="s">
        <v>91</v>
      </c>
      <c r="C107" s="15">
        <v>65</v>
      </c>
      <c r="D107" s="15">
        <v>0</v>
      </c>
      <c r="E107" s="15">
        <v>15</v>
      </c>
      <c r="F107" s="69">
        <v>865</v>
      </c>
      <c r="G107" s="70" t="s">
        <v>86</v>
      </c>
      <c r="H107" s="70" t="s">
        <v>68</v>
      </c>
      <c r="I107" s="70" t="s">
        <v>226</v>
      </c>
      <c r="J107" s="70" t="s">
        <v>136</v>
      </c>
      <c r="K107" s="70" t="s">
        <v>35</v>
      </c>
      <c r="L107" s="20">
        <f t="shared" si="20"/>
        <v>15000</v>
      </c>
      <c r="M107" s="20">
        <f t="shared" si="20"/>
        <v>0</v>
      </c>
      <c r="N107" s="20">
        <f t="shared" si="20"/>
        <v>15000</v>
      </c>
      <c r="O107" s="20">
        <f t="shared" si="20"/>
        <v>0</v>
      </c>
      <c r="P107" s="20">
        <f t="shared" si="20"/>
        <v>0</v>
      </c>
    </row>
    <row r="108" spans="1:16" s="43" customFormat="1" ht="24.75" customHeight="1" hidden="1">
      <c r="A108" s="23"/>
      <c r="B108" s="28" t="s">
        <v>36</v>
      </c>
      <c r="C108" s="15">
        <v>65</v>
      </c>
      <c r="D108" s="15">
        <v>0</v>
      </c>
      <c r="E108" s="15">
        <v>15</v>
      </c>
      <c r="F108" s="69">
        <v>865</v>
      </c>
      <c r="G108" s="70" t="s">
        <v>86</v>
      </c>
      <c r="H108" s="70" t="s">
        <v>68</v>
      </c>
      <c r="I108" s="70" t="s">
        <v>226</v>
      </c>
      <c r="J108" s="70" t="s">
        <v>136</v>
      </c>
      <c r="K108" s="70" t="s">
        <v>37</v>
      </c>
      <c r="L108" s="20">
        <f>'6.ВД 19-21 '!K94</f>
        <v>15000</v>
      </c>
      <c r="M108" s="20">
        <f>'6.ВД 19-21 '!L94</f>
        <v>0</v>
      </c>
      <c r="N108" s="20">
        <f>'6.ВД 19-21 '!M94</f>
        <v>15000</v>
      </c>
      <c r="O108" s="20">
        <f>'6.ВД 19-21 '!N94</f>
        <v>0</v>
      </c>
      <c r="P108" s="20">
        <f>'6.ВД 19-21 '!O94</f>
        <v>0</v>
      </c>
    </row>
    <row r="109" spans="1:16" s="43" customFormat="1" ht="24.75" customHeight="1" hidden="1">
      <c r="A109" s="23"/>
      <c r="B109" s="22" t="s">
        <v>96</v>
      </c>
      <c r="C109" s="15">
        <v>65</v>
      </c>
      <c r="D109" s="15">
        <v>0</v>
      </c>
      <c r="E109" s="15">
        <v>15</v>
      </c>
      <c r="F109" s="69">
        <v>865</v>
      </c>
      <c r="G109" s="70" t="s">
        <v>86</v>
      </c>
      <c r="H109" s="70" t="s">
        <v>68</v>
      </c>
      <c r="I109" s="70" t="s">
        <v>227</v>
      </c>
      <c r="J109" s="70" t="s">
        <v>136</v>
      </c>
      <c r="K109" s="70"/>
      <c r="L109" s="20">
        <f aca="true" t="shared" si="21" ref="L109:P110">L110</f>
        <v>110506</v>
      </c>
      <c r="M109" s="20">
        <f t="shared" si="21"/>
        <v>0</v>
      </c>
      <c r="N109" s="20">
        <f t="shared" si="21"/>
        <v>110506</v>
      </c>
      <c r="O109" s="20">
        <f t="shared" si="21"/>
        <v>0</v>
      </c>
      <c r="P109" s="20">
        <f t="shared" si="21"/>
        <v>0</v>
      </c>
    </row>
    <row r="110" spans="1:16" s="43" customFormat="1" ht="24.75" customHeight="1" hidden="1">
      <c r="A110" s="23"/>
      <c r="B110" s="28" t="s">
        <v>91</v>
      </c>
      <c r="C110" s="15">
        <v>65</v>
      </c>
      <c r="D110" s="15">
        <v>0</v>
      </c>
      <c r="E110" s="15">
        <v>15</v>
      </c>
      <c r="F110" s="69">
        <v>865</v>
      </c>
      <c r="G110" s="70" t="s">
        <v>86</v>
      </c>
      <c r="H110" s="70" t="s">
        <v>68</v>
      </c>
      <c r="I110" s="70" t="s">
        <v>227</v>
      </c>
      <c r="J110" s="70" t="s">
        <v>136</v>
      </c>
      <c r="K110" s="70" t="s">
        <v>35</v>
      </c>
      <c r="L110" s="20">
        <f t="shared" si="21"/>
        <v>110506</v>
      </c>
      <c r="M110" s="20">
        <f t="shared" si="21"/>
        <v>0</v>
      </c>
      <c r="N110" s="20">
        <f t="shared" si="21"/>
        <v>110506</v>
      </c>
      <c r="O110" s="20">
        <f t="shared" si="21"/>
        <v>0</v>
      </c>
      <c r="P110" s="20">
        <f t="shared" si="21"/>
        <v>0</v>
      </c>
    </row>
    <row r="111" spans="1:16" s="43" customFormat="1" ht="24.75" customHeight="1" hidden="1">
      <c r="A111" s="23"/>
      <c r="B111" s="28" t="s">
        <v>36</v>
      </c>
      <c r="C111" s="15">
        <v>65</v>
      </c>
      <c r="D111" s="15">
        <v>0</v>
      </c>
      <c r="E111" s="15">
        <v>15</v>
      </c>
      <c r="F111" s="69">
        <v>865</v>
      </c>
      <c r="G111" s="70" t="s">
        <v>86</v>
      </c>
      <c r="H111" s="70" t="s">
        <v>68</v>
      </c>
      <c r="I111" s="70" t="s">
        <v>227</v>
      </c>
      <c r="J111" s="70" t="s">
        <v>136</v>
      </c>
      <c r="K111" s="70" t="s">
        <v>37</v>
      </c>
      <c r="L111" s="20">
        <f>'6.ВД 19-21 '!K97</f>
        <v>110506</v>
      </c>
      <c r="M111" s="20">
        <f>'6.ВД 19-21 '!L97</f>
        <v>0</v>
      </c>
      <c r="N111" s="20">
        <f>'6.ВД 19-21 '!M97</f>
        <v>110506</v>
      </c>
      <c r="O111" s="20">
        <f>'6.ВД 19-21 '!N97</f>
        <v>0</v>
      </c>
      <c r="P111" s="20">
        <f>'6.ВД 19-21 '!O97</f>
        <v>0</v>
      </c>
    </row>
    <row r="112" spans="1:16" s="43" customFormat="1" ht="16.5" customHeight="1">
      <c r="A112" s="23"/>
      <c r="B112" s="150" t="s">
        <v>141</v>
      </c>
      <c r="C112" s="15">
        <v>65</v>
      </c>
      <c r="D112" s="15">
        <v>0</v>
      </c>
      <c r="E112" s="15">
        <v>15</v>
      </c>
      <c r="F112" s="69">
        <v>865</v>
      </c>
      <c r="G112" s="70" t="s">
        <v>86</v>
      </c>
      <c r="H112" s="70" t="s">
        <v>68</v>
      </c>
      <c r="I112" s="70" t="s">
        <v>228</v>
      </c>
      <c r="J112" s="70" t="s">
        <v>136</v>
      </c>
      <c r="K112" s="70"/>
      <c r="L112" s="20">
        <f aca="true" t="shared" si="22" ref="L112:P113">L113</f>
        <v>100000</v>
      </c>
      <c r="M112" s="20">
        <f t="shared" si="22"/>
        <v>-10000</v>
      </c>
      <c r="N112" s="20">
        <f t="shared" si="22"/>
        <v>90000</v>
      </c>
      <c r="O112" s="20">
        <f t="shared" si="22"/>
        <v>0</v>
      </c>
      <c r="P112" s="20">
        <f t="shared" si="22"/>
        <v>0</v>
      </c>
    </row>
    <row r="113" spans="1:16" s="43" customFormat="1" ht="24.75" customHeight="1">
      <c r="A113" s="23"/>
      <c r="B113" s="28" t="s">
        <v>91</v>
      </c>
      <c r="C113" s="15">
        <v>65</v>
      </c>
      <c r="D113" s="15">
        <v>0</v>
      </c>
      <c r="E113" s="15">
        <v>15</v>
      </c>
      <c r="F113" s="69">
        <v>865</v>
      </c>
      <c r="G113" s="70" t="s">
        <v>86</v>
      </c>
      <c r="H113" s="70" t="s">
        <v>68</v>
      </c>
      <c r="I113" s="70" t="s">
        <v>228</v>
      </c>
      <c r="J113" s="70" t="s">
        <v>136</v>
      </c>
      <c r="K113" s="70" t="s">
        <v>35</v>
      </c>
      <c r="L113" s="20">
        <f t="shared" si="22"/>
        <v>100000</v>
      </c>
      <c r="M113" s="20">
        <f t="shared" si="22"/>
        <v>-10000</v>
      </c>
      <c r="N113" s="20">
        <f t="shared" si="22"/>
        <v>90000</v>
      </c>
      <c r="O113" s="20">
        <f t="shared" si="22"/>
        <v>0</v>
      </c>
      <c r="P113" s="20">
        <f t="shared" si="22"/>
        <v>0</v>
      </c>
    </row>
    <row r="114" spans="1:16" s="43" customFormat="1" ht="24.75" customHeight="1">
      <c r="A114" s="23"/>
      <c r="B114" s="28" t="s">
        <v>36</v>
      </c>
      <c r="C114" s="15">
        <v>65</v>
      </c>
      <c r="D114" s="15">
        <v>0</v>
      </c>
      <c r="E114" s="15">
        <v>15</v>
      </c>
      <c r="F114" s="69">
        <v>865</v>
      </c>
      <c r="G114" s="70" t="s">
        <v>86</v>
      </c>
      <c r="H114" s="70" t="s">
        <v>68</v>
      </c>
      <c r="I114" s="70" t="s">
        <v>228</v>
      </c>
      <c r="J114" s="70" t="s">
        <v>136</v>
      </c>
      <c r="K114" s="70" t="s">
        <v>37</v>
      </c>
      <c r="L114" s="20">
        <f>'6.ВД 19-21 '!K100</f>
        <v>100000</v>
      </c>
      <c r="M114" s="20">
        <f>'6.ВД 19-21 '!L100</f>
        <v>-10000</v>
      </c>
      <c r="N114" s="20">
        <f>'6.ВД 19-21 '!M100</f>
        <v>90000</v>
      </c>
      <c r="O114" s="20">
        <f>'6.ВД 19-21 '!N100</f>
        <v>0</v>
      </c>
      <c r="P114" s="20">
        <f>'6.ВД 19-21 '!O100</f>
        <v>0</v>
      </c>
    </row>
    <row r="115" spans="1:16" s="43" customFormat="1" ht="24.75" customHeight="1" hidden="1">
      <c r="A115" s="23"/>
      <c r="B115" s="150" t="s">
        <v>241</v>
      </c>
      <c r="C115" s="15">
        <v>65</v>
      </c>
      <c r="D115" s="15">
        <v>0</v>
      </c>
      <c r="E115" s="15">
        <v>15</v>
      </c>
      <c r="F115" s="69">
        <v>865</v>
      </c>
      <c r="G115" s="70"/>
      <c r="H115" s="70"/>
      <c r="I115" s="70" t="s">
        <v>256</v>
      </c>
      <c r="J115" s="70"/>
      <c r="K115" s="70"/>
      <c r="L115" s="20">
        <f>'6.ВД 19-21 '!K101</f>
        <v>1000000</v>
      </c>
      <c r="M115" s="20">
        <f>'6.ВД 19-21 '!L101</f>
        <v>0</v>
      </c>
      <c r="N115" s="20">
        <f>'6.ВД 19-21 '!M101</f>
        <v>1000000</v>
      </c>
      <c r="O115" s="20">
        <f>'6.ВД 19-21 '!N101</f>
        <v>0</v>
      </c>
      <c r="P115" s="20">
        <f>'6.ВД 19-21 '!O101</f>
        <v>0</v>
      </c>
    </row>
    <row r="116" spans="1:16" s="43" customFormat="1" ht="25.5" customHeight="1" hidden="1">
      <c r="A116" s="23"/>
      <c r="B116" s="28" t="s">
        <v>91</v>
      </c>
      <c r="C116" s="15">
        <v>65</v>
      </c>
      <c r="D116" s="15">
        <v>0</v>
      </c>
      <c r="E116" s="15">
        <v>15</v>
      </c>
      <c r="F116" s="69">
        <v>865</v>
      </c>
      <c r="G116" s="70"/>
      <c r="H116" s="70"/>
      <c r="I116" s="70" t="s">
        <v>256</v>
      </c>
      <c r="J116" s="70"/>
      <c r="K116" s="70" t="s">
        <v>35</v>
      </c>
      <c r="L116" s="20">
        <f>'6.ВД 19-21 '!K102</f>
        <v>1000000</v>
      </c>
      <c r="M116" s="20">
        <f>'6.ВД 19-21 '!L102</f>
        <v>0</v>
      </c>
      <c r="N116" s="20">
        <f>'6.ВД 19-21 '!M102</f>
        <v>1000000</v>
      </c>
      <c r="O116" s="20">
        <f>'6.ВД 19-21 '!N102</f>
        <v>0</v>
      </c>
      <c r="P116" s="20">
        <f>'6.ВД 19-21 '!O102</f>
        <v>0</v>
      </c>
    </row>
    <row r="117" spans="1:16" s="43" customFormat="1" ht="38.25" customHeight="1" hidden="1">
      <c r="A117" s="23"/>
      <c r="B117" s="28" t="s">
        <v>36</v>
      </c>
      <c r="C117" s="15">
        <v>65</v>
      </c>
      <c r="D117" s="15">
        <v>0</v>
      </c>
      <c r="E117" s="15">
        <v>15</v>
      </c>
      <c r="F117" s="69">
        <v>865</v>
      </c>
      <c r="G117" s="70"/>
      <c r="H117" s="70"/>
      <c r="I117" s="70" t="s">
        <v>256</v>
      </c>
      <c r="J117" s="70"/>
      <c r="K117" s="70" t="s">
        <v>37</v>
      </c>
      <c r="L117" s="20">
        <f>'6.ВД 19-21 '!K103</f>
        <v>1000000</v>
      </c>
      <c r="M117" s="20">
        <f>'6.ВД 19-21 '!L103</f>
        <v>0</v>
      </c>
      <c r="N117" s="20">
        <f>'6.ВД 19-21 '!M103</f>
        <v>1000000</v>
      </c>
      <c r="O117" s="20">
        <f>'6.ВД 19-21 '!N103</f>
        <v>0</v>
      </c>
      <c r="P117" s="20">
        <f>'6.ВД 19-21 '!O103</f>
        <v>0</v>
      </c>
    </row>
    <row r="118" spans="1:16" s="43" customFormat="1" ht="131.25" customHeight="1" hidden="1">
      <c r="A118" s="199" t="s">
        <v>92</v>
      </c>
      <c r="B118" s="199"/>
      <c r="C118" s="15">
        <v>65</v>
      </c>
      <c r="D118" s="15">
        <v>0</v>
      </c>
      <c r="E118" s="15">
        <v>15</v>
      </c>
      <c r="F118" s="69">
        <v>865</v>
      </c>
      <c r="G118" s="70" t="s">
        <v>86</v>
      </c>
      <c r="H118" s="70" t="s">
        <v>16</v>
      </c>
      <c r="I118" s="70" t="s">
        <v>179</v>
      </c>
      <c r="J118" s="70" t="s">
        <v>90</v>
      </c>
      <c r="K118" s="70"/>
      <c r="L118" s="42">
        <f aca="true" t="shared" si="23" ref="L118:P119">L119</f>
        <v>300</v>
      </c>
      <c r="M118" s="42">
        <f t="shared" si="23"/>
        <v>0</v>
      </c>
      <c r="N118" s="42">
        <f t="shared" si="23"/>
        <v>300</v>
      </c>
      <c r="O118" s="42">
        <f t="shared" si="23"/>
        <v>0</v>
      </c>
      <c r="P118" s="42">
        <f t="shared" si="23"/>
        <v>0</v>
      </c>
    </row>
    <row r="119" spans="1:17" s="43" customFormat="1" ht="25.5" customHeight="1" hidden="1">
      <c r="A119" s="23"/>
      <c r="B119" s="28" t="s">
        <v>91</v>
      </c>
      <c r="C119" s="15">
        <v>65</v>
      </c>
      <c r="D119" s="15">
        <v>0</v>
      </c>
      <c r="E119" s="15">
        <v>15</v>
      </c>
      <c r="F119" s="69">
        <v>865</v>
      </c>
      <c r="G119" s="70" t="s">
        <v>86</v>
      </c>
      <c r="H119" s="70" t="s">
        <v>16</v>
      </c>
      <c r="I119" s="70" t="s">
        <v>179</v>
      </c>
      <c r="J119" s="70" t="s">
        <v>90</v>
      </c>
      <c r="K119" s="70" t="s">
        <v>35</v>
      </c>
      <c r="L119" s="42">
        <f t="shared" si="23"/>
        <v>300</v>
      </c>
      <c r="M119" s="42">
        <f t="shared" si="23"/>
        <v>0</v>
      </c>
      <c r="N119" s="42">
        <f t="shared" si="23"/>
        <v>300</v>
      </c>
      <c r="O119" s="42">
        <f t="shared" si="23"/>
        <v>0</v>
      </c>
      <c r="P119" s="42">
        <f t="shared" si="23"/>
        <v>0</v>
      </c>
      <c r="Q119" s="88"/>
    </row>
    <row r="120" spans="1:16" s="43" customFormat="1" ht="25.5" customHeight="1" hidden="1">
      <c r="A120" s="23"/>
      <c r="B120" s="28" t="s">
        <v>36</v>
      </c>
      <c r="C120" s="15">
        <v>65</v>
      </c>
      <c r="D120" s="15">
        <v>0</v>
      </c>
      <c r="E120" s="15">
        <v>15</v>
      </c>
      <c r="F120" s="69">
        <v>865</v>
      </c>
      <c r="G120" s="70" t="s">
        <v>86</v>
      </c>
      <c r="H120" s="70" t="s">
        <v>16</v>
      </c>
      <c r="I120" s="70" t="s">
        <v>179</v>
      </c>
      <c r="J120" s="70" t="s">
        <v>90</v>
      </c>
      <c r="K120" s="70" t="s">
        <v>37</v>
      </c>
      <c r="L120" s="42">
        <f>'6.ВД 19-21 '!K82</f>
        <v>300</v>
      </c>
      <c r="M120" s="42">
        <f>'6.ВД 19-21 '!L82</f>
        <v>0</v>
      </c>
      <c r="N120" s="42">
        <f>'6.ВД 19-21 '!M82</f>
        <v>300</v>
      </c>
      <c r="O120" s="42">
        <f>'6.ВД 19-21 '!N82</f>
        <v>0</v>
      </c>
      <c r="P120" s="42">
        <f>'6.ВД 19-21 '!O82</f>
        <v>0</v>
      </c>
    </row>
    <row r="121" spans="1:16" s="43" customFormat="1" ht="26.25" customHeight="1" hidden="1">
      <c r="A121" s="23"/>
      <c r="B121" s="28" t="s">
        <v>38</v>
      </c>
      <c r="C121" s="15">
        <v>65</v>
      </c>
      <c r="D121" s="15">
        <v>0</v>
      </c>
      <c r="E121" s="15">
        <v>15</v>
      </c>
      <c r="F121" s="69">
        <v>865</v>
      </c>
      <c r="G121" s="70" t="s">
        <v>86</v>
      </c>
      <c r="H121" s="70" t="s">
        <v>16</v>
      </c>
      <c r="I121" s="70" t="s">
        <v>179</v>
      </c>
      <c r="J121" s="70" t="s">
        <v>90</v>
      </c>
      <c r="K121" s="70" t="s">
        <v>39</v>
      </c>
      <c r="L121" s="42">
        <v>300</v>
      </c>
      <c r="M121" s="42"/>
      <c r="N121" s="42"/>
      <c r="O121" s="42">
        <v>306</v>
      </c>
      <c r="P121" s="42">
        <v>307</v>
      </c>
    </row>
    <row r="122" spans="1:16" ht="27.75" customHeight="1" hidden="1">
      <c r="A122" s="26"/>
      <c r="B122" s="52" t="s">
        <v>143</v>
      </c>
      <c r="C122" s="15">
        <v>65</v>
      </c>
      <c r="D122" s="67">
        <v>0</v>
      </c>
      <c r="E122" s="67">
        <v>16</v>
      </c>
      <c r="F122" s="69">
        <v>865</v>
      </c>
      <c r="G122" s="83"/>
      <c r="H122" s="86"/>
      <c r="I122" s="83"/>
      <c r="J122" s="84"/>
      <c r="K122" s="85"/>
      <c r="L122" s="18">
        <f>L123</f>
        <v>0</v>
      </c>
      <c r="M122" s="18"/>
      <c r="N122" s="18"/>
      <c r="O122" s="18">
        <f>O123</f>
        <v>0</v>
      </c>
      <c r="P122" s="18">
        <f>P123</f>
        <v>0</v>
      </c>
    </row>
    <row r="123" spans="1:16" ht="17.25" customHeight="1" hidden="1">
      <c r="A123" s="26"/>
      <c r="B123" s="68" t="s">
        <v>14</v>
      </c>
      <c r="C123" s="15">
        <v>65</v>
      </c>
      <c r="D123" s="67">
        <v>0</v>
      </c>
      <c r="E123" s="67">
        <v>16</v>
      </c>
      <c r="F123" s="69">
        <v>865</v>
      </c>
      <c r="G123" s="83"/>
      <c r="H123" s="86"/>
      <c r="I123" s="83"/>
      <c r="J123" s="84"/>
      <c r="K123" s="85"/>
      <c r="L123" s="18">
        <f>L124+L134+L137</f>
        <v>0</v>
      </c>
      <c r="M123" s="18"/>
      <c r="N123" s="18"/>
      <c r="O123" s="18">
        <f>O124+O134+O137</f>
        <v>0</v>
      </c>
      <c r="P123" s="18">
        <f>P124+P134+P137</f>
        <v>0</v>
      </c>
    </row>
    <row r="124" spans="1:16" ht="14.25" customHeight="1" hidden="1">
      <c r="A124" s="212" t="s">
        <v>180</v>
      </c>
      <c r="B124" s="212"/>
      <c r="C124" s="15">
        <v>65</v>
      </c>
      <c r="D124" s="15">
        <v>0</v>
      </c>
      <c r="E124" s="15">
        <v>16</v>
      </c>
      <c r="F124" s="69">
        <v>865</v>
      </c>
      <c r="G124" s="63" t="s">
        <v>98</v>
      </c>
      <c r="H124" s="63" t="s">
        <v>16</v>
      </c>
      <c r="I124" s="63" t="s">
        <v>181</v>
      </c>
      <c r="J124" s="91" t="s">
        <v>146</v>
      </c>
      <c r="K124" s="63"/>
      <c r="L124" s="20">
        <f>L125+L131</f>
        <v>0</v>
      </c>
      <c r="M124" s="20"/>
      <c r="N124" s="20"/>
      <c r="O124" s="20"/>
      <c r="P124" s="20"/>
    </row>
    <row r="125" spans="1:16" s="43" customFormat="1" ht="15" customHeight="1" hidden="1">
      <c r="A125" s="26"/>
      <c r="B125" s="28" t="s">
        <v>91</v>
      </c>
      <c r="C125" s="15">
        <v>65</v>
      </c>
      <c r="D125" s="15">
        <v>0</v>
      </c>
      <c r="E125" s="15">
        <v>16</v>
      </c>
      <c r="F125" s="69">
        <v>865</v>
      </c>
      <c r="G125" s="63" t="s">
        <v>98</v>
      </c>
      <c r="H125" s="63" t="s">
        <v>16</v>
      </c>
      <c r="I125" s="63" t="s">
        <v>145</v>
      </c>
      <c r="J125" s="70" t="s">
        <v>146</v>
      </c>
      <c r="K125" s="70" t="s">
        <v>35</v>
      </c>
      <c r="L125" s="42">
        <f>L126</f>
        <v>0</v>
      </c>
      <c r="M125" s="42"/>
      <c r="N125" s="42"/>
      <c r="O125" s="42"/>
      <c r="P125" s="42"/>
    </row>
    <row r="126" spans="1:16" ht="14.25" customHeight="1" hidden="1">
      <c r="A126" s="26"/>
      <c r="B126" s="28" t="s">
        <v>36</v>
      </c>
      <c r="C126" s="15">
        <v>65</v>
      </c>
      <c r="D126" s="15">
        <v>0</v>
      </c>
      <c r="E126" s="15">
        <v>16</v>
      </c>
      <c r="F126" s="69">
        <v>865</v>
      </c>
      <c r="G126" s="63" t="s">
        <v>98</v>
      </c>
      <c r="H126" s="63" t="s">
        <v>16</v>
      </c>
      <c r="I126" s="63" t="s">
        <v>145</v>
      </c>
      <c r="J126" s="70" t="s">
        <v>146</v>
      </c>
      <c r="K126" s="70" t="s">
        <v>37</v>
      </c>
      <c r="L126" s="20">
        <f>L127</f>
        <v>0</v>
      </c>
      <c r="M126" s="20"/>
      <c r="N126" s="20"/>
      <c r="O126" s="20"/>
      <c r="P126" s="20"/>
    </row>
    <row r="127" spans="1:16" ht="24.75" customHeight="1" hidden="1">
      <c r="A127" s="26"/>
      <c r="B127" s="28" t="s">
        <v>38</v>
      </c>
      <c r="C127" s="15">
        <v>65</v>
      </c>
      <c r="D127" s="15">
        <v>0</v>
      </c>
      <c r="E127" s="15">
        <v>16</v>
      </c>
      <c r="F127" s="69">
        <v>865</v>
      </c>
      <c r="G127" s="63" t="s">
        <v>98</v>
      </c>
      <c r="H127" s="63" t="s">
        <v>16</v>
      </c>
      <c r="I127" s="63" t="s">
        <v>145</v>
      </c>
      <c r="J127" s="70" t="s">
        <v>146</v>
      </c>
      <c r="K127" s="70" t="s">
        <v>39</v>
      </c>
      <c r="L127" s="20"/>
      <c r="M127" s="20"/>
      <c r="N127" s="20"/>
      <c r="O127" s="20"/>
      <c r="P127" s="20"/>
    </row>
    <row r="128" spans="1:16" ht="25.5" customHeight="1" hidden="1">
      <c r="A128" s="32"/>
      <c r="B128" s="28" t="s">
        <v>147</v>
      </c>
      <c r="C128" s="15">
        <v>65</v>
      </c>
      <c r="D128" s="15">
        <v>0</v>
      </c>
      <c r="E128" s="15">
        <v>16</v>
      </c>
      <c r="F128" s="69">
        <v>865</v>
      </c>
      <c r="G128" s="63" t="s">
        <v>98</v>
      </c>
      <c r="H128" s="63" t="s">
        <v>16</v>
      </c>
      <c r="I128" s="63" t="s">
        <v>148</v>
      </c>
      <c r="J128" s="70" t="s">
        <v>146</v>
      </c>
      <c r="K128" s="63" t="s">
        <v>149</v>
      </c>
      <c r="L128" s="20">
        <f>L129</f>
        <v>0</v>
      </c>
      <c r="M128" s="20"/>
      <c r="N128" s="20"/>
      <c r="O128" s="20"/>
      <c r="P128" s="20"/>
    </row>
    <row r="129" spans="1:16" ht="36.75" customHeight="1" hidden="1">
      <c r="A129" s="32"/>
      <c r="B129" s="28" t="s">
        <v>150</v>
      </c>
      <c r="C129" s="15">
        <v>65</v>
      </c>
      <c r="D129" s="15">
        <v>0</v>
      </c>
      <c r="E129" s="15">
        <v>16</v>
      </c>
      <c r="F129" s="69">
        <v>865</v>
      </c>
      <c r="G129" s="63" t="s">
        <v>98</v>
      </c>
      <c r="H129" s="63" t="s">
        <v>16</v>
      </c>
      <c r="I129" s="63" t="s">
        <v>148</v>
      </c>
      <c r="J129" s="70" t="s">
        <v>146</v>
      </c>
      <c r="K129" s="63" t="s">
        <v>151</v>
      </c>
      <c r="L129" s="20">
        <v>0</v>
      </c>
      <c r="M129" s="20"/>
      <c r="N129" s="20"/>
      <c r="O129" s="20"/>
      <c r="P129" s="20"/>
    </row>
    <row r="130" spans="1:16" ht="12.75" customHeight="1" hidden="1">
      <c r="A130" s="214" t="s">
        <v>144</v>
      </c>
      <c r="B130" s="214"/>
      <c r="C130" s="15">
        <v>65</v>
      </c>
      <c r="D130" s="15">
        <v>0</v>
      </c>
      <c r="E130" s="15">
        <v>11</v>
      </c>
      <c r="F130" s="69">
        <v>865</v>
      </c>
      <c r="G130" s="63" t="s">
        <v>98</v>
      </c>
      <c r="H130" s="63" t="s">
        <v>16</v>
      </c>
      <c r="I130" s="63" t="s">
        <v>148</v>
      </c>
      <c r="J130" s="91" t="s">
        <v>146</v>
      </c>
      <c r="K130" s="63"/>
      <c r="L130" s="20">
        <f>L131</f>
        <v>0</v>
      </c>
      <c r="M130" s="20"/>
      <c r="N130" s="20"/>
      <c r="O130" s="20"/>
      <c r="P130" s="20"/>
    </row>
    <row r="131" spans="1:16" ht="16.5" customHeight="1" hidden="1">
      <c r="A131" s="32"/>
      <c r="B131" s="114" t="s">
        <v>40</v>
      </c>
      <c r="C131" s="15">
        <v>65</v>
      </c>
      <c r="D131" s="15">
        <v>0</v>
      </c>
      <c r="E131" s="15">
        <v>16</v>
      </c>
      <c r="F131" s="69">
        <v>865</v>
      </c>
      <c r="G131" s="63" t="s">
        <v>98</v>
      </c>
      <c r="H131" s="63" t="s">
        <v>16</v>
      </c>
      <c r="I131" s="63" t="s">
        <v>181</v>
      </c>
      <c r="J131" s="70"/>
      <c r="K131" s="63" t="s">
        <v>41</v>
      </c>
      <c r="L131" s="20">
        <f>L133</f>
        <v>0</v>
      </c>
      <c r="M131" s="20"/>
      <c r="N131" s="20"/>
      <c r="O131" s="20"/>
      <c r="P131" s="20"/>
    </row>
    <row r="132" spans="1:16" ht="16.5" customHeight="1" hidden="1">
      <c r="A132" s="32"/>
      <c r="B132" s="114" t="s">
        <v>42</v>
      </c>
      <c r="C132" s="15">
        <v>65</v>
      </c>
      <c r="D132" s="15">
        <v>0</v>
      </c>
      <c r="E132" s="15">
        <v>16</v>
      </c>
      <c r="F132" s="69">
        <v>865</v>
      </c>
      <c r="G132" s="63" t="s">
        <v>98</v>
      </c>
      <c r="H132" s="63" t="s">
        <v>16</v>
      </c>
      <c r="I132" s="63" t="s">
        <v>181</v>
      </c>
      <c r="J132" s="70"/>
      <c r="K132" s="63" t="s">
        <v>43</v>
      </c>
      <c r="L132" s="20">
        <f>L133</f>
        <v>0</v>
      </c>
      <c r="M132" s="20"/>
      <c r="N132" s="20"/>
      <c r="O132" s="20"/>
      <c r="P132" s="20"/>
    </row>
    <row r="133" spans="1:16" ht="16.5" customHeight="1" hidden="1">
      <c r="A133" s="32"/>
      <c r="B133" s="22" t="s">
        <v>44</v>
      </c>
      <c r="C133" s="15">
        <v>65</v>
      </c>
      <c r="D133" s="15">
        <v>0</v>
      </c>
      <c r="E133" s="15">
        <v>16</v>
      </c>
      <c r="F133" s="69">
        <v>865</v>
      </c>
      <c r="G133" s="63" t="s">
        <v>98</v>
      </c>
      <c r="H133" s="63" t="s">
        <v>16</v>
      </c>
      <c r="I133" s="63" t="s">
        <v>181</v>
      </c>
      <c r="J133" s="70"/>
      <c r="K133" s="63" t="s">
        <v>45</v>
      </c>
      <c r="L133" s="20"/>
      <c r="M133" s="20"/>
      <c r="N133" s="20"/>
      <c r="O133" s="20"/>
      <c r="P133" s="20"/>
    </row>
    <row r="134" spans="1:16" ht="25.5" customHeight="1" hidden="1">
      <c r="A134" s="214" t="s">
        <v>99</v>
      </c>
      <c r="B134" s="214"/>
      <c r="C134" s="15">
        <v>65</v>
      </c>
      <c r="D134" s="15">
        <v>0</v>
      </c>
      <c r="E134" s="15">
        <v>16</v>
      </c>
      <c r="F134" s="69">
        <v>865</v>
      </c>
      <c r="G134" s="63" t="s">
        <v>98</v>
      </c>
      <c r="H134" s="63" t="s">
        <v>16</v>
      </c>
      <c r="I134" s="63" t="s">
        <v>152</v>
      </c>
      <c r="J134" s="91" t="s">
        <v>153</v>
      </c>
      <c r="K134" s="63"/>
      <c r="L134" s="20">
        <f aca="true" t="shared" si="24" ref="L134:P135">L135</f>
        <v>0</v>
      </c>
      <c r="M134" s="20"/>
      <c r="N134" s="20"/>
      <c r="O134" s="20">
        <f t="shared" si="24"/>
        <v>0</v>
      </c>
      <c r="P134" s="20">
        <f t="shared" si="24"/>
        <v>0</v>
      </c>
    </row>
    <row r="135" spans="1:16" ht="14.25" customHeight="1" hidden="1">
      <c r="A135" s="32"/>
      <c r="B135" s="30" t="s">
        <v>54</v>
      </c>
      <c r="C135" s="15">
        <v>65</v>
      </c>
      <c r="D135" s="15">
        <v>0</v>
      </c>
      <c r="E135" s="15">
        <v>16</v>
      </c>
      <c r="F135" s="69">
        <v>865</v>
      </c>
      <c r="G135" s="63" t="s">
        <v>98</v>
      </c>
      <c r="H135" s="63" t="s">
        <v>16</v>
      </c>
      <c r="I135" s="63" t="s">
        <v>152</v>
      </c>
      <c r="J135" s="70" t="s">
        <v>153</v>
      </c>
      <c r="K135" s="63" t="s">
        <v>55</v>
      </c>
      <c r="L135" s="20">
        <f t="shared" si="24"/>
        <v>0</v>
      </c>
      <c r="M135" s="20"/>
      <c r="N135" s="20"/>
      <c r="O135" s="20">
        <f t="shared" si="24"/>
        <v>0</v>
      </c>
      <c r="P135" s="20">
        <f t="shared" si="24"/>
        <v>0</v>
      </c>
    </row>
    <row r="136" spans="1:16" ht="16.5" customHeight="1" hidden="1">
      <c r="A136" s="32"/>
      <c r="B136" s="30" t="s">
        <v>2</v>
      </c>
      <c r="C136" s="15">
        <v>65</v>
      </c>
      <c r="D136" s="15">
        <v>0</v>
      </c>
      <c r="E136" s="15">
        <v>16</v>
      </c>
      <c r="F136" s="69">
        <v>865</v>
      </c>
      <c r="G136" s="63" t="s">
        <v>98</v>
      </c>
      <c r="H136" s="63" t="s">
        <v>16</v>
      </c>
      <c r="I136" s="63" t="s">
        <v>152</v>
      </c>
      <c r="J136" s="70" t="s">
        <v>153</v>
      </c>
      <c r="K136" s="76" t="s">
        <v>56</v>
      </c>
      <c r="L136" s="20"/>
      <c r="M136" s="20"/>
      <c r="N136" s="20"/>
      <c r="O136" s="20"/>
      <c r="P136" s="20"/>
    </row>
    <row r="137" spans="1:16" ht="26.25" customHeight="1" hidden="1">
      <c r="A137" s="214" t="s">
        <v>99</v>
      </c>
      <c r="B137" s="214"/>
      <c r="C137" s="15">
        <v>65</v>
      </c>
      <c r="D137" s="15">
        <v>0</v>
      </c>
      <c r="E137" s="15">
        <v>16</v>
      </c>
      <c r="F137" s="69">
        <v>865</v>
      </c>
      <c r="G137" s="63" t="s">
        <v>98</v>
      </c>
      <c r="H137" s="63" t="s">
        <v>31</v>
      </c>
      <c r="I137" s="63" t="s">
        <v>154</v>
      </c>
      <c r="J137" s="70" t="s">
        <v>155</v>
      </c>
      <c r="K137" s="63"/>
      <c r="L137" s="20">
        <f aca="true" t="shared" si="25" ref="L137:P138">L138</f>
        <v>0</v>
      </c>
      <c r="M137" s="20"/>
      <c r="N137" s="20"/>
      <c r="O137" s="20">
        <f t="shared" si="25"/>
        <v>0</v>
      </c>
      <c r="P137" s="20">
        <f t="shared" si="25"/>
        <v>0</v>
      </c>
    </row>
    <row r="138" spans="1:16" ht="12.75" customHeight="1" hidden="1">
      <c r="A138" s="32"/>
      <c r="B138" s="30" t="s">
        <v>54</v>
      </c>
      <c r="C138" s="15">
        <v>65</v>
      </c>
      <c r="D138" s="15">
        <v>0</v>
      </c>
      <c r="E138" s="15">
        <v>16</v>
      </c>
      <c r="F138" s="69">
        <v>865</v>
      </c>
      <c r="G138" s="63" t="s">
        <v>98</v>
      </c>
      <c r="H138" s="63" t="s">
        <v>31</v>
      </c>
      <c r="I138" s="63" t="s">
        <v>154</v>
      </c>
      <c r="J138" s="70" t="s">
        <v>155</v>
      </c>
      <c r="K138" s="63" t="s">
        <v>55</v>
      </c>
      <c r="L138" s="20">
        <f t="shared" si="25"/>
        <v>0</v>
      </c>
      <c r="M138" s="20"/>
      <c r="N138" s="20"/>
      <c r="O138" s="20">
        <f t="shared" si="25"/>
        <v>0</v>
      </c>
      <c r="P138" s="20">
        <f t="shared" si="25"/>
        <v>0</v>
      </c>
    </row>
    <row r="139" spans="1:16" ht="12.75" hidden="1">
      <c r="A139" s="32"/>
      <c r="B139" s="30" t="s">
        <v>2</v>
      </c>
      <c r="C139" s="15">
        <v>65</v>
      </c>
      <c r="D139" s="15">
        <v>0</v>
      </c>
      <c r="E139" s="15">
        <v>16</v>
      </c>
      <c r="F139" s="69">
        <v>865</v>
      </c>
      <c r="G139" s="63" t="s">
        <v>98</v>
      </c>
      <c r="H139" s="63" t="s">
        <v>31</v>
      </c>
      <c r="I139" s="63" t="s">
        <v>154</v>
      </c>
      <c r="J139" s="70" t="s">
        <v>155</v>
      </c>
      <c r="K139" s="63" t="s">
        <v>56</v>
      </c>
      <c r="L139" s="20"/>
      <c r="M139" s="20"/>
      <c r="N139" s="20"/>
      <c r="O139" s="20"/>
      <c r="P139" s="20"/>
    </row>
    <row r="140" spans="1:16" ht="39.75" customHeight="1" hidden="1">
      <c r="A140" s="32"/>
      <c r="B140" s="52" t="s">
        <v>143</v>
      </c>
      <c r="C140" s="15">
        <v>65</v>
      </c>
      <c r="D140" s="15">
        <v>0</v>
      </c>
      <c r="E140" s="15">
        <v>16</v>
      </c>
      <c r="F140" s="69"/>
      <c r="G140" s="63"/>
      <c r="H140" s="63"/>
      <c r="I140" s="63"/>
      <c r="J140" s="70"/>
      <c r="K140" s="63"/>
      <c r="L140" s="20">
        <f>'6.ВД 19-21 '!K104</f>
        <v>20000</v>
      </c>
      <c r="M140" s="20">
        <f>'6.ВД 19-21 '!L104</f>
        <v>0</v>
      </c>
      <c r="N140" s="20">
        <f>'6.ВД 19-21 '!M104</f>
        <v>20000</v>
      </c>
      <c r="O140" s="20">
        <f>'6.ВД 19-21 '!N104</f>
        <v>0</v>
      </c>
      <c r="P140" s="20">
        <f>'6.ВД 19-21 '!O104</f>
        <v>0</v>
      </c>
    </row>
    <row r="141" spans="1:16" ht="12.75" hidden="1">
      <c r="A141" s="32"/>
      <c r="B141" s="68" t="s">
        <v>14</v>
      </c>
      <c r="C141" s="15">
        <v>65</v>
      </c>
      <c r="D141" s="15">
        <v>0</v>
      </c>
      <c r="E141" s="15">
        <v>16</v>
      </c>
      <c r="F141" s="69">
        <v>865</v>
      </c>
      <c r="G141" s="63"/>
      <c r="H141" s="63"/>
      <c r="I141" s="63"/>
      <c r="J141" s="70"/>
      <c r="K141" s="63"/>
      <c r="L141" s="20">
        <f>'6.ВД 19-21 '!K105</f>
        <v>20000</v>
      </c>
      <c r="M141" s="20">
        <f>'6.ВД 19-21 '!L105</f>
        <v>0</v>
      </c>
      <c r="N141" s="20">
        <f>'6.ВД 19-21 '!M105</f>
        <v>20000</v>
      </c>
      <c r="O141" s="20">
        <f>'6.ВД 19-21 '!N105</f>
        <v>0</v>
      </c>
      <c r="P141" s="20">
        <f>'6.ВД 19-21 '!O105</f>
        <v>0</v>
      </c>
    </row>
    <row r="142" spans="1:16" ht="12.75" hidden="1">
      <c r="A142" s="32"/>
      <c r="B142" s="171" t="s">
        <v>180</v>
      </c>
      <c r="C142" s="15">
        <v>65</v>
      </c>
      <c r="D142" s="15">
        <v>0</v>
      </c>
      <c r="E142" s="15">
        <v>16</v>
      </c>
      <c r="F142" s="69">
        <v>865</v>
      </c>
      <c r="G142" s="63"/>
      <c r="H142" s="63"/>
      <c r="I142" s="63" t="s">
        <v>181</v>
      </c>
      <c r="J142" s="70"/>
      <c r="K142" s="63"/>
      <c r="L142" s="20">
        <f>'6.ВД 19-21 '!K106</f>
        <v>6000</v>
      </c>
      <c r="M142" s="20">
        <f>'6.ВД 19-21 '!L106</f>
        <v>0</v>
      </c>
      <c r="N142" s="20">
        <f>'6.ВД 19-21 '!M106</f>
        <v>6000</v>
      </c>
      <c r="O142" s="20">
        <f>'6.ВД 19-21 '!N106</f>
        <v>0</v>
      </c>
      <c r="P142" s="20">
        <f>'6.ВД 19-21 '!O106</f>
        <v>0</v>
      </c>
    </row>
    <row r="143" spans="1:16" ht="12.75" hidden="1">
      <c r="A143" s="32"/>
      <c r="B143" s="114" t="s">
        <v>40</v>
      </c>
      <c r="C143" s="15">
        <v>65</v>
      </c>
      <c r="D143" s="15">
        <v>0</v>
      </c>
      <c r="E143" s="15">
        <v>16</v>
      </c>
      <c r="F143" s="69">
        <v>865</v>
      </c>
      <c r="G143" s="63"/>
      <c r="H143" s="63"/>
      <c r="I143" s="63" t="s">
        <v>181</v>
      </c>
      <c r="J143" s="70"/>
      <c r="K143" s="63" t="s">
        <v>41</v>
      </c>
      <c r="L143" s="20">
        <f>'6.ВД 19-21 '!K107</f>
        <v>6000</v>
      </c>
      <c r="M143" s="20">
        <f>'6.ВД 19-21 '!L107</f>
        <v>0</v>
      </c>
      <c r="N143" s="20">
        <f>'6.ВД 19-21 '!M107</f>
        <v>6000</v>
      </c>
      <c r="O143" s="20">
        <f>'6.ВД 19-21 '!N107</f>
        <v>0</v>
      </c>
      <c r="P143" s="20">
        <f>'6.ВД 19-21 '!O107</f>
        <v>0</v>
      </c>
    </row>
    <row r="144" spans="1:16" ht="12.75" hidden="1">
      <c r="A144" s="32"/>
      <c r="B144" s="29" t="s">
        <v>42</v>
      </c>
      <c r="C144" s="15">
        <v>65</v>
      </c>
      <c r="D144" s="15">
        <v>0</v>
      </c>
      <c r="E144" s="15">
        <v>16</v>
      </c>
      <c r="F144" s="69">
        <v>865</v>
      </c>
      <c r="G144" s="63"/>
      <c r="H144" s="63"/>
      <c r="I144" s="63" t="s">
        <v>181</v>
      </c>
      <c r="J144" s="70"/>
      <c r="K144" s="63" t="s">
        <v>43</v>
      </c>
      <c r="L144" s="20">
        <f>'6.ВД 19-21 '!K108</f>
        <v>6000</v>
      </c>
      <c r="M144" s="20">
        <f>'6.ВД 19-21 '!L108</f>
        <v>0</v>
      </c>
      <c r="N144" s="20">
        <f>'6.ВД 19-21 '!M108</f>
        <v>6000</v>
      </c>
      <c r="O144" s="20">
        <f>'6.ВД 19-21 '!N108</f>
        <v>0</v>
      </c>
      <c r="P144" s="20">
        <f>'6.ВД 19-21 '!O108</f>
        <v>0</v>
      </c>
    </row>
    <row r="145" spans="1:16" ht="24" hidden="1">
      <c r="A145" s="32"/>
      <c r="B145" s="172" t="s">
        <v>257</v>
      </c>
      <c r="C145" s="15">
        <v>65</v>
      </c>
      <c r="D145" s="15">
        <v>0</v>
      </c>
      <c r="E145" s="15">
        <v>16</v>
      </c>
      <c r="F145" s="69">
        <v>865</v>
      </c>
      <c r="G145" s="63"/>
      <c r="H145" s="63"/>
      <c r="I145" s="63" t="s">
        <v>259</v>
      </c>
      <c r="J145" s="70"/>
      <c r="K145" s="63"/>
      <c r="L145" s="20">
        <f>'6.ВД 19-21 '!K109</f>
        <v>14000</v>
      </c>
      <c r="M145" s="20">
        <f>'6.ВД 19-21 '!L109</f>
        <v>0</v>
      </c>
      <c r="N145" s="20">
        <f>'6.ВД 19-21 '!M109</f>
        <v>14000</v>
      </c>
      <c r="O145" s="20">
        <f>'6.ВД 19-21 '!N109</f>
        <v>0</v>
      </c>
      <c r="P145" s="20">
        <f>'6.ВД 19-21 '!O109</f>
        <v>0</v>
      </c>
    </row>
    <row r="146" spans="1:16" ht="27" customHeight="1" hidden="1">
      <c r="A146" s="32"/>
      <c r="B146" s="22" t="s">
        <v>34</v>
      </c>
      <c r="C146" s="15">
        <v>65</v>
      </c>
      <c r="D146" s="15">
        <v>0</v>
      </c>
      <c r="E146" s="15">
        <v>16</v>
      </c>
      <c r="F146" s="69">
        <v>865</v>
      </c>
      <c r="G146" s="63"/>
      <c r="H146" s="63"/>
      <c r="I146" s="63" t="s">
        <v>259</v>
      </c>
      <c r="J146" s="70"/>
      <c r="K146" s="63" t="s">
        <v>35</v>
      </c>
      <c r="L146" s="20">
        <f>'6.ВД 19-21 '!K110</f>
        <v>14000</v>
      </c>
      <c r="M146" s="20">
        <f>'6.ВД 19-21 '!L110</f>
        <v>0</v>
      </c>
      <c r="N146" s="20">
        <f>'6.ВД 19-21 '!M110</f>
        <v>14000</v>
      </c>
      <c r="O146" s="20">
        <f>'6.ВД 19-21 '!N110</f>
        <v>0</v>
      </c>
      <c r="P146" s="20">
        <f>'6.ВД 19-21 '!O110</f>
        <v>0</v>
      </c>
    </row>
    <row r="147" spans="1:16" ht="39.75" customHeight="1" hidden="1">
      <c r="A147" s="32"/>
      <c r="B147" s="22" t="s">
        <v>258</v>
      </c>
      <c r="C147" s="15">
        <v>65</v>
      </c>
      <c r="D147" s="15">
        <v>0</v>
      </c>
      <c r="E147" s="15">
        <v>16</v>
      </c>
      <c r="F147" s="69">
        <v>865</v>
      </c>
      <c r="G147" s="63"/>
      <c r="H147" s="63"/>
      <c r="I147" s="63" t="s">
        <v>259</v>
      </c>
      <c r="J147" s="70"/>
      <c r="K147" s="63" t="s">
        <v>37</v>
      </c>
      <c r="L147" s="20">
        <f>'6.ВД 19-21 '!K111</f>
        <v>14000</v>
      </c>
      <c r="M147" s="20">
        <f>'6.ВД 19-21 '!L111</f>
        <v>0</v>
      </c>
      <c r="N147" s="20">
        <f>'6.ВД 19-21 '!M111</f>
        <v>14000</v>
      </c>
      <c r="O147" s="20">
        <f>'6.ВД 19-21 '!N111</f>
        <v>0</v>
      </c>
      <c r="P147" s="20">
        <f>'6.ВД 19-21 '!O111</f>
        <v>0</v>
      </c>
    </row>
    <row r="148" spans="1:16" ht="27.75" customHeight="1" hidden="1">
      <c r="A148" s="32"/>
      <c r="B148" s="145" t="s">
        <v>156</v>
      </c>
      <c r="C148" s="15">
        <v>65</v>
      </c>
      <c r="D148" s="67">
        <v>0</v>
      </c>
      <c r="E148" s="67">
        <v>17</v>
      </c>
      <c r="F148" s="69"/>
      <c r="G148" s="83"/>
      <c r="H148" s="83"/>
      <c r="I148" s="83"/>
      <c r="J148" s="87"/>
      <c r="K148" s="83"/>
      <c r="L148" s="18">
        <f aca="true" t="shared" si="26" ref="L148:N151">L149</f>
        <v>198432</v>
      </c>
      <c r="M148" s="18">
        <f t="shared" si="26"/>
        <v>0</v>
      </c>
      <c r="N148" s="18">
        <f t="shared" si="26"/>
        <v>198432</v>
      </c>
      <c r="O148" s="18">
        <f aca="true" t="shared" si="27" ref="O148:P151">O149</f>
        <v>0</v>
      </c>
      <c r="P148" s="18">
        <f t="shared" si="27"/>
        <v>0</v>
      </c>
    </row>
    <row r="149" spans="1:16" ht="15" customHeight="1" hidden="1">
      <c r="A149" s="32"/>
      <c r="B149" s="68" t="s">
        <v>14</v>
      </c>
      <c r="C149" s="15">
        <v>65</v>
      </c>
      <c r="D149" s="67">
        <v>0</v>
      </c>
      <c r="E149" s="67">
        <v>17</v>
      </c>
      <c r="F149" s="69">
        <v>865</v>
      </c>
      <c r="G149" s="83"/>
      <c r="H149" s="83"/>
      <c r="I149" s="83"/>
      <c r="J149" s="87"/>
      <c r="K149" s="83"/>
      <c r="L149" s="18">
        <f t="shared" si="26"/>
        <v>198432</v>
      </c>
      <c r="M149" s="18">
        <f t="shared" si="26"/>
        <v>0</v>
      </c>
      <c r="N149" s="18">
        <f t="shared" si="26"/>
        <v>198432</v>
      </c>
      <c r="O149" s="18">
        <f t="shared" si="27"/>
        <v>0</v>
      </c>
      <c r="P149" s="18">
        <f t="shared" si="27"/>
        <v>0</v>
      </c>
    </row>
    <row r="150" spans="1:16" ht="29.25" customHeight="1" hidden="1">
      <c r="A150" s="32"/>
      <c r="B150" s="102" t="s">
        <v>182</v>
      </c>
      <c r="C150" s="104">
        <v>65</v>
      </c>
      <c r="D150" s="15">
        <v>0</v>
      </c>
      <c r="E150" s="15">
        <v>17</v>
      </c>
      <c r="F150" s="69">
        <v>865</v>
      </c>
      <c r="G150" s="63" t="s">
        <v>73</v>
      </c>
      <c r="H150" s="63" t="s">
        <v>16</v>
      </c>
      <c r="I150" s="63" t="s">
        <v>183</v>
      </c>
      <c r="J150" s="70" t="s">
        <v>157</v>
      </c>
      <c r="K150" s="76"/>
      <c r="L150" s="20">
        <f t="shared" si="26"/>
        <v>198432</v>
      </c>
      <c r="M150" s="20">
        <f t="shared" si="26"/>
        <v>0</v>
      </c>
      <c r="N150" s="20">
        <f t="shared" si="26"/>
        <v>198432</v>
      </c>
      <c r="O150" s="20">
        <f t="shared" si="27"/>
        <v>0</v>
      </c>
      <c r="P150" s="20">
        <f t="shared" si="27"/>
        <v>0</v>
      </c>
    </row>
    <row r="151" spans="1:16" ht="25.5" customHeight="1" hidden="1">
      <c r="A151" s="32"/>
      <c r="B151" s="30" t="s">
        <v>103</v>
      </c>
      <c r="C151" s="15">
        <v>65</v>
      </c>
      <c r="D151" s="15">
        <v>0</v>
      </c>
      <c r="E151" s="15">
        <v>17</v>
      </c>
      <c r="F151" s="69">
        <v>865</v>
      </c>
      <c r="G151" s="63" t="s">
        <v>73</v>
      </c>
      <c r="H151" s="63" t="s">
        <v>16</v>
      </c>
      <c r="I151" s="63" t="s">
        <v>183</v>
      </c>
      <c r="J151" s="70" t="s">
        <v>157</v>
      </c>
      <c r="K151" s="76" t="s">
        <v>104</v>
      </c>
      <c r="L151" s="20">
        <f t="shared" si="26"/>
        <v>198432</v>
      </c>
      <c r="M151" s="20">
        <f t="shared" si="26"/>
        <v>0</v>
      </c>
      <c r="N151" s="20">
        <f t="shared" si="26"/>
        <v>198432</v>
      </c>
      <c r="O151" s="20">
        <f t="shared" si="27"/>
        <v>0</v>
      </c>
      <c r="P151" s="20">
        <f t="shared" si="27"/>
        <v>0</v>
      </c>
    </row>
    <row r="152" spans="1:16" ht="27.75" customHeight="1" hidden="1">
      <c r="A152" s="32"/>
      <c r="B152" s="102" t="s">
        <v>105</v>
      </c>
      <c r="C152" s="15">
        <v>65</v>
      </c>
      <c r="D152" s="15">
        <v>0</v>
      </c>
      <c r="E152" s="15">
        <v>17</v>
      </c>
      <c r="F152" s="69"/>
      <c r="G152" s="63"/>
      <c r="H152" s="63"/>
      <c r="I152" s="63" t="s">
        <v>183</v>
      </c>
      <c r="J152" s="70"/>
      <c r="K152" s="76" t="s">
        <v>106</v>
      </c>
      <c r="L152" s="20">
        <f>'6.ВД 19-21 '!K116</f>
        <v>198432</v>
      </c>
      <c r="M152" s="20">
        <f>'6.ВД 19-21 '!L116</f>
        <v>0</v>
      </c>
      <c r="N152" s="20">
        <f>'6.ВД 19-21 '!M116</f>
        <v>198432</v>
      </c>
      <c r="O152" s="20">
        <f>'6.ВД 19-21 '!N116</f>
        <v>0</v>
      </c>
      <c r="P152" s="20">
        <f>'6.ВД 19-21 '!O116</f>
        <v>0</v>
      </c>
    </row>
    <row r="153" spans="1:16" s="25" customFormat="1" ht="14.25" customHeight="1" hidden="1">
      <c r="A153" s="68"/>
      <c r="B153" s="52" t="s">
        <v>158</v>
      </c>
      <c r="C153" s="15">
        <v>65</v>
      </c>
      <c r="D153" s="67">
        <v>0</v>
      </c>
      <c r="E153" s="67">
        <v>18</v>
      </c>
      <c r="F153" s="69"/>
      <c r="G153" s="83"/>
      <c r="H153" s="83"/>
      <c r="I153" s="83"/>
      <c r="J153" s="87"/>
      <c r="K153" s="85"/>
      <c r="L153" s="18">
        <f aca="true" t="shared" si="28" ref="L153:P154">L154</f>
        <v>4000</v>
      </c>
      <c r="M153" s="18">
        <f t="shared" si="28"/>
        <v>0</v>
      </c>
      <c r="N153" s="18">
        <f t="shared" si="28"/>
        <v>4000</v>
      </c>
      <c r="O153" s="18">
        <f t="shared" si="28"/>
        <v>0</v>
      </c>
      <c r="P153" s="18">
        <f t="shared" si="28"/>
        <v>0</v>
      </c>
    </row>
    <row r="154" spans="1:16" s="25" customFormat="1" ht="14.25" customHeight="1" hidden="1">
      <c r="A154" s="68"/>
      <c r="B154" s="68" t="s">
        <v>14</v>
      </c>
      <c r="C154" s="15">
        <v>65</v>
      </c>
      <c r="D154" s="67">
        <v>0</v>
      </c>
      <c r="E154" s="67">
        <v>18</v>
      </c>
      <c r="F154" s="69">
        <v>865</v>
      </c>
      <c r="G154" s="83"/>
      <c r="H154" s="83"/>
      <c r="I154" s="83"/>
      <c r="J154" s="87"/>
      <c r="K154" s="85"/>
      <c r="L154" s="18">
        <f t="shared" si="28"/>
        <v>4000</v>
      </c>
      <c r="M154" s="18">
        <f t="shared" si="28"/>
        <v>0</v>
      </c>
      <c r="N154" s="18">
        <f t="shared" si="28"/>
        <v>4000</v>
      </c>
      <c r="O154" s="18">
        <f t="shared" si="28"/>
        <v>0</v>
      </c>
      <c r="P154" s="18">
        <f t="shared" si="28"/>
        <v>0</v>
      </c>
    </row>
    <row r="155" spans="1:16" ht="111" customHeight="1" hidden="1">
      <c r="A155" s="213" t="s">
        <v>184</v>
      </c>
      <c r="B155" s="213"/>
      <c r="C155" s="15">
        <v>65</v>
      </c>
      <c r="D155" s="15">
        <v>0</v>
      </c>
      <c r="E155" s="15">
        <v>18</v>
      </c>
      <c r="F155" s="69">
        <v>865</v>
      </c>
      <c r="G155" s="63" t="s">
        <v>58</v>
      </c>
      <c r="H155" s="63" t="s">
        <v>86</v>
      </c>
      <c r="I155" s="63" t="s">
        <v>185</v>
      </c>
      <c r="J155" s="71" t="s">
        <v>159</v>
      </c>
      <c r="K155" s="63"/>
      <c r="L155" s="20">
        <f aca="true" t="shared" si="29" ref="L155:P156">L156</f>
        <v>4000</v>
      </c>
      <c r="M155" s="20">
        <f t="shared" si="29"/>
        <v>0</v>
      </c>
      <c r="N155" s="20">
        <f t="shared" si="29"/>
        <v>4000</v>
      </c>
      <c r="O155" s="20">
        <f t="shared" si="29"/>
        <v>0</v>
      </c>
      <c r="P155" s="20">
        <f t="shared" si="29"/>
        <v>0</v>
      </c>
    </row>
    <row r="156" spans="1:16" ht="13.5" customHeight="1" hidden="1">
      <c r="A156" s="26"/>
      <c r="B156" s="30" t="s">
        <v>54</v>
      </c>
      <c r="C156" s="15">
        <v>65</v>
      </c>
      <c r="D156" s="15">
        <v>0</v>
      </c>
      <c r="E156" s="15">
        <v>18</v>
      </c>
      <c r="F156" s="69">
        <v>865</v>
      </c>
      <c r="G156" s="63" t="s">
        <v>58</v>
      </c>
      <c r="H156" s="63" t="s">
        <v>86</v>
      </c>
      <c r="I156" s="63" t="s">
        <v>185</v>
      </c>
      <c r="J156" s="71" t="s">
        <v>159</v>
      </c>
      <c r="K156" s="63" t="s">
        <v>55</v>
      </c>
      <c r="L156" s="20">
        <f t="shared" si="29"/>
        <v>4000</v>
      </c>
      <c r="M156" s="20">
        <f t="shared" si="29"/>
        <v>0</v>
      </c>
      <c r="N156" s="20">
        <f t="shared" si="29"/>
        <v>4000</v>
      </c>
      <c r="O156" s="20">
        <f t="shared" si="29"/>
        <v>0</v>
      </c>
      <c r="P156" s="20">
        <f t="shared" si="29"/>
        <v>0</v>
      </c>
    </row>
    <row r="157" spans="1:16" ht="13.5" customHeight="1" hidden="1">
      <c r="A157" s="26"/>
      <c r="B157" s="30" t="s">
        <v>2</v>
      </c>
      <c r="C157" s="15">
        <v>65</v>
      </c>
      <c r="D157" s="15">
        <v>0</v>
      </c>
      <c r="E157" s="15">
        <v>18</v>
      </c>
      <c r="F157" s="69">
        <v>865</v>
      </c>
      <c r="G157" s="63" t="s">
        <v>58</v>
      </c>
      <c r="H157" s="63" t="s">
        <v>86</v>
      </c>
      <c r="I157" s="63" t="s">
        <v>185</v>
      </c>
      <c r="J157" s="71" t="s">
        <v>159</v>
      </c>
      <c r="K157" s="76" t="s">
        <v>56</v>
      </c>
      <c r="L157" s="20">
        <f>'6.ВД 19-21 '!K122</f>
        <v>4000</v>
      </c>
      <c r="M157" s="20">
        <f>'6.ВД 19-21 '!L122</f>
        <v>0</v>
      </c>
      <c r="N157" s="20">
        <f>'6.ВД 19-21 '!M122</f>
        <v>4000</v>
      </c>
      <c r="O157" s="20">
        <f>'6.ВД 19-21 '!N122</f>
        <v>0</v>
      </c>
      <c r="P157" s="20">
        <f>'6.ВД 19-21 '!O122</f>
        <v>0</v>
      </c>
    </row>
    <row r="158" spans="1:16" ht="16.5" customHeight="1" hidden="1">
      <c r="A158" s="32"/>
      <c r="B158" s="146" t="s">
        <v>160</v>
      </c>
      <c r="C158" s="93">
        <v>70</v>
      </c>
      <c r="D158" s="62"/>
      <c r="E158" s="62"/>
      <c r="F158" s="69">
        <v>865</v>
      </c>
      <c r="G158" s="63"/>
      <c r="H158" s="63"/>
      <c r="I158" s="63"/>
      <c r="J158" s="70"/>
      <c r="K158" s="63"/>
      <c r="L158" s="94">
        <f>L160</f>
        <v>0</v>
      </c>
      <c r="M158" s="94"/>
      <c r="N158" s="94"/>
      <c r="O158" s="94">
        <f>O160</f>
        <v>6</v>
      </c>
      <c r="P158" s="94">
        <f>P160</f>
        <v>7</v>
      </c>
    </row>
    <row r="159" spans="1:16" ht="16.5" customHeight="1" hidden="1">
      <c r="A159" s="32"/>
      <c r="B159" s="68" t="s">
        <v>14</v>
      </c>
      <c r="C159" s="93">
        <v>70</v>
      </c>
      <c r="D159" s="95">
        <v>0</v>
      </c>
      <c r="E159" s="95" t="s">
        <v>161</v>
      </c>
      <c r="F159" s="69">
        <v>865</v>
      </c>
      <c r="G159" s="83"/>
      <c r="H159" s="83"/>
      <c r="I159" s="83"/>
      <c r="J159" s="87"/>
      <c r="K159" s="83"/>
      <c r="L159" s="94">
        <f>L160</f>
        <v>0</v>
      </c>
      <c r="M159" s="94"/>
      <c r="N159" s="94"/>
      <c r="O159" s="94">
        <f aca="true" t="shared" si="30" ref="O159:P162">O160</f>
        <v>6</v>
      </c>
      <c r="P159" s="94">
        <f t="shared" si="30"/>
        <v>7</v>
      </c>
    </row>
    <row r="160" spans="1:16" s="25" customFormat="1" ht="15.75" customHeight="1" hidden="1">
      <c r="A160" s="215" t="s">
        <v>57</v>
      </c>
      <c r="B160" s="215"/>
      <c r="C160" s="67">
        <v>70</v>
      </c>
      <c r="D160" s="86">
        <v>0</v>
      </c>
      <c r="E160" s="86" t="s">
        <v>161</v>
      </c>
      <c r="F160" s="69">
        <v>865</v>
      </c>
      <c r="G160" s="83" t="s">
        <v>16</v>
      </c>
      <c r="H160" s="83" t="s">
        <v>58</v>
      </c>
      <c r="I160" s="83"/>
      <c r="J160" s="83"/>
      <c r="K160" s="83"/>
      <c r="L160" s="18">
        <f>L161</f>
        <v>0</v>
      </c>
      <c r="M160" s="18"/>
      <c r="N160" s="18"/>
      <c r="O160" s="18">
        <f t="shared" si="30"/>
        <v>6</v>
      </c>
      <c r="P160" s="18">
        <f t="shared" si="30"/>
        <v>7</v>
      </c>
    </row>
    <row r="161" spans="1:16" ht="15.75" customHeight="1" hidden="1">
      <c r="A161" s="213" t="s">
        <v>59</v>
      </c>
      <c r="B161" s="213"/>
      <c r="C161" s="15">
        <v>70</v>
      </c>
      <c r="D161" s="78">
        <v>0</v>
      </c>
      <c r="E161" s="78" t="s">
        <v>161</v>
      </c>
      <c r="F161" s="69">
        <v>865</v>
      </c>
      <c r="G161" s="63" t="s">
        <v>16</v>
      </c>
      <c r="H161" s="63" t="s">
        <v>58</v>
      </c>
      <c r="I161" s="63" t="s">
        <v>60</v>
      </c>
      <c r="J161" s="75" t="s">
        <v>162</v>
      </c>
      <c r="K161" s="63"/>
      <c r="L161" s="20">
        <f>L162</f>
        <v>0</v>
      </c>
      <c r="M161" s="20"/>
      <c r="N161" s="20"/>
      <c r="O161" s="20">
        <f t="shared" si="30"/>
        <v>6</v>
      </c>
      <c r="P161" s="20">
        <f t="shared" si="30"/>
        <v>7</v>
      </c>
    </row>
    <row r="162" spans="1:16" ht="12.75" hidden="1">
      <c r="A162" s="26"/>
      <c r="B162" s="32" t="s">
        <v>40</v>
      </c>
      <c r="C162" s="15">
        <v>70</v>
      </c>
      <c r="D162" s="78">
        <v>0</v>
      </c>
      <c r="E162" s="78" t="s">
        <v>161</v>
      </c>
      <c r="F162" s="69">
        <v>865</v>
      </c>
      <c r="G162" s="63" t="s">
        <v>16</v>
      </c>
      <c r="H162" s="63" t="s">
        <v>58</v>
      </c>
      <c r="I162" s="63" t="s">
        <v>60</v>
      </c>
      <c r="J162" s="75" t="s">
        <v>162</v>
      </c>
      <c r="K162" s="63" t="s">
        <v>41</v>
      </c>
      <c r="L162" s="20">
        <f>L163</f>
        <v>0</v>
      </c>
      <c r="M162" s="20"/>
      <c r="N162" s="20"/>
      <c r="O162" s="20">
        <f t="shared" si="30"/>
        <v>6</v>
      </c>
      <c r="P162" s="20">
        <f t="shared" si="30"/>
        <v>7</v>
      </c>
    </row>
    <row r="163" spans="1:16" ht="15.75" customHeight="1" hidden="1">
      <c r="A163" s="26"/>
      <c r="B163" s="96" t="s">
        <v>61</v>
      </c>
      <c r="C163" s="15">
        <v>70</v>
      </c>
      <c r="D163" s="78">
        <v>0</v>
      </c>
      <c r="E163" s="78" t="s">
        <v>161</v>
      </c>
      <c r="F163" s="69">
        <v>865</v>
      </c>
      <c r="G163" s="63" t="s">
        <v>16</v>
      </c>
      <c r="H163" s="63" t="s">
        <v>58</v>
      </c>
      <c r="I163" s="63" t="s">
        <v>60</v>
      </c>
      <c r="J163" s="75" t="s">
        <v>162</v>
      </c>
      <c r="K163" s="63" t="s">
        <v>62</v>
      </c>
      <c r="L163" s="20">
        <v>0</v>
      </c>
      <c r="M163" s="20"/>
      <c r="N163" s="20"/>
      <c r="O163" s="20">
        <v>6</v>
      </c>
      <c r="P163" s="20">
        <v>7</v>
      </c>
    </row>
    <row r="164" spans="1:16" ht="15.75" customHeight="1" hidden="1">
      <c r="A164" s="26"/>
      <c r="B164" s="26" t="s">
        <v>112</v>
      </c>
      <c r="C164" s="15">
        <v>70</v>
      </c>
      <c r="D164" s="15">
        <v>0</v>
      </c>
      <c r="E164" s="15"/>
      <c r="F164" s="69">
        <v>863</v>
      </c>
      <c r="G164" s="97">
        <v>99</v>
      </c>
      <c r="H164" s="63" t="s">
        <v>113</v>
      </c>
      <c r="I164" s="63" t="s">
        <v>114</v>
      </c>
      <c r="J164" s="147" t="s">
        <v>163</v>
      </c>
      <c r="K164" s="63"/>
      <c r="L164" s="20"/>
      <c r="M164" s="20"/>
      <c r="N164" s="20"/>
      <c r="O164" s="20"/>
      <c r="P164" s="20"/>
    </row>
    <row r="165" spans="1:16" ht="15.75" customHeight="1" hidden="1">
      <c r="A165" s="26"/>
      <c r="B165" s="26" t="s">
        <v>112</v>
      </c>
      <c r="C165" s="15">
        <v>70</v>
      </c>
      <c r="D165" s="15">
        <v>0</v>
      </c>
      <c r="E165" s="15"/>
      <c r="F165" s="69">
        <v>863</v>
      </c>
      <c r="G165" s="97">
        <v>99</v>
      </c>
      <c r="H165" s="63" t="s">
        <v>113</v>
      </c>
      <c r="I165" s="63" t="s">
        <v>114</v>
      </c>
      <c r="J165" s="147" t="s">
        <v>163</v>
      </c>
      <c r="K165" s="63" t="s">
        <v>116</v>
      </c>
      <c r="L165" s="20"/>
      <c r="M165" s="20"/>
      <c r="N165" s="20"/>
      <c r="O165" s="20"/>
      <c r="P165" s="20"/>
    </row>
    <row r="166" spans="1:16" ht="26.25" customHeight="1" hidden="1">
      <c r="A166" s="26"/>
      <c r="B166" s="156" t="s">
        <v>214</v>
      </c>
      <c r="C166" s="15">
        <v>70</v>
      </c>
      <c r="D166" s="15">
        <v>0</v>
      </c>
      <c r="E166" s="78"/>
      <c r="F166" s="69"/>
      <c r="G166" s="97"/>
      <c r="H166" s="63"/>
      <c r="I166" s="63"/>
      <c r="J166" s="147"/>
      <c r="K166" s="63"/>
      <c r="L166" s="20">
        <f aca="true" t="shared" si="31" ref="L166:P169">L167</f>
        <v>7196</v>
      </c>
      <c r="M166" s="20">
        <f t="shared" si="31"/>
        <v>0</v>
      </c>
      <c r="N166" s="20">
        <f t="shared" si="31"/>
        <v>7196</v>
      </c>
      <c r="O166" s="20">
        <f t="shared" si="31"/>
        <v>0</v>
      </c>
      <c r="P166" s="20">
        <f t="shared" si="31"/>
        <v>0</v>
      </c>
    </row>
    <row r="167" spans="1:16" ht="15.75" customHeight="1" hidden="1">
      <c r="A167" s="26"/>
      <c r="B167" s="68" t="s">
        <v>14</v>
      </c>
      <c r="C167" s="15">
        <v>70</v>
      </c>
      <c r="D167" s="15">
        <v>0</v>
      </c>
      <c r="E167" s="78" t="s">
        <v>161</v>
      </c>
      <c r="F167" s="69">
        <v>865</v>
      </c>
      <c r="G167" s="97"/>
      <c r="H167" s="63"/>
      <c r="I167" s="63"/>
      <c r="J167" s="147"/>
      <c r="K167" s="63"/>
      <c r="L167" s="20">
        <f t="shared" si="31"/>
        <v>7196</v>
      </c>
      <c r="M167" s="20">
        <f t="shared" si="31"/>
        <v>0</v>
      </c>
      <c r="N167" s="20">
        <f t="shared" si="31"/>
        <v>7196</v>
      </c>
      <c r="O167" s="20">
        <f t="shared" si="31"/>
        <v>0</v>
      </c>
      <c r="P167" s="20">
        <f t="shared" si="31"/>
        <v>0</v>
      </c>
    </row>
    <row r="168" spans="1:16" ht="27" customHeight="1" hidden="1">
      <c r="A168" s="26"/>
      <c r="B168" s="157" t="s">
        <v>215</v>
      </c>
      <c r="C168" s="15">
        <v>70</v>
      </c>
      <c r="D168" s="15">
        <v>0</v>
      </c>
      <c r="E168" s="78" t="s">
        <v>161</v>
      </c>
      <c r="F168" s="69">
        <v>865</v>
      </c>
      <c r="G168" s="97"/>
      <c r="H168" s="63"/>
      <c r="I168" s="63" t="s">
        <v>229</v>
      </c>
      <c r="J168" s="147"/>
      <c r="K168" s="63"/>
      <c r="L168" s="20">
        <f t="shared" si="31"/>
        <v>7196</v>
      </c>
      <c r="M168" s="20">
        <f t="shared" si="31"/>
        <v>0</v>
      </c>
      <c r="N168" s="20">
        <f t="shared" si="31"/>
        <v>7196</v>
      </c>
      <c r="O168" s="20">
        <f t="shared" si="31"/>
        <v>0</v>
      </c>
      <c r="P168" s="20">
        <f t="shared" si="31"/>
        <v>0</v>
      </c>
    </row>
    <row r="169" spans="1:16" ht="15.75" customHeight="1" hidden="1">
      <c r="A169" s="26"/>
      <c r="B169" s="157" t="s">
        <v>40</v>
      </c>
      <c r="C169" s="15">
        <v>70</v>
      </c>
      <c r="D169" s="15">
        <v>0</v>
      </c>
      <c r="E169" s="78" t="s">
        <v>161</v>
      </c>
      <c r="F169" s="69">
        <v>865</v>
      </c>
      <c r="G169" s="97"/>
      <c r="H169" s="63"/>
      <c r="I169" s="63" t="s">
        <v>229</v>
      </c>
      <c r="J169" s="147"/>
      <c r="K169" s="63"/>
      <c r="L169" s="20">
        <f t="shared" si="31"/>
        <v>7196</v>
      </c>
      <c r="M169" s="20">
        <f t="shared" si="31"/>
        <v>0</v>
      </c>
      <c r="N169" s="20">
        <f t="shared" si="31"/>
        <v>7196</v>
      </c>
      <c r="O169" s="20">
        <f t="shared" si="31"/>
        <v>0</v>
      </c>
      <c r="P169" s="20">
        <f t="shared" si="31"/>
        <v>0</v>
      </c>
    </row>
    <row r="170" spans="1:16" ht="15.75" customHeight="1" hidden="1">
      <c r="A170" s="26"/>
      <c r="B170" s="157" t="s">
        <v>216</v>
      </c>
      <c r="C170" s="15">
        <v>70</v>
      </c>
      <c r="D170" s="15">
        <v>0</v>
      </c>
      <c r="E170" s="78" t="s">
        <v>161</v>
      </c>
      <c r="F170" s="69">
        <v>865</v>
      </c>
      <c r="G170" s="97"/>
      <c r="H170" s="63"/>
      <c r="I170" s="63" t="s">
        <v>229</v>
      </c>
      <c r="J170" s="147"/>
      <c r="K170" s="63" t="s">
        <v>219</v>
      </c>
      <c r="L170" s="20">
        <f>'6.ВД 19-21 '!K45</f>
        <v>7196</v>
      </c>
      <c r="M170" s="20">
        <f>'6.ВД 19-21 '!L45</f>
        <v>0</v>
      </c>
      <c r="N170" s="20">
        <f>'6.ВД 19-21 '!M45</f>
        <v>7196</v>
      </c>
      <c r="O170" s="20">
        <f>'6.ВД 19-21 '!N45</f>
        <v>0</v>
      </c>
      <c r="P170" s="20">
        <f>'6.ВД 19-21 '!O45</f>
        <v>0</v>
      </c>
    </row>
    <row r="171" spans="1:16" ht="15.75" customHeight="1" hidden="1">
      <c r="A171" s="26"/>
      <c r="B171" s="153" t="s">
        <v>112</v>
      </c>
      <c r="C171" s="15">
        <v>70</v>
      </c>
      <c r="D171" s="15">
        <v>0</v>
      </c>
      <c r="E171" s="15"/>
      <c r="F171" s="69"/>
      <c r="G171" s="97"/>
      <c r="H171" s="63"/>
      <c r="I171" s="63"/>
      <c r="J171" s="147"/>
      <c r="K171" s="63"/>
      <c r="L171" s="20">
        <f aca="true" t="shared" si="32" ref="L171:P173">L172</f>
        <v>0</v>
      </c>
      <c r="M171" s="20">
        <f t="shared" si="32"/>
        <v>0</v>
      </c>
      <c r="N171" s="20">
        <f t="shared" si="32"/>
        <v>0</v>
      </c>
      <c r="O171" s="20">
        <f t="shared" si="32"/>
        <v>0</v>
      </c>
      <c r="P171" s="20">
        <f t="shared" si="32"/>
        <v>0</v>
      </c>
    </row>
    <row r="172" spans="1:16" ht="15.75" customHeight="1" hidden="1">
      <c r="A172" s="26"/>
      <c r="B172" s="154" t="s">
        <v>112</v>
      </c>
      <c r="C172" s="15">
        <v>70</v>
      </c>
      <c r="D172" s="15">
        <v>0</v>
      </c>
      <c r="E172" s="15">
        <v>99</v>
      </c>
      <c r="F172" s="69"/>
      <c r="G172" s="97"/>
      <c r="H172" s="63"/>
      <c r="I172" s="63"/>
      <c r="J172" s="147"/>
      <c r="K172" s="63"/>
      <c r="L172" s="20">
        <f t="shared" si="32"/>
        <v>0</v>
      </c>
      <c r="M172" s="20">
        <f t="shared" si="32"/>
        <v>0</v>
      </c>
      <c r="N172" s="20">
        <f t="shared" si="32"/>
        <v>0</v>
      </c>
      <c r="O172" s="20">
        <f t="shared" si="32"/>
        <v>0</v>
      </c>
      <c r="P172" s="20">
        <f t="shared" si="32"/>
        <v>0</v>
      </c>
    </row>
    <row r="173" spans="1:16" ht="15.75" customHeight="1" hidden="1">
      <c r="A173" s="26"/>
      <c r="B173" s="154" t="s">
        <v>112</v>
      </c>
      <c r="C173" s="15">
        <v>70</v>
      </c>
      <c r="D173" s="15">
        <v>0</v>
      </c>
      <c r="E173" s="15">
        <v>99</v>
      </c>
      <c r="F173" s="69">
        <v>865</v>
      </c>
      <c r="G173" s="97"/>
      <c r="H173" s="63"/>
      <c r="I173" s="63" t="s">
        <v>220</v>
      </c>
      <c r="J173" s="147"/>
      <c r="K173" s="63"/>
      <c r="L173" s="20">
        <f t="shared" si="32"/>
        <v>0</v>
      </c>
      <c r="M173" s="20">
        <f t="shared" si="32"/>
        <v>0</v>
      </c>
      <c r="N173" s="20">
        <f t="shared" si="32"/>
        <v>0</v>
      </c>
      <c r="O173" s="20">
        <f t="shared" si="32"/>
        <v>0</v>
      </c>
      <c r="P173" s="20">
        <f t="shared" si="32"/>
        <v>0</v>
      </c>
    </row>
    <row r="174" spans="1:16" ht="15.75" customHeight="1" hidden="1">
      <c r="A174" s="26"/>
      <c r="B174" s="154" t="s">
        <v>112</v>
      </c>
      <c r="C174" s="15">
        <v>70</v>
      </c>
      <c r="D174" s="15">
        <v>0</v>
      </c>
      <c r="E174" s="15">
        <v>99</v>
      </c>
      <c r="F174" s="69">
        <v>865</v>
      </c>
      <c r="G174" s="97"/>
      <c r="H174" s="63"/>
      <c r="I174" s="63" t="s">
        <v>220</v>
      </c>
      <c r="J174" s="147"/>
      <c r="K174" s="63" t="s">
        <v>213</v>
      </c>
      <c r="L174" s="20">
        <f>'6.ВД 19-21 '!K130</f>
        <v>0</v>
      </c>
      <c r="M174" s="20">
        <f>'6.ВД 19-21 '!L130</f>
        <v>0</v>
      </c>
      <c r="N174" s="20">
        <f>'6.ВД 19-21 '!M130</f>
        <v>0</v>
      </c>
      <c r="O174" s="20">
        <f>'6.ВД 19-21 '!N130</f>
        <v>0</v>
      </c>
      <c r="P174" s="20">
        <f>'6.ВД 19-21 '!O130</f>
        <v>0</v>
      </c>
    </row>
    <row r="175" spans="1:16" ht="16.5" customHeight="1" hidden="1">
      <c r="A175" s="51"/>
      <c r="B175" s="99" t="s">
        <v>117</v>
      </c>
      <c r="C175" s="67"/>
      <c r="D175" s="67"/>
      <c r="E175" s="67"/>
      <c r="F175" s="69"/>
      <c r="G175" s="83"/>
      <c r="H175" s="83"/>
      <c r="I175" s="83"/>
      <c r="J175" s="83"/>
      <c r="K175" s="83"/>
      <c r="L175" s="18">
        <f>L171+L166+L153+L148+L84+L78+L69+L60+L12+L140</f>
        <v>4207095.57</v>
      </c>
      <c r="M175" s="18">
        <f>M171+M166+M153+M148+M84+M78+M69+M60+M12+M140</f>
        <v>0</v>
      </c>
      <c r="N175" s="18">
        <f>N171+N166+N153+N148+N84+N78+N69+N60+N12+N140</f>
        <v>4207095.57</v>
      </c>
      <c r="O175" s="18">
        <f>O171+O166+O153+O148+O84+O78+O69+O60+O12</f>
        <v>0</v>
      </c>
      <c r="P175" s="18">
        <f>P171+P166+P153+P148+P84+P78+P69+P60+P12</f>
        <v>0</v>
      </c>
    </row>
    <row r="177" spans="12:16" ht="14.25">
      <c r="L177" s="54"/>
      <c r="M177" s="54"/>
      <c r="N177" s="54"/>
      <c r="O177" s="54"/>
      <c r="P177" s="54"/>
    </row>
  </sheetData>
  <sheetProtection/>
  <mergeCells count="21">
    <mergeCell ref="A160:B160"/>
    <mergeCell ref="L5:P5"/>
    <mergeCell ref="A161:B161"/>
    <mergeCell ref="A124:B124"/>
    <mergeCell ref="A130:B130"/>
    <mergeCell ref="A134:B134"/>
    <mergeCell ref="A137:B137"/>
    <mergeCell ref="A53:B53"/>
    <mergeCell ref="A80:B80"/>
    <mergeCell ref="A86:B86"/>
    <mergeCell ref="A155:B155"/>
    <mergeCell ref="C4:P4"/>
    <mergeCell ref="C6:P6"/>
    <mergeCell ref="C3:N3"/>
    <mergeCell ref="A118:B118"/>
    <mergeCell ref="C2:L2"/>
    <mergeCell ref="A10:B10"/>
    <mergeCell ref="A21:B21"/>
    <mergeCell ref="A94:B94"/>
    <mergeCell ref="A98:B98"/>
    <mergeCell ref="A8:P8"/>
  </mergeCells>
  <printOptions/>
  <pageMargins left="0.6692913385826772" right="0.3937007874015748" top="0.15748031496062992" bottom="0" header="0.5511811023622047" footer="0.3937007874015748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2019-11-14T10:18:33Z</dcterms:modified>
  <cp:category/>
  <cp:version/>
  <cp:contentType/>
  <cp:contentStatus/>
</cp:coreProperties>
</file>