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tabRatio="899" activeTab="4"/>
  </bookViews>
  <sheets>
    <sheet name="1доходы" sheetId="1" r:id="rId1"/>
    <sheet name="6Вед.18" sheetId="2" r:id="rId2"/>
    <sheet name="7.ФС" sheetId="3" r:id="rId3"/>
    <sheet name="8.МП" sheetId="4" r:id="rId4"/>
    <sheet name="10 Ист" sheetId="5" r:id="rId5"/>
  </sheets>
  <definedNames>
    <definedName name="_xlnm.Print_Titles" localSheetId="1">'6Вед.18'!$10:$10</definedName>
    <definedName name="_xlnm.Print_Titles" localSheetId="3">'8.МП'!$10:$10</definedName>
  </definedNames>
  <calcPr fullCalcOnLoad="1"/>
</workbook>
</file>

<file path=xl/sharedStrings.xml><?xml version="1.0" encoding="utf-8"?>
<sst xmlns="http://schemas.openxmlformats.org/spreadsheetml/2006/main" count="1935" uniqueCount="333">
  <si>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</si>
  <si>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</si>
  <si>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</si>
  <si>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</si>
  <si>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</si>
  <si>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</si>
  <si>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</si>
  <si>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</si>
  <si>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870</t>
  </si>
  <si>
    <t>540</t>
  </si>
  <si>
    <t>ВСЕГО РАСХОДОВ</t>
  </si>
  <si>
    <t>Условно утвержденные расходы</t>
  </si>
  <si>
    <t>99</t>
  </si>
  <si>
    <t>999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</si>
  <si>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</si>
  <si>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</si>
  <si>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</si>
  <si>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</si>
  <si>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</si>
  <si>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</si>
  <si>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</si>
  <si>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</si>
  <si>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</si>
  <si>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</si>
  <si>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</si>
  <si>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</si>
  <si>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</si>
  <si>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</si>
  <si>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</si>
  <si>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</si>
  <si>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</si>
  <si>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</si>
  <si>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</si>
  <si>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</si>
  <si>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</si>
  <si>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</si>
  <si>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</si>
  <si>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</si>
  <si>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</si>
  <si>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</si>
  <si>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</si>
  <si>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</si>
  <si>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</si>
  <si>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</si>
  <si>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</si>
  <si>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</si>
  <si>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</si>
  <si>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</si>
  <si>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</si>
  <si>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</si>
  <si>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</si>
  <si>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</si>
  <si>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</si>
  <si>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</si>
  <si>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</si>
  <si>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</si>
  <si>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</si>
  <si>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</si>
  <si>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</si>
  <si>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>Утверждено на 2016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</si>
  <si>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</si>
  <si>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</si>
  <si>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</si>
  <si>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</si>
  <si>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</si>
  <si>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1010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</si>
  <si>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</si>
  <si>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</si>
  <si>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</si>
  <si>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1012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</si>
  <si>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</si>
  <si>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</si>
  <si>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Мероприятия в сфере пожарной безопасности</t>
  </si>
  <si>
    <t>1129</t>
  </si>
  <si>
    <t>7001</t>
  </si>
  <si>
    <t>7003</t>
  </si>
  <si>
    <t>Организация и содержание мест захоронения (кладбищ)</t>
  </si>
  <si>
    <t>1014</t>
  </si>
  <si>
    <t>1003</t>
  </si>
  <si>
    <t>Массовый спорт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</si>
  <si>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</si>
  <si>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1015</t>
  </si>
  <si>
    <t>1016</t>
  </si>
  <si>
    <t>1768</t>
  </si>
  <si>
    <t>7105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</si>
  <si>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</si>
  <si>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</si>
  <si>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8</t>
  </si>
  <si>
    <t>Национальная экономика</t>
  </si>
  <si>
    <t>Дорожное хозяйство (дорожные фонды)</t>
  </si>
  <si>
    <t>09</t>
  </si>
  <si>
    <t>7201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</si>
  <si>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</si>
  <si>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321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</si>
  <si>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</si>
  <si>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</si>
  <si>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</si>
  <si>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</si>
  <si>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Надвинская сельская администрация</t>
  </si>
  <si>
    <t>66 0 12 51180</t>
  </si>
  <si>
    <t>Озеленение территории</t>
  </si>
  <si>
    <t>Оценка имущества, признание прав и регулирование отношений муниципальной собственности</t>
  </si>
  <si>
    <t>Приложение 3</t>
  </si>
  <si>
    <t>Приложение 4</t>
  </si>
  <si>
    <t>866 01 05 00 00 00 0000 000</t>
  </si>
  <si>
    <t>866 01 05 00 00 00 0000 500</t>
  </si>
  <si>
    <t>866 01 05 02 00 00 0000 500</t>
  </si>
  <si>
    <t>866 01 05 02 01 00 0000 510</t>
  </si>
  <si>
    <t>866 01 05 02 10 10 0000 510</t>
  </si>
  <si>
    <t>866 01 05 00 00 00 0000 600</t>
  </si>
  <si>
    <t>866 01 05 02 00 00 0000 600</t>
  </si>
  <si>
    <t>866 01 05 02 01 00 0000 610</t>
  </si>
  <si>
    <t>866 01 05 02 01 10 0000 610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</si>
  <si>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</si>
  <si>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</si>
  <si>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850</t>
  </si>
  <si>
    <t xml:space="preserve">Ведомственная структура расходов бюджета Надвинского сельского поселения Клетнянского района Брянской области                        на 2018 год  </t>
  </si>
  <si>
    <t>Обеспечение деятельности главы муниципального образования</t>
  </si>
  <si>
    <t>66 0 11 80010</t>
  </si>
  <si>
    <t>66 0 11 80040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</si>
  <si>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</si>
  <si>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66 0 11 84200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</si>
  <si>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</si>
  <si>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66 0 11 84220</t>
  </si>
  <si>
    <t>66 0 11 80900</t>
  </si>
  <si>
    <t>Эксплуатация и содержание имущества казны муниципального образования</t>
  </si>
  <si>
    <t>66 0 13 81140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</si>
  <si>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</si>
  <si>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66 0 14 83740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</si>
  <si>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</si>
  <si>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66 0 15 83760</t>
  </si>
  <si>
    <t>Мероприятия по благоустройству</t>
  </si>
  <si>
    <t>66 0 15 81690</t>
  </si>
  <si>
    <t>66 0 15 81700</t>
  </si>
  <si>
    <t>66 0 15 81710</t>
  </si>
  <si>
    <t>66 0 15 81730</t>
  </si>
  <si>
    <t>Выплата муниципальных пенсий (доплат к государственным пенсиям)</t>
  </si>
  <si>
    <t>66 0 17 82450</t>
  </si>
  <si>
    <t xml:space="preserve"> Приложение 3</t>
  </si>
  <si>
    <t>ППМП</t>
  </si>
  <si>
    <t>00</t>
  </si>
  <si>
    <t>80010</t>
  </si>
  <si>
    <t xml:space="preserve"> 80040</t>
  </si>
  <si>
    <t>84200</t>
  </si>
  <si>
    <t>80900</t>
  </si>
  <si>
    <t>51180</t>
  </si>
  <si>
    <t xml:space="preserve"> 81140</t>
  </si>
  <si>
    <t>83740</t>
  </si>
  <si>
    <t>83760</t>
  </si>
  <si>
    <t>81690</t>
  </si>
  <si>
    <t>81700</t>
  </si>
  <si>
    <t xml:space="preserve"> 81710</t>
  </si>
  <si>
    <t xml:space="preserve"> 81730</t>
  </si>
  <si>
    <t xml:space="preserve"> 82450</t>
  </si>
  <si>
    <t>Прогнозо на 2020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</si>
  <si>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</si>
  <si>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ОМ</t>
  </si>
  <si>
    <t>17</t>
  </si>
  <si>
    <t>Осуществление мер улучшению положения отдельных категорий граждан</t>
  </si>
  <si>
    <t>Социальные выплаты гражданам, кроме публичных нормативных социальных выплат</t>
  </si>
  <si>
    <t>320</t>
  </si>
  <si>
    <t>Развитие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</si>
  <si>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</si>
  <si>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</si>
  <si>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</si>
  <si>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</si>
  <si>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</si>
  <si>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</si>
  <si>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Обеспечение первичного воинского учета на территориях, где отсутствуют военные комиссариаты</t>
  </si>
  <si>
    <t>66 0 14 83300</t>
  </si>
  <si>
    <t>рублей</t>
  </si>
  <si>
    <t>Утверждено на 2019 год</t>
  </si>
  <si>
    <t>Прогнозо на 2021 год</t>
  </si>
  <si>
    <t xml:space="preserve">к проекту  Решения Надвиннского сельского Совета народных депутатов  "О бюджете Надвинского сельского поселения Клетнянского района Брянской области на 2017 год и плановый период 2018 и 2019 годов" </t>
  </si>
  <si>
    <t>Утверждено на 2017 год</t>
  </si>
  <si>
    <t>Уплата налогов, сборов и иных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</si>
  <si>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</si>
  <si>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66 0 11 84400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</si>
  <si>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</si>
  <si>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</si>
  <si>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</si>
  <si>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70 0 00 80060</t>
  </si>
  <si>
    <t>Специальные расходы</t>
  </si>
  <si>
    <t>880</t>
  </si>
  <si>
    <t>66 0 11 80920</t>
  </si>
  <si>
    <t>Содержание и обслуживание казны муниципального образования</t>
  </si>
  <si>
    <t>66 0 11 80930</t>
  </si>
  <si>
    <t>Членские взносы некоммерческим организациям</t>
  </si>
  <si>
    <t>66 0 11 81410</t>
  </si>
  <si>
    <t xml:space="preserve">Осуществление первичного воинского учета на территориях, где отсутствуют военные комиссариаты </t>
  </si>
  <si>
    <t>Водное хозяйство</t>
  </si>
  <si>
    <t>66 0 16 83300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</si>
  <si>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</si>
  <si>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66 0 18 84290</t>
  </si>
  <si>
    <t>70 0 00 80080</t>
  </si>
  <si>
    <t>990</t>
  </si>
  <si>
    <t>84400</t>
  </si>
  <si>
    <t>80060</t>
  </si>
  <si>
    <t>ГРБС</t>
  </si>
  <si>
    <t>866</t>
  </si>
  <si>
    <t xml:space="preserve">Непрограммная деятельность </t>
  </si>
  <si>
    <t>80920</t>
  </si>
  <si>
    <t>80930</t>
  </si>
  <si>
    <t>81410</t>
  </si>
  <si>
    <t>84220</t>
  </si>
  <si>
    <t>Информационное обеспечение деятельности органов местного самоуправления</t>
  </si>
  <si>
    <t>66 0 11 80070</t>
  </si>
  <si>
    <t>80070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</si>
  <si>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</si>
  <si>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Социальные выплаты гражданам, кроме публичных
нормативных социальных выплат
</t>
  </si>
  <si>
    <t>МБТ</t>
  </si>
  <si>
    <t>ОМС</t>
  </si>
  <si>
    <t>Обеспечение реализации полномочий муниципального образования «Надвинское сельское поселение»</t>
  </si>
  <si>
    <t>0</t>
  </si>
  <si>
    <t>16</t>
  </si>
  <si>
    <t>Содержание, текущий и капитальный ремонт и обеспечение безопасности гидротехнических сооружений</t>
  </si>
  <si>
    <t>В МР</t>
  </si>
  <si>
    <t>МП</t>
  </si>
  <si>
    <t>НР</t>
  </si>
  <si>
    <t>Источники внутреннего финансирования дефицита бюджета муниципального образования "Надвинское сельское поселение" на 2019 год и на плановый период 2020 и 2021 годов</t>
  </si>
  <si>
    <t>110</t>
  </si>
  <si>
    <t xml:space="preserve">к Решению Надвинского сельского Совета народных депутатов  "О бюджете муниципального образования "Надвинское сельское поселение" на 2019 год и плановый период 2020 и 2021 годов" </t>
  </si>
  <si>
    <t>Изменения 2019 год</t>
  </si>
  <si>
    <t>Решение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</si>
  <si>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2018 год и на плановый период 2019 и 2020 годов"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</si>
  <si>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2019 год и на плановый период 2020 и 2021 годов"</t>
  </si>
  <si>
    <t>08</t>
  </si>
  <si>
    <t>Дворцы и дома культуры, клубы,выставочные залы</t>
  </si>
  <si>
    <t>Культура</t>
  </si>
  <si>
    <t>Культура и кинемотография</t>
  </si>
  <si>
    <t>66 0 16 80480</t>
  </si>
  <si>
    <t>80480</t>
  </si>
  <si>
    <t>Изменение распределения бюджетных ассигнований по ведомственной структуре расходов бюджета муниципального образования "Надвинское сельское поселение" на 2019 год  и на плановый период 2020 и 2021 годов</t>
  </si>
  <si>
    <t>Обеспечение свободы творчества и прав граждан на участие в культурной жизни, на равный доступ к культурным ценностям</t>
  </si>
  <si>
    <t>Приложение 10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</si>
  <si>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</si>
  <si>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Изменение распределения расходов бюджета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</si>
  <si>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Приложение 1</t>
  </si>
  <si>
    <t xml:space="preserve"> </t>
  </si>
  <si>
    <t xml:space="preserve">КБК 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</si>
  <si>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</si>
  <si>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</si>
  <si>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</si>
  <si>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</si>
  <si>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</si>
  <si>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</si>
  <si>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</si>
  <si>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</si>
  <si>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</si>
  <si>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</si>
  <si>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</si>
  <si>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</si>
  <si>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</si>
  <si>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</si>
  <si>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</si>
  <si>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</si>
  <si>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</si>
  <si>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</si>
  <si>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</si>
  <si>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</si>
  <si>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</si>
  <si>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</si>
  <si>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</si>
  <si>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</si>
  <si>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</si>
  <si>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</si>
  <si>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</si>
  <si>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</si>
  <si>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</si>
  <si>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</si>
  <si>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</si>
  <si>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1 08 00000 00 0000 000</t>
  </si>
  <si>
    <t>ГОСУДАРСТВЕННАЯ ПОШЛИНА</t>
  </si>
  <si>
    <t xml:space="preserve"> 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</si>
  <si>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</si>
  <si>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</si>
  <si>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</si>
  <si>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</si>
  <si>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 ИМУЩЕСТВА,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</si>
  <si>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</si>
  <si>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</si>
  <si>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1 11 05030 00 0000 120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</si>
  <si>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</si>
  <si>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</si>
  <si>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</si>
  <si>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</si>
  <si>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</si>
  <si>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</si>
  <si>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</si>
  <si>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</si>
  <si>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</si>
  <si>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1 13 02995 10 0000 130</t>
  </si>
  <si>
    <t>Прочие доходы от компенсации затрат бюджетов сельских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</si>
  <si>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</si>
  <si>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</si>
  <si>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</si>
  <si>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2 02 15000 00 0000 150</t>
  </si>
  <si>
    <t>Дотации бюджетам субъектов Российской Федерации и муниципальных образований</t>
  </si>
  <si>
    <t>2 02 15001 10 0000 150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</si>
  <si>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</si>
  <si>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</si>
  <si>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</si>
  <si>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</si>
  <si>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</si>
  <si>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2 02 35000 00 0000 150</t>
  </si>
  <si>
    <t>Субвенции бюджетам субъектов Российской Федерации и муниципальных образований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</si>
  <si>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</si>
  <si>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</si>
  <si>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поселений на осуществление  первичного воинского учета на  территориях, где отсутствуют военные комиссариаты</t>
  </si>
  <si>
    <t>2 02 40000 00 0000 150</t>
  </si>
  <si>
    <t>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</si>
  <si>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</si>
  <si>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</si>
  <si>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</si>
  <si>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Изменение доходов бюджета муниципального образования "Надвинское сельское поселение" на 2019 год и на плановый период 2020 и 2021 годов</t>
  </si>
  <si>
    <t>Приложени 2</t>
  </si>
  <si>
    <t>Приложение 5</t>
  </si>
  <si>
    <t xml:space="preserve">Доходы от продажи земельных участков, находящихся в собственности сельских поселений </t>
  </si>
  <si>
    <t>(за исключением земельных участков муниципальных бюджетных и автономных учреждений)</t>
  </si>
  <si>
    <t>1 14 06025 10 0000 430</t>
  </si>
  <si>
    <t>1 14 06020 10 0000 430</t>
  </si>
  <si>
    <t>1 14 06000 00 0000 430</t>
  </si>
  <si>
    <t>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</si>
  <si>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</si>
  <si>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</si>
  <si>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</si>
  <si>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</si>
  <si>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66 0 11 80020</t>
  </si>
  <si>
    <t>80020</t>
  </si>
  <si>
    <t>Приложение 7.4</t>
  </si>
  <si>
    <t>Приложение 8.4</t>
  </si>
  <si>
    <t>Приложение 6.4</t>
  </si>
  <si>
    <t>Приложение 1.3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</si>
</sst>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00"/>
    <numFmt numFmtId="176" formatCode="#,##0.000"/>
    <numFmt numFmtId="177" formatCode="#,##0.000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414141"/>
      <name val="Arial"/>
      <family val="2"/>
    </font>
    <font>
      <b/>
      <sz val="10"/>
      <color rgb="FF41414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vertical="top" wrapText="1"/>
      <protection/>
    </xf>
    <xf numFmtId="0" fontId="0" fillId="0" borderId="11" xfId="57" applyFont="1" applyFill="1" applyBorder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2" fillId="0" borderId="0" xfId="57" applyFont="1" applyFill="1" applyAlignment="1">
      <alignment vertical="top"/>
      <protection/>
    </xf>
    <xf numFmtId="176" fontId="0" fillId="0" borderId="10" xfId="57" applyNumberFormat="1" applyFont="1" applyFill="1" applyBorder="1" applyAlignment="1">
      <alignment vertical="top"/>
      <protection/>
    </xf>
    <xf numFmtId="176" fontId="0" fillId="0" borderId="10" xfId="57" applyNumberFormat="1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vertical="top"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0" fontId="0" fillId="0" borderId="0" xfId="58" applyFont="1" applyFill="1" applyAlignment="1">
      <alignment vertical="top"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vertical="top" wrapText="1"/>
      <protection/>
    </xf>
    <xf numFmtId="0" fontId="2" fillId="0" borderId="0" xfId="58" applyFont="1" applyFill="1" applyAlignment="1">
      <alignment vertical="center"/>
      <protection/>
    </xf>
    <xf numFmtId="175" fontId="0" fillId="0" borderId="0" xfId="58" applyNumberFormat="1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7" fillId="0" borderId="0" xfId="58" applyFont="1" applyFill="1" applyAlignment="1">
      <alignment vertical="top" wrapText="1"/>
      <protection/>
    </xf>
    <xf numFmtId="176" fontId="2" fillId="0" borderId="10" xfId="57" applyNumberFormat="1" applyFont="1" applyFill="1" applyBorder="1" applyAlignment="1">
      <alignment vertical="top"/>
      <protection/>
    </xf>
    <xf numFmtId="0" fontId="0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2" fontId="0" fillId="0" borderId="0" xfId="57" applyNumberFormat="1" applyFont="1" applyFill="1" applyAlignment="1">
      <alignment vertical="top"/>
      <protection/>
    </xf>
    <xf numFmtId="2" fontId="0" fillId="0" borderId="0" xfId="0" applyNumberFormat="1" applyFont="1" applyFill="1" applyBorder="1" applyAlignment="1">
      <alignment vertical="top"/>
    </xf>
    <xf numFmtId="0" fontId="0" fillId="0" borderId="0" xfId="57" applyFont="1" applyFill="1" applyBorder="1" applyAlignment="1">
      <alignment vertical="top" wrapText="1"/>
      <protection/>
    </xf>
    <xf numFmtId="0" fontId="0" fillId="34" borderId="10" xfId="59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" fontId="2" fillId="0" borderId="10" xfId="57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/>
      <protection/>
    </xf>
    <xf numFmtId="49" fontId="0" fillId="0" borderId="10" xfId="57" applyNumberFormat="1" applyFont="1" applyFill="1" applyBorder="1" applyAlignment="1">
      <alignment horizontal="center" vertical="top"/>
      <protection/>
    </xf>
    <xf numFmtId="4" fontId="0" fillId="0" borderId="10" xfId="57" applyNumberFormat="1" applyFont="1" applyFill="1" applyBorder="1" applyAlignment="1">
      <alignment vertical="top"/>
      <protection/>
    </xf>
    <xf numFmtId="0" fontId="2" fillId="0" borderId="10" xfId="59" applyFont="1" applyFill="1" applyBorder="1" applyAlignment="1">
      <alignment horizontal="center" vertical="top"/>
      <protection/>
    </xf>
    <xf numFmtId="0" fontId="0" fillId="34" borderId="10" xfId="57" applyFont="1" applyFill="1" applyBorder="1" applyAlignment="1">
      <alignment horizontal="center" vertical="top" wrapText="1"/>
      <protection/>
    </xf>
    <xf numFmtId="49" fontId="0" fillId="34" borderId="10" xfId="57" applyNumberFormat="1" applyFont="1" applyFill="1" applyBorder="1" applyAlignment="1">
      <alignment horizontal="center" vertical="top"/>
      <protection/>
    </xf>
    <xf numFmtId="49" fontId="9" fillId="34" borderId="10" xfId="45" applyNumberFormat="1" applyFont="1" applyFill="1" applyBorder="1" applyAlignment="1">
      <alignment horizontal="center" vertical="top" wrapText="1"/>
    </xf>
    <xf numFmtId="176" fontId="0" fillId="0" borderId="0" xfId="57" applyNumberFormat="1" applyFont="1" applyFill="1" applyAlignment="1">
      <alignment vertical="top"/>
      <protection/>
    </xf>
    <xf numFmtId="2" fontId="0" fillId="0" borderId="0" xfId="57" applyNumberFormat="1" applyFont="1" applyFill="1" applyAlignment="1">
      <alignment horizontal="center" vertical="top"/>
      <protection/>
    </xf>
    <xf numFmtId="4" fontId="2" fillId="0" borderId="10" xfId="57" applyNumberFormat="1" applyFont="1" applyFill="1" applyBorder="1" applyAlignment="1">
      <alignment horizontal="right" vertical="top" wrapText="1"/>
      <protection/>
    </xf>
    <xf numFmtId="4" fontId="0" fillId="0" borderId="12" xfId="57" applyNumberFormat="1" applyFont="1" applyFill="1" applyBorder="1" applyAlignment="1">
      <alignment vertical="top"/>
      <protection/>
    </xf>
    <xf numFmtId="4" fontId="0" fillId="0" borderId="0" xfId="57" applyNumberFormat="1" applyFont="1" applyFill="1" applyBorder="1" applyAlignment="1">
      <alignment vertical="top"/>
      <protection/>
    </xf>
    <xf numFmtId="0" fontId="0" fillId="0" borderId="0" xfId="59" applyFont="1" applyFill="1" applyAlignment="1">
      <alignment horizontal="center" vertical="top" wrapText="1"/>
      <protection/>
    </xf>
    <xf numFmtId="49" fontId="0" fillId="0" borderId="0" xfId="57" applyNumberFormat="1" applyFont="1" applyFill="1" applyAlignment="1">
      <alignment horizontal="left" vertical="top" wrapText="1"/>
      <protection/>
    </xf>
    <xf numFmtId="0" fontId="0" fillId="0" borderId="0" xfId="59" applyFont="1" applyAlignment="1">
      <alignment horizontal="center" vertical="top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center" vertical="top" wrapText="1"/>
      <protection/>
    </xf>
    <xf numFmtId="49" fontId="2" fillId="0" borderId="10" xfId="59" applyNumberFormat="1" applyFont="1" applyFill="1" applyBorder="1" applyAlignment="1">
      <alignment horizontal="center" vertical="top"/>
      <protection/>
    </xf>
    <xf numFmtId="49" fontId="9" fillId="0" borderId="10" xfId="45" applyNumberFormat="1" applyFont="1" applyFill="1" applyBorder="1" applyAlignment="1">
      <alignment horizontal="center" vertical="top" wrapText="1"/>
    </xf>
    <xf numFmtId="0" fontId="0" fillId="0" borderId="10" xfId="59" applyFont="1" applyFill="1" applyBorder="1" applyAlignment="1">
      <alignment horizontal="justify" vertical="top" wrapText="1"/>
      <protection/>
    </xf>
    <xf numFmtId="49" fontId="0" fillId="0" borderId="10" xfId="59" applyNumberFormat="1" applyFont="1" applyFill="1" applyBorder="1" applyAlignment="1">
      <alignment horizontal="center" vertical="top"/>
      <protection/>
    </xf>
    <xf numFmtId="49" fontId="9" fillId="0" borderId="10" xfId="59" applyNumberFormat="1" applyFont="1" applyFill="1" applyBorder="1" applyAlignment="1">
      <alignment vertical="top" wrapText="1"/>
      <protection/>
    </xf>
    <xf numFmtId="0" fontId="0" fillId="33" borderId="10" xfId="59" applyFont="1" applyFill="1" applyBorder="1" applyAlignment="1">
      <alignment horizontal="left" vertical="top" wrapText="1"/>
      <protection/>
    </xf>
    <xf numFmtId="0" fontId="0" fillId="33" borderId="10" xfId="59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vertical="top"/>
      <protection/>
    </xf>
    <xf numFmtId="0" fontId="2" fillId="0" borderId="10" xfId="0" applyFont="1" applyFill="1" applyBorder="1" applyAlignment="1">
      <alignment horizontal="left" vertical="top" wrapText="1"/>
    </xf>
    <xf numFmtId="49" fontId="50" fillId="0" borderId="10" xfId="45" applyNumberFormat="1" applyFont="1" applyFill="1" applyBorder="1" applyAlignment="1">
      <alignment horizontal="center" vertical="top" wrapText="1"/>
    </xf>
    <xf numFmtId="49" fontId="0" fillId="0" borderId="10" xfId="57" applyNumberFormat="1" applyFont="1" applyFill="1" applyBorder="1" applyAlignment="1">
      <alignment horizontal="center" vertical="top" wrapText="1"/>
      <protection/>
    </xf>
    <xf numFmtId="0" fontId="0" fillId="0" borderId="10" xfId="57" applyFont="1" applyFill="1" applyBorder="1" applyAlignment="1">
      <alignment vertical="top"/>
      <protection/>
    </xf>
    <xf numFmtId="4" fontId="0" fillId="0" borderId="10" xfId="57" applyNumberFormat="1" applyFont="1" applyFill="1" applyBorder="1" applyAlignment="1">
      <alignment horizontal="righ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" fontId="2" fillId="0" borderId="10" xfId="59" applyNumberFormat="1" applyFont="1" applyFill="1" applyBorder="1" applyAlignment="1">
      <alignment vertical="top"/>
      <protection/>
    </xf>
    <xf numFmtId="4" fontId="0" fillId="0" borderId="10" xfId="59" applyNumberFormat="1" applyFont="1" applyFill="1" applyBorder="1" applyAlignment="1">
      <alignment horizontal="right" vertical="top"/>
      <protection/>
    </xf>
    <xf numFmtId="4" fontId="0" fillId="0" borderId="10" xfId="59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vertical="top" wrapText="1"/>
      <protection/>
    </xf>
    <xf numFmtId="0" fontId="0" fillId="0" borderId="13" xfId="57" applyFont="1" applyFill="1" applyBorder="1" applyAlignment="1">
      <alignment vertical="top" wrapText="1"/>
      <protection/>
    </xf>
    <xf numFmtId="49" fontId="2" fillId="0" borderId="10" xfId="57" applyNumberFormat="1" applyFont="1" applyFill="1" applyBorder="1" applyAlignment="1">
      <alignment horizontal="left" vertical="top"/>
      <protection/>
    </xf>
    <xf numFmtId="0" fontId="0" fillId="0" borderId="13" xfId="57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vertical="top"/>
      <protection/>
    </xf>
    <xf numFmtId="0" fontId="2" fillId="0" borderId="10" xfId="57" applyFont="1" applyFill="1" applyBorder="1" applyAlignment="1">
      <alignment vertical="top" wrapText="1"/>
      <protection/>
    </xf>
    <xf numFmtId="4" fontId="2" fillId="0" borderId="0" xfId="57" applyNumberFormat="1" applyFont="1" applyFill="1" applyBorder="1" applyAlignment="1">
      <alignment vertical="top"/>
      <protection/>
    </xf>
    <xf numFmtId="49" fontId="0" fillId="0" borderId="0" xfId="57" applyNumberFormat="1" applyFont="1" applyFill="1" applyAlignment="1">
      <alignment horizontal="center" vertical="top"/>
      <protection/>
    </xf>
    <xf numFmtId="4" fontId="0" fillId="0" borderId="12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Alignment="1">
      <alignment horizontal="center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9" fillId="0" borderId="10" xfId="59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vertical="top" wrapText="1"/>
      <protection/>
    </xf>
    <xf numFmtId="0" fontId="2" fillId="0" borderId="13" xfId="57" applyFont="1" applyFill="1" applyBorder="1" applyAlignment="1">
      <alignment vertical="top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0" fontId="0" fillId="0" borderId="0" xfId="57" applyFont="1" applyFill="1" applyBorder="1" applyAlignment="1">
      <alignment horizontal="center" vertical="top"/>
      <protection/>
    </xf>
    <xf numFmtId="2" fontId="0" fillId="0" borderId="0" xfId="57" applyNumberFormat="1" applyFont="1" applyFill="1" applyAlignment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57" applyNumberFormat="1" applyFont="1" applyFill="1" applyAlignment="1">
      <alignment horizontal="right" vertical="top"/>
      <protection/>
    </xf>
    <xf numFmtId="0" fontId="10" fillId="0" borderId="10" xfId="59" applyFont="1" applyFill="1" applyBorder="1" applyAlignment="1">
      <alignment horizontal="justify" vertical="top" wrapText="1"/>
      <protection/>
    </xf>
    <xf numFmtId="175" fontId="2" fillId="0" borderId="10" xfId="59" applyNumberFormat="1" applyFont="1" applyFill="1" applyBorder="1" applyAlignment="1">
      <alignment vertical="top"/>
      <protection/>
    </xf>
    <xf numFmtId="175" fontId="0" fillId="0" borderId="10" xfId="59" applyNumberFormat="1" applyFont="1" applyFill="1" applyBorder="1" applyAlignment="1">
      <alignment horizontal="center" vertical="top"/>
      <protection/>
    </xf>
    <xf numFmtId="175" fontId="0" fillId="0" borderId="10" xfId="59" applyNumberFormat="1" applyFont="1" applyFill="1" applyBorder="1" applyAlignment="1">
      <alignment vertical="top"/>
      <protection/>
    </xf>
    <xf numFmtId="176" fontId="2" fillId="0" borderId="10" xfId="57" applyNumberFormat="1" applyFont="1" applyFill="1" applyBorder="1" applyAlignment="1">
      <alignment horizontal="left" vertical="top"/>
      <protection/>
    </xf>
    <xf numFmtId="4" fontId="2" fillId="0" borderId="10" xfId="57" applyNumberFormat="1" applyFont="1" applyFill="1" applyBorder="1" applyAlignment="1">
      <alignment horizontal="right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0" fontId="2" fillId="0" borderId="13" xfId="59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58" applyFont="1" applyFill="1" applyAlignment="1">
      <alignment horizontal="center" vertical="top"/>
      <protection/>
    </xf>
    <xf numFmtId="0" fontId="0" fillId="0" borderId="0" xfId="58" applyFont="1" applyFill="1" applyAlignment="1">
      <alignment horizontal="center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49" fontId="0" fillId="0" borderId="10" xfId="58" applyNumberFormat="1" applyFont="1" applyFill="1" applyBorder="1" applyAlignment="1">
      <alignment horizontal="center" vertical="top" wrapText="1"/>
      <protection/>
    </xf>
    <xf numFmtId="4" fontId="0" fillId="0" borderId="10" xfId="58" applyNumberFormat="1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Fill="1" applyAlignment="1">
      <alignment vertical="top"/>
      <protection/>
    </xf>
    <xf numFmtId="0" fontId="0" fillId="0" borderId="0" xfId="59" applyFont="1" applyFill="1" applyAlignment="1">
      <alignment horizontal="center" vertical="top"/>
      <protection/>
    </xf>
    <xf numFmtId="49" fontId="11" fillId="0" borderId="0" xfId="57" applyNumberFormat="1" applyFont="1" applyFill="1" applyAlignment="1">
      <alignment horizontal="center" vertical="top"/>
      <protection/>
    </xf>
    <xf numFmtId="4" fontId="11" fillId="0" borderId="0" xfId="57" applyNumberFormat="1" applyFont="1" applyFill="1" applyAlignment="1">
      <alignment horizontal="center" vertical="top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10" fillId="0" borderId="10" xfId="47" applyNumberFormat="1" applyFont="1" applyFill="1" applyBorder="1" applyAlignment="1">
      <alignment horizontal="justify" vertical="top" wrapText="1"/>
    </xf>
    <xf numFmtId="0" fontId="6" fillId="0" borderId="10" xfId="57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9" fillId="0" borderId="10" xfId="59" applyFont="1" applyFill="1" applyBorder="1" applyAlignment="1">
      <alignment horizontal="left" vertical="top" wrapText="1"/>
      <protection/>
    </xf>
    <xf numFmtId="49" fontId="0" fillId="0" borderId="10" xfId="45" applyNumberFormat="1" applyFont="1" applyFill="1" applyBorder="1" applyAlignment="1">
      <alignment horizontal="center" vertical="top" wrapText="1"/>
    </xf>
    <xf numFmtId="49" fontId="0" fillId="0" borderId="10" xfId="59" applyNumberFormat="1" applyFont="1" applyFill="1" applyBorder="1" applyAlignment="1">
      <alignment vertical="top" wrapText="1"/>
      <protection/>
    </xf>
    <xf numFmtId="0" fontId="2" fillId="0" borderId="10" xfId="59" applyFont="1" applyFill="1" applyBorder="1" applyAlignment="1">
      <alignment horizontal="justify" vertical="top" wrapText="1"/>
      <protection/>
    </xf>
    <xf numFmtId="49" fontId="2" fillId="0" borderId="10" xfId="45" applyNumberFormat="1" applyFont="1" applyFill="1" applyBorder="1" applyAlignment="1">
      <alignment horizontal="center" vertical="top" wrapText="1"/>
    </xf>
    <xf numFmtId="0" fontId="2" fillId="0" borderId="10" xfId="47" applyNumberFormat="1" applyFont="1" applyFill="1" applyBorder="1" applyAlignment="1">
      <alignment horizontal="justify" vertical="top" wrapText="1"/>
    </xf>
    <xf numFmtId="0" fontId="0" fillId="0" borderId="13" xfId="59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58" applyFont="1" applyFill="1" applyAlignment="1">
      <alignment horizontal="left" vertical="top"/>
      <protection/>
    </xf>
    <xf numFmtId="0" fontId="0" fillId="0" borderId="14" xfId="58" applyFont="1" applyFill="1" applyBorder="1" applyAlignment="1">
      <alignment vertical="top"/>
      <protection/>
    </xf>
    <xf numFmtId="0" fontId="0" fillId="0" borderId="14" xfId="58" applyFont="1" applyFill="1" applyBorder="1" applyAlignment="1">
      <alignment vertical="top" wrapText="1"/>
      <protection/>
    </xf>
    <xf numFmtId="0" fontId="0" fillId="0" borderId="14" xfId="58" applyFont="1" applyFill="1" applyBorder="1">
      <alignment/>
      <protection/>
    </xf>
    <xf numFmtId="0" fontId="2" fillId="0" borderId="14" xfId="58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57" applyFont="1" applyFill="1" applyAlignment="1">
      <alignment vertical="top"/>
      <protection/>
    </xf>
    <xf numFmtId="0" fontId="4" fillId="0" borderId="0" xfId="0" applyNumberFormat="1" applyFont="1" applyFill="1" applyBorder="1" applyAlignment="1">
      <alignment vertical="top"/>
    </xf>
    <xf numFmtId="0" fontId="2" fillId="0" borderId="10" xfId="47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49" fontId="0" fillId="0" borderId="0" xfId="59" applyNumberFormat="1" applyFont="1" applyAlignment="1">
      <alignment vertical="top" wrapText="1"/>
      <protection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0" fillId="0" borderId="0" xfId="59" applyNumberFormat="1" applyFont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horizontal="lef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33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 horizontal="left" vertical="top" wrapText="1"/>
      <protection/>
    </xf>
    <xf numFmtId="0" fontId="0" fillId="33" borderId="10" xfId="59" applyFont="1" applyFill="1" applyBorder="1" applyAlignment="1">
      <alignment horizontal="justify" vertical="top" wrapText="1"/>
      <protection/>
    </xf>
    <xf numFmtId="49" fontId="0" fillId="0" borderId="0" xfId="59" applyNumberFormat="1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0" fillId="0" borderId="10" xfId="59" applyFont="1" applyFill="1" applyBorder="1" applyAlignment="1">
      <alignment horizontal="justify" vertical="top" wrapText="1"/>
      <protection/>
    </xf>
    <xf numFmtId="0" fontId="0" fillId="0" borderId="0" xfId="57" applyFont="1" applyFill="1" applyAlignment="1">
      <alignment horizontal="center" vertical="top"/>
      <protection/>
    </xf>
    <xf numFmtId="0" fontId="12" fillId="0" borderId="0" xfId="0" applyNumberFormat="1" applyFont="1" applyFill="1" applyBorder="1" applyAlignment="1">
      <alignment horizontal="left" vertical="top" wrapText="1"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0" fontId="2" fillId="0" borderId="0" xfId="58" applyFont="1" applyFill="1" applyAlignment="1">
      <alignment horizontal="center" vertical="center" wrapText="1"/>
      <protection/>
    </xf>
    <xf numFmtId="49" fontId="0" fillId="0" borderId="0" xfId="58" applyNumberFormat="1" applyFont="1" applyAlignment="1">
      <alignment horizontal="left" vertical="top" wrapText="1"/>
      <protection/>
    </xf>
    <xf numFmtId="0" fontId="2" fillId="0" borderId="10" xfId="58" applyFont="1" applyFill="1" applyBorder="1" applyAlignment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Расходы Надв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45">
      <selection activeCell="A26" sqref="A26:IV29"/>
    </sheetView>
  </sheetViews>
  <sheetFormatPr defaultColWidth="9.140625" defaultRowHeight="12.75"/>
  <cols>
    <col min="1" max="1" width="20.57421875" style="146" customWidth="1"/>
    <col min="2" max="2" width="44.28125" style="147" customWidth="1"/>
    <col min="3" max="3" width="12.140625" style="147" customWidth="1"/>
    <col min="4" max="4" width="10.57421875" style="147" customWidth="1"/>
    <col min="5" max="5" width="12.421875" style="147" customWidth="1"/>
  </cols>
  <sheetData>
    <row r="1" spans="1:5" ht="12.75">
      <c r="A1" s="148"/>
      <c r="B1" s="149"/>
      <c r="C1" s="170" t="s">
        <v>237</v>
      </c>
      <c r="D1" s="170"/>
      <c r="E1" s="170"/>
    </row>
    <row r="2" spans="1:18" ht="92.25" customHeight="1">
      <c r="A2" s="148"/>
      <c r="B2" s="150"/>
      <c r="C2" s="171" t="s">
        <v>225</v>
      </c>
      <c r="D2" s="171"/>
      <c r="E2" s="171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5" ht="17.25" customHeight="1">
      <c r="A3" s="148"/>
      <c r="B3" s="150"/>
      <c r="C3" s="170" t="s">
        <v>332</v>
      </c>
      <c r="D3" s="170"/>
      <c r="E3" s="170"/>
    </row>
    <row r="4" spans="1:11" ht="65.25" customHeight="1">
      <c r="A4" s="148"/>
      <c r="B4" s="150"/>
      <c r="C4" s="173" t="s">
        <v>221</v>
      </c>
      <c r="D4" s="173"/>
      <c r="E4" s="173"/>
      <c r="F4" s="165"/>
      <c r="G4" s="165"/>
      <c r="H4" s="165"/>
      <c r="I4" s="165"/>
      <c r="J4" s="165"/>
      <c r="K4" s="165"/>
    </row>
    <row r="5" spans="1:5" ht="12.75">
      <c r="A5" s="172" t="s">
        <v>314</v>
      </c>
      <c r="B5" s="172"/>
      <c r="C5" s="172"/>
      <c r="D5" s="172"/>
      <c r="E5" s="172"/>
    </row>
    <row r="6" spans="1:5" ht="12.75">
      <c r="A6" s="148"/>
      <c r="B6" s="1"/>
      <c r="C6" s="6" t="s">
        <v>170</v>
      </c>
      <c r="D6" s="6"/>
      <c r="E6" s="6"/>
    </row>
    <row r="7" spans="1:2" ht="12.75">
      <c r="A7" s="146" t="s">
        <v>238</v>
      </c>
      <c r="B7" s="151" t="s">
        <v>238</v>
      </c>
    </row>
    <row r="8" spans="1:5" ht="25.5">
      <c r="A8" s="152" t="s">
        <v>239</v>
      </c>
      <c r="B8" s="152" t="s">
        <v>14</v>
      </c>
      <c r="C8" s="2" t="s">
        <v>171</v>
      </c>
      <c r="D8" s="2" t="s">
        <v>222</v>
      </c>
      <c r="E8" s="2" t="s">
        <v>223</v>
      </c>
    </row>
    <row r="9" spans="1:5" ht="12.75">
      <c r="A9" s="153">
        <v>1</v>
      </c>
      <c r="B9" s="153">
        <v>2</v>
      </c>
      <c r="C9" s="153">
        <v>3</v>
      </c>
      <c r="D9" s="153"/>
      <c r="E9" s="153"/>
    </row>
    <row r="10" spans="1:5" ht="12.75">
      <c r="A10" s="154" t="s">
        <v>240</v>
      </c>
      <c r="B10" s="155" t="s">
        <v>241</v>
      </c>
      <c r="C10" s="156">
        <f>C11+C15+C26+C29+C18+C33+C37</f>
        <v>1844200</v>
      </c>
      <c r="D10" s="156">
        <f>D11+D15+D26+D29+D18+D33+D37</f>
        <v>78900</v>
      </c>
      <c r="E10" s="156">
        <f>E11+E15+E26+E29+E18+E33+E37</f>
        <v>1923100</v>
      </c>
    </row>
    <row r="11" spans="1:5" ht="12.75">
      <c r="A11" s="154" t="s">
        <v>242</v>
      </c>
      <c r="B11" s="5" t="s">
        <v>243</v>
      </c>
      <c r="C11" s="156">
        <f>C12</f>
        <v>21000</v>
      </c>
      <c r="D11" s="156">
        <f>D12</f>
        <v>6500</v>
      </c>
      <c r="E11" s="156">
        <f>E12</f>
        <v>27500</v>
      </c>
    </row>
    <row r="12" spans="1:5" ht="12.75">
      <c r="A12" s="153" t="s">
        <v>244</v>
      </c>
      <c r="B12" s="157" t="s">
        <v>245</v>
      </c>
      <c r="C12" s="158">
        <f>C13+C14</f>
        <v>21000</v>
      </c>
      <c r="D12" s="158">
        <f>D13+D14</f>
        <v>6500</v>
      </c>
      <c r="E12" s="158">
        <f>E13+E14</f>
        <v>27500</v>
      </c>
    </row>
    <row r="13" spans="1:5" ht="76.5">
      <c r="A13" s="153" t="s">
        <v>246</v>
      </c>
      <c r="B13" s="159" t="s">
        <v>247</v>
      </c>
      <c r="C13" s="158">
        <v>21000</v>
      </c>
      <c r="D13" s="158">
        <v>6292</v>
      </c>
      <c r="E13" s="158">
        <f>C13+D13</f>
        <v>27292</v>
      </c>
    </row>
    <row r="14" spans="1:5" ht="51">
      <c r="A14" s="153" t="s">
        <v>248</v>
      </c>
      <c r="B14" s="159" t="s">
        <v>249</v>
      </c>
      <c r="C14" s="158">
        <v>0</v>
      </c>
      <c r="D14" s="158">
        <v>208</v>
      </c>
      <c r="E14" s="158">
        <f>C14+D14</f>
        <v>208</v>
      </c>
    </row>
    <row r="15" spans="1:5" ht="12.75">
      <c r="A15" s="154" t="s">
        <v>250</v>
      </c>
      <c r="B15" s="5" t="s">
        <v>251</v>
      </c>
      <c r="C15" s="156">
        <f aca="true" t="shared" si="0" ref="C15:E16">C16</f>
        <v>24600</v>
      </c>
      <c r="D15" s="156">
        <f t="shared" si="0"/>
        <v>0</v>
      </c>
      <c r="E15" s="156">
        <f t="shared" si="0"/>
        <v>24600</v>
      </c>
    </row>
    <row r="16" spans="1:5" ht="12.75">
      <c r="A16" s="153" t="s">
        <v>252</v>
      </c>
      <c r="B16" s="4" t="s">
        <v>253</v>
      </c>
      <c r="C16" s="158">
        <f t="shared" si="0"/>
        <v>24600</v>
      </c>
      <c r="D16" s="158">
        <f t="shared" si="0"/>
        <v>0</v>
      </c>
      <c r="E16" s="158">
        <f t="shared" si="0"/>
        <v>24600</v>
      </c>
    </row>
    <row r="17" spans="1:5" ht="12.75">
      <c r="A17" s="153" t="s">
        <v>254</v>
      </c>
      <c r="B17" s="4" t="s">
        <v>253</v>
      </c>
      <c r="C17" s="158">
        <v>24600</v>
      </c>
      <c r="D17" s="158">
        <v>0</v>
      </c>
      <c r="E17" s="158">
        <f>C17+D17</f>
        <v>24600</v>
      </c>
    </row>
    <row r="18" spans="1:5" ht="12.75">
      <c r="A18" s="154" t="s">
        <v>255</v>
      </c>
      <c r="B18" s="160" t="s">
        <v>256</v>
      </c>
      <c r="C18" s="156">
        <f>C19+C21</f>
        <v>487200</v>
      </c>
      <c r="D18" s="156">
        <f>D19+D21</f>
        <v>74000</v>
      </c>
      <c r="E18" s="156">
        <f>E19+E21</f>
        <v>561200</v>
      </c>
    </row>
    <row r="19" spans="1:5" ht="12.75">
      <c r="A19" s="153" t="s">
        <v>257</v>
      </c>
      <c r="B19" s="161" t="s">
        <v>258</v>
      </c>
      <c r="C19" s="158">
        <f>C20</f>
        <v>55000</v>
      </c>
      <c r="D19" s="158">
        <f>D20</f>
        <v>-15000</v>
      </c>
      <c r="E19" s="158">
        <f>E20</f>
        <v>40000</v>
      </c>
    </row>
    <row r="20" spans="1:5" ht="63.75">
      <c r="A20" s="153" t="s">
        <v>259</v>
      </c>
      <c r="B20" s="161" t="s">
        <v>260</v>
      </c>
      <c r="C20" s="158">
        <v>55000</v>
      </c>
      <c r="D20" s="158">
        <v>-15000</v>
      </c>
      <c r="E20" s="158">
        <f>C20+D20</f>
        <v>40000</v>
      </c>
    </row>
    <row r="21" spans="1:5" ht="12.75">
      <c r="A21" s="153" t="s">
        <v>261</v>
      </c>
      <c r="B21" s="161" t="s">
        <v>262</v>
      </c>
      <c r="C21" s="158">
        <f>C24+C22</f>
        <v>432200</v>
      </c>
      <c r="D21" s="158">
        <f>D24+D22</f>
        <v>89000</v>
      </c>
      <c r="E21" s="158">
        <f>E24+E22</f>
        <v>521200</v>
      </c>
    </row>
    <row r="22" spans="1:5" ht="25.5">
      <c r="A22" s="2" t="s">
        <v>263</v>
      </c>
      <c r="B22" s="161" t="s">
        <v>264</v>
      </c>
      <c r="C22" s="158">
        <f>C23</f>
        <v>184200</v>
      </c>
      <c r="D22" s="158">
        <f>D23</f>
        <v>0</v>
      </c>
      <c r="E22" s="158">
        <f>E23</f>
        <v>184200</v>
      </c>
    </row>
    <row r="23" spans="1:5" ht="38.25">
      <c r="A23" s="2" t="s">
        <v>265</v>
      </c>
      <c r="B23" s="161" t="s">
        <v>266</v>
      </c>
      <c r="C23" s="158">
        <v>184200</v>
      </c>
      <c r="D23" s="158">
        <v>0</v>
      </c>
      <c r="E23" s="158">
        <f>C23+D23</f>
        <v>184200</v>
      </c>
    </row>
    <row r="24" spans="1:5" ht="25.5">
      <c r="A24" s="2" t="s">
        <v>267</v>
      </c>
      <c r="B24" s="161" t="s">
        <v>268</v>
      </c>
      <c r="C24" s="158">
        <f>C25</f>
        <v>248000</v>
      </c>
      <c r="D24" s="158">
        <f>D25</f>
        <v>89000</v>
      </c>
      <c r="E24" s="158">
        <f>E25</f>
        <v>337000</v>
      </c>
    </row>
    <row r="25" spans="1:5" ht="38.25">
      <c r="A25" s="2" t="s">
        <v>269</v>
      </c>
      <c r="B25" s="161" t="s">
        <v>270</v>
      </c>
      <c r="C25" s="158">
        <v>248000</v>
      </c>
      <c r="D25" s="158">
        <v>89000</v>
      </c>
      <c r="E25" s="158">
        <f>C25+D25</f>
        <v>337000</v>
      </c>
    </row>
    <row r="26" spans="1:5" ht="12.75" hidden="1">
      <c r="A26" s="154" t="s">
        <v>271</v>
      </c>
      <c r="B26" s="5" t="s">
        <v>272</v>
      </c>
      <c r="C26" s="156">
        <f aca="true" t="shared" si="1" ref="C26:E27">C27</f>
        <v>0</v>
      </c>
      <c r="D26" s="156">
        <f t="shared" si="1"/>
        <v>0</v>
      </c>
      <c r="E26" s="156">
        <f t="shared" si="1"/>
        <v>0</v>
      </c>
    </row>
    <row r="27" spans="1:5" ht="51" hidden="1">
      <c r="A27" s="153" t="s">
        <v>273</v>
      </c>
      <c r="B27" s="159" t="s">
        <v>274</v>
      </c>
      <c r="C27" s="158">
        <f t="shared" si="1"/>
        <v>0</v>
      </c>
      <c r="D27" s="158">
        <f t="shared" si="1"/>
        <v>0</v>
      </c>
      <c r="E27" s="158">
        <f t="shared" si="1"/>
        <v>0</v>
      </c>
    </row>
    <row r="28" spans="1:5" ht="76.5" customHeight="1" hidden="1">
      <c r="A28" s="153" t="s">
        <v>275</v>
      </c>
      <c r="B28" s="159" t="s">
        <v>276</v>
      </c>
      <c r="C28" s="158">
        <v>0</v>
      </c>
      <c r="D28" s="158">
        <v>0</v>
      </c>
      <c r="E28" s="158">
        <f>C28+D28</f>
        <v>0</v>
      </c>
    </row>
    <row r="29" spans="1:5" ht="51" hidden="1">
      <c r="A29" s="154" t="s">
        <v>277</v>
      </c>
      <c r="B29" s="5" t="s">
        <v>278</v>
      </c>
      <c r="C29" s="162">
        <f aca="true" t="shared" si="2" ref="C29:E31">C30</f>
        <v>72400</v>
      </c>
      <c r="D29" s="162">
        <f t="shared" si="2"/>
        <v>0</v>
      </c>
      <c r="E29" s="162">
        <f t="shared" si="2"/>
        <v>72400</v>
      </c>
    </row>
    <row r="30" spans="1:5" ht="102">
      <c r="A30" s="153" t="s">
        <v>279</v>
      </c>
      <c r="B30" s="159" t="s">
        <v>280</v>
      </c>
      <c r="C30" s="163">
        <f t="shared" si="2"/>
        <v>72400</v>
      </c>
      <c r="D30" s="163">
        <f t="shared" si="2"/>
        <v>0</v>
      </c>
      <c r="E30" s="163">
        <f t="shared" si="2"/>
        <v>72400</v>
      </c>
    </row>
    <row r="31" spans="1:5" ht="89.25">
      <c r="A31" s="153" t="s">
        <v>281</v>
      </c>
      <c r="B31" s="159" t="s">
        <v>282</v>
      </c>
      <c r="C31" s="163">
        <f t="shared" si="2"/>
        <v>72400</v>
      </c>
      <c r="D31" s="163">
        <f t="shared" si="2"/>
        <v>0</v>
      </c>
      <c r="E31" s="163">
        <f t="shared" si="2"/>
        <v>72400</v>
      </c>
    </row>
    <row r="32" spans="1:5" ht="76.5">
      <c r="A32" s="153" t="s">
        <v>283</v>
      </c>
      <c r="B32" s="4" t="s">
        <v>284</v>
      </c>
      <c r="C32" s="158">
        <v>72400</v>
      </c>
      <c r="D32" s="158">
        <v>0</v>
      </c>
      <c r="E32" s="158">
        <f>C32+D32</f>
        <v>72400</v>
      </c>
    </row>
    <row r="33" spans="1:5" ht="38.25">
      <c r="A33" s="5" t="s">
        <v>285</v>
      </c>
      <c r="B33" s="5" t="s">
        <v>286</v>
      </c>
      <c r="C33" s="156">
        <f aca="true" t="shared" si="3" ref="C33:E35">C34</f>
        <v>23000</v>
      </c>
      <c r="D33" s="156">
        <f t="shared" si="3"/>
        <v>-1600</v>
      </c>
      <c r="E33" s="156">
        <f t="shared" si="3"/>
        <v>21400</v>
      </c>
    </row>
    <row r="34" spans="1:5" ht="12.75">
      <c r="A34" s="153" t="s">
        <v>287</v>
      </c>
      <c r="B34" s="159" t="s">
        <v>288</v>
      </c>
      <c r="C34" s="158">
        <f t="shared" si="3"/>
        <v>23000</v>
      </c>
      <c r="D34" s="158">
        <f t="shared" si="3"/>
        <v>-1600</v>
      </c>
      <c r="E34" s="158">
        <f t="shared" si="3"/>
        <v>21400</v>
      </c>
    </row>
    <row r="35" spans="1:5" ht="25.5">
      <c r="A35" s="153" t="s">
        <v>289</v>
      </c>
      <c r="B35" s="159" t="s">
        <v>290</v>
      </c>
      <c r="C35" s="158">
        <f t="shared" si="3"/>
        <v>23000</v>
      </c>
      <c r="D35" s="158">
        <f t="shared" si="3"/>
        <v>-1600</v>
      </c>
      <c r="E35" s="158">
        <f t="shared" si="3"/>
        <v>21400</v>
      </c>
    </row>
    <row r="36" spans="1:5" ht="25.5">
      <c r="A36" s="153" t="s">
        <v>291</v>
      </c>
      <c r="B36" s="159" t="s">
        <v>292</v>
      </c>
      <c r="C36" s="158">
        <v>23000</v>
      </c>
      <c r="D36" s="158">
        <v>-1600</v>
      </c>
      <c r="E36" s="158">
        <f>C36+D36</f>
        <v>21400</v>
      </c>
    </row>
    <row r="37" spans="1:5" s="169" customFormat="1" ht="25.5">
      <c r="A37" s="154" t="s">
        <v>322</v>
      </c>
      <c r="B37" s="168" t="s">
        <v>323</v>
      </c>
      <c r="C37" s="156">
        <f>C38</f>
        <v>1216000</v>
      </c>
      <c r="D37" s="156">
        <f aca="true" t="shared" si="4" ref="D37:E39">D38</f>
        <v>0</v>
      </c>
      <c r="E37" s="156">
        <f t="shared" si="4"/>
        <v>1216000</v>
      </c>
    </row>
    <row r="38" spans="1:5" ht="38.25">
      <c r="A38" s="153" t="s">
        <v>321</v>
      </c>
      <c r="B38" s="166" t="s">
        <v>324</v>
      </c>
      <c r="C38" s="158">
        <f>C39</f>
        <v>1216000</v>
      </c>
      <c r="D38" s="158">
        <f t="shared" si="4"/>
        <v>0</v>
      </c>
      <c r="E38" s="158">
        <f t="shared" si="4"/>
        <v>1216000</v>
      </c>
    </row>
    <row r="39" spans="1:5" ht="51">
      <c r="A39" s="153" t="s">
        <v>320</v>
      </c>
      <c r="B39" s="167" t="s">
        <v>325</v>
      </c>
      <c r="C39" s="158">
        <f>C40</f>
        <v>1216000</v>
      </c>
      <c r="D39" s="158">
        <f t="shared" si="4"/>
        <v>0</v>
      </c>
      <c r="E39" s="158">
        <f t="shared" si="4"/>
        <v>1216000</v>
      </c>
    </row>
    <row r="40" spans="1:5" ht="27.75" customHeight="1">
      <c r="A40" s="153" t="s">
        <v>319</v>
      </c>
      <c r="B40" s="159" t="s">
        <v>317</v>
      </c>
      <c r="C40" s="158">
        <v>1216000</v>
      </c>
      <c r="D40" s="158">
        <v>0</v>
      </c>
      <c r="E40" s="158">
        <f>C40+D40</f>
        <v>1216000</v>
      </c>
    </row>
    <row r="41" spans="1:5" ht="38.25">
      <c r="A41" s="3" t="s">
        <v>293</v>
      </c>
      <c r="B41" s="5" t="s">
        <v>318</v>
      </c>
      <c r="C41" s="162">
        <f>C42</f>
        <v>2545852.71</v>
      </c>
      <c r="D41" s="162">
        <f>D42</f>
        <v>0</v>
      </c>
      <c r="E41" s="162">
        <f>E42</f>
        <v>2545852.71</v>
      </c>
    </row>
    <row r="42" spans="1:5" ht="38.25">
      <c r="A42" s="2" t="s">
        <v>294</v>
      </c>
      <c r="B42" s="4" t="s">
        <v>295</v>
      </c>
      <c r="C42" s="163">
        <f>C43+C48+C51</f>
        <v>2545852.71</v>
      </c>
      <c r="D42" s="163">
        <f>D43+D48+D51</f>
        <v>0</v>
      </c>
      <c r="E42" s="163">
        <f>E43+E48+E51</f>
        <v>2545852.71</v>
      </c>
    </row>
    <row r="43" spans="1:5" ht="25.5">
      <c r="A43" s="3" t="s">
        <v>296</v>
      </c>
      <c r="B43" s="5" t="s">
        <v>297</v>
      </c>
      <c r="C43" s="162">
        <f>C44+C46</f>
        <v>864600</v>
      </c>
      <c r="D43" s="162">
        <f>D44+D46</f>
        <v>0</v>
      </c>
      <c r="E43" s="162">
        <f>E44+E46</f>
        <v>864600</v>
      </c>
    </row>
    <row r="44" spans="1:5" ht="25.5">
      <c r="A44" s="2" t="s">
        <v>298</v>
      </c>
      <c r="B44" s="4" t="s">
        <v>299</v>
      </c>
      <c r="C44" s="163">
        <f>C45</f>
        <v>97600</v>
      </c>
      <c r="D44" s="163">
        <f>D45</f>
        <v>0</v>
      </c>
      <c r="E44" s="163">
        <f>E45</f>
        <v>97600</v>
      </c>
    </row>
    <row r="45" spans="1:5" ht="25.5">
      <c r="A45" s="2" t="s">
        <v>298</v>
      </c>
      <c r="B45" s="4" t="s">
        <v>300</v>
      </c>
      <c r="C45" s="163">
        <v>97600</v>
      </c>
      <c r="D45" s="163">
        <v>0</v>
      </c>
      <c r="E45" s="163">
        <f>C45+D45</f>
        <v>97600</v>
      </c>
    </row>
    <row r="46" spans="1:5" ht="25.5">
      <c r="A46" s="2" t="s">
        <v>301</v>
      </c>
      <c r="B46" s="4" t="s">
        <v>302</v>
      </c>
      <c r="C46" s="163">
        <f>C47</f>
        <v>767000</v>
      </c>
      <c r="D46" s="163">
        <f>D47</f>
        <v>0</v>
      </c>
      <c r="E46" s="163">
        <f>E47</f>
        <v>767000</v>
      </c>
    </row>
    <row r="47" spans="1:5" ht="38.25">
      <c r="A47" s="2" t="s">
        <v>301</v>
      </c>
      <c r="B47" s="4" t="s">
        <v>303</v>
      </c>
      <c r="C47" s="163">
        <v>767000</v>
      </c>
      <c r="D47" s="163">
        <v>0</v>
      </c>
      <c r="E47" s="163">
        <f>C47+D47</f>
        <v>767000</v>
      </c>
    </row>
    <row r="48" spans="1:5" ht="38.25">
      <c r="A48" s="3" t="s">
        <v>304</v>
      </c>
      <c r="B48" s="5" t="s">
        <v>305</v>
      </c>
      <c r="C48" s="162">
        <f aca="true" t="shared" si="5" ref="C48:E49">C49</f>
        <v>79305</v>
      </c>
      <c r="D48" s="162">
        <f t="shared" si="5"/>
        <v>0</v>
      </c>
      <c r="E48" s="162">
        <f t="shared" si="5"/>
        <v>79305</v>
      </c>
    </row>
    <row r="49" spans="1:5" ht="38.25">
      <c r="A49" s="2" t="s">
        <v>306</v>
      </c>
      <c r="B49" s="4" t="s">
        <v>307</v>
      </c>
      <c r="C49" s="163">
        <f t="shared" si="5"/>
        <v>79305</v>
      </c>
      <c r="D49" s="163">
        <f t="shared" si="5"/>
        <v>0</v>
      </c>
      <c r="E49" s="163">
        <f t="shared" si="5"/>
        <v>79305</v>
      </c>
    </row>
    <row r="50" spans="1:5" ht="51">
      <c r="A50" s="2" t="s">
        <v>306</v>
      </c>
      <c r="B50" s="4" t="s">
        <v>308</v>
      </c>
      <c r="C50" s="163">
        <v>79305</v>
      </c>
      <c r="D50" s="163">
        <v>0</v>
      </c>
      <c r="E50" s="163">
        <f>C50+D50</f>
        <v>79305</v>
      </c>
    </row>
    <row r="51" spans="1:5" ht="25.5">
      <c r="A51" s="3" t="s">
        <v>309</v>
      </c>
      <c r="B51" s="5" t="s">
        <v>43</v>
      </c>
      <c r="C51" s="162">
        <f aca="true" t="shared" si="6" ref="C51:E52">C52</f>
        <v>1601947.71</v>
      </c>
      <c r="D51" s="162">
        <f t="shared" si="6"/>
        <v>0</v>
      </c>
      <c r="E51" s="162">
        <f t="shared" si="6"/>
        <v>1601947.71</v>
      </c>
    </row>
    <row r="52" spans="1:5" ht="63.75">
      <c r="A52" s="2" t="s">
        <v>310</v>
      </c>
      <c r="B52" s="4" t="s">
        <v>311</v>
      </c>
      <c r="C52" s="163">
        <f>C53</f>
        <v>1601947.71</v>
      </c>
      <c r="D52" s="163">
        <f t="shared" si="6"/>
        <v>0</v>
      </c>
      <c r="E52" s="163">
        <f t="shared" si="6"/>
        <v>1601947.71</v>
      </c>
    </row>
    <row r="53" spans="1:5" ht="76.5">
      <c r="A53" s="2" t="s">
        <v>310</v>
      </c>
      <c r="B53" s="4" t="s">
        <v>312</v>
      </c>
      <c r="C53" s="163">
        <v>1601947.71</v>
      </c>
      <c r="D53" s="163">
        <v>0</v>
      </c>
      <c r="E53" s="163">
        <f>C53+D53</f>
        <v>1601947.71</v>
      </c>
    </row>
    <row r="54" spans="1:5" ht="12.75">
      <c r="A54" s="3"/>
      <c r="B54" s="5" t="s">
        <v>313</v>
      </c>
      <c r="C54" s="162">
        <f>C10+C41</f>
        <v>4390052.71</v>
      </c>
      <c r="D54" s="162">
        <f>D10+D41</f>
        <v>78900</v>
      </c>
      <c r="E54" s="162">
        <f>E10+E41</f>
        <v>4468952.71</v>
      </c>
    </row>
  </sheetData>
  <sheetProtection/>
  <mergeCells count="5">
    <mergeCell ref="C1:E1"/>
    <mergeCell ref="C2:E2"/>
    <mergeCell ref="A5:E5"/>
    <mergeCell ref="C4:E4"/>
    <mergeCell ref="C3:E3"/>
  </mergeCells>
  <printOptions/>
  <pageMargins left="0.18" right="0.18" top="0.75" bottom="0.19" header="0.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158"/>
  <sheetViews>
    <sheetView zoomScalePageLayoutView="0" workbookViewId="0" topLeftCell="B95">
      <selection activeCell="A108" sqref="A108:IV112"/>
    </sheetView>
  </sheetViews>
  <sheetFormatPr defaultColWidth="9.140625" defaultRowHeight="12.75"/>
  <cols>
    <col min="1" max="1" width="2.421875" style="7" hidden="1" customWidth="1"/>
    <col min="2" max="2" width="48.140625" style="8" customWidth="1"/>
    <col min="3" max="4" width="6.28125" style="8" hidden="1" customWidth="1"/>
    <col min="5" max="5" width="5.421875" style="56" customWidth="1"/>
    <col min="6" max="7" width="4.28125" style="86" customWidth="1"/>
    <col min="8" max="8" width="5.7109375" style="86" hidden="1" customWidth="1"/>
    <col min="9" max="9" width="13.7109375" style="86" customWidth="1"/>
    <col min="10" max="10" width="4.421875" style="86" customWidth="1"/>
    <col min="11" max="11" width="12.28125" style="86" customWidth="1"/>
    <col min="12" max="12" width="11.8515625" style="86" customWidth="1"/>
    <col min="13" max="13" width="12.8515625" style="86" customWidth="1"/>
    <col min="14" max="14" width="9.140625" style="7" customWidth="1"/>
    <col min="15" max="17" width="12.57421875" style="7" customWidth="1"/>
    <col min="18" max="16384" width="9.140625" style="7" customWidth="1"/>
  </cols>
  <sheetData>
    <row r="1" spans="5:13" ht="12.75" hidden="1">
      <c r="E1" s="1" t="s">
        <v>44</v>
      </c>
      <c r="F1" s="1"/>
      <c r="G1" s="1"/>
      <c r="H1" s="1"/>
      <c r="I1" s="1"/>
      <c r="J1" s="1"/>
      <c r="K1" s="1"/>
      <c r="L1" s="1"/>
      <c r="M1" s="1"/>
    </row>
    <row r="2" spans="5:13" ht="55.5" customHeight="1" hidden="1">
      <c r="E2" s="182" t="s">
        <v>92</v>
      </c>
      <c r="F2" s="182"/>
      <c r="G2" s="182"/>
      <c r="H2" s="182"/>
      <c r="I2" s="182"/>
      <c r="J2" s="182"/>
      <c r="K2" s="182"/>
      <c r="L2" s="7"/>
      <c r="M2" s="7"/>
    </row>
    <row r="3" spans="5:13" ht="15.75" customHeight="1">
      <c r="E3" s="182" t="s">
        <v>315</v>
      </c>
      <c r="F3" s="182"/>
      <c r="G3" s="182"/>
      <c r="H3" s="182"/>
      <c r="I3" s="182"/>
      <c r="J3" s="134"/>
      <c r="K3" s="134"/>
      <c r="L3" s="7"/>
      <c r="M3" s="7"/>
    </row>
    <row r="4" spans="5:13" ht="55.5" customHeight="1">
      <c r="E4" s="171" t="s">
        <v>225</v>
      </c>
      <c r="F4" s="171"/>
      <c r="G4" s="171"/>
      <c r="H4" s="171"/>
      <c r="I4" s="171"/>
      <c r="J4" s="171"/>
      <c r="K4" s="171"/>
      <c r="L4" s="171"/>
      <c r="M4" s="171"/>
    </row>
    <row r="5" spans="5:13" ht="16.5" customHeight="1">
      <c r="E5" s="184" t="s">
        <v>331</v>
      </c>
      <c r="F5" s="184"/>
      <c r="G5" s="184"/>
      <c r="H5" s="184"/>
      <c r="I5" s="184"/>
      <c r="J5" s="184"/>
      <c r="K5" s="184"/>
      <c r="L5" s="184"/>
      <c r="M5" s="184"/>
    </row>
    <row r="6" spans="5:13" ht="45.75" customHeight="1">
      <c r="E6" s="173" t="s">
        <v>221</v>
      </c>
      <c r="F6" s="173"/>
      <c r="G6" s="173"/>
      <c r="H6" s="173"/>
      <c r="I6" s="173"/>
      <c r="J6" s="173"/>
      <c r="K6" s="173"/>
      <c r="L6" s="173"/>
      <c r="M6" s="173"/>
    </row>
    <row r="7" spans="5:13" ht="9" customHeight="1">
      <c r="E7" s="54"/>
      <c r="F7" s="55"/>
      <c r="G7" s="55"/>
      <c r="H7" s="55"/>
      <c r="I7" s="55"/>
      <c r="J7" s="55"/>
      <c r="K7" s="55"/>
      <c r="L7" s="55"/>
      <c r="M7" s="55"/>
    </row>
    <row r="8" spans="1:13" ht="26.25" customHeight="1">
      <c r="A8" s="181" t="s">
        <v>232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ht="15" customHeight="1">
      <c r="A9" s="9"/>
      <c r="B9" s="9"/>
      <c r="C9" s="14"/>
      <c r="D9" s="14"/>
      <c r="F9" s="9"/>
      <c r="G9" s="9"/>
      <c r="H9" s="9"/>
      <c r="I9" s="9"/>
      <c r="J9" s="9"/>
      <c r="K9" s="6"/>
      <c r="L9" s="6"/>
      <c r="M9" s="6" t="s">
        <v>170</v>
      </c>
    </row>
    <row r="10" spans="1:13" ht="30" customHeight="1">
      <c r="A10" s="183" t="s">
        <v>14</v>
      </c>
      <c r="B10" s="183"/>
      <c r="C10" s="41" t="s">
        <v>55</v>
      </c>
      <c r="D10" s="41" t="s">
        <v>56</v>
      </c>
      <c r="E10" s="29" t="s">
        <v>57</v>
      </c>
      <c r="F10" s="43" t="s">
        <v>15</v>
      </c>
      <c r="G10" s="43" t="s">
        <v>16</v>
      </c>
      <c r="H10" s="43" t="s">
        <v>58</v>
      </c>
      <c r="I10" s="43" t="s">
        <v>17</v>
      </c>
      <c r="J10" s="43" t="s">
        <v>18</v>
      </c>
      <c r="K10" s="2" t="s">
        <v>171</v>
      </c>
      <c r="L10" s="2" t="s">
        <v>222</v>
      </c>
      <c r="M10" s="2" t="s">
        <v>223</v>
      </c>
    </row>
    <row r="11" spans="1:13" ht="17.25" customHeight="1">
      <c r="A11" s="41"/>
      <c r="B11" s="57" t="s">
        <v>98</v>
      </c>
      <c r="C11" s="36">
        <v>63</v>
      </c>
      <c r="D11" s="36">
        <v>0</v>
      </c>
      <c r="E11" s="58">
        <v>866</v>
      </c>
      <c r="F11" s="43"/>
      <c r="G11" s="43"/>
      <c r="H11" s="43"/>
      <c r="I11" s="43"/>
      <c r="J11" s="43"/>
      <c r="K11" s="51">
        <f>K117</f>
        <v>4738631.71</v>
      </c>
      <c r="L11" s="51">
        <f>L117</f>
        <v>1731.269999999997</v>
      </c>
      <c r="M11" s="51">
        <f>M117</f>
        <v>4740362.98</v>
      </c>
    </row>
    <row r="12" spans="1:13" s="10" customFormat="1" ht="15.75" customHeight="1">
      <c r="A12" s="175" t="s">
        <v>19</v>
      </c>
      <c r="B12" s="175"/>
      <c r="C12" s="36">
        <v>63</v>
      </c>
      <c r="D12" s="36">
        <v>0</v>
      </c>
      <c r="E12" s="37">
        <v>866</v>
      </c>
      <c r="F12" s="38" t="s">
        <v>20</v>
      </c>
      <c r="G12" s="39"/>
      <c r="H12" s="39"/>
      <c r="I12" s="39"/>
      <c r="J12" s="39"/>
      <c r="K12" s="40">
        <f>K13+K17+K34+K41+K45</f>
        <v>1533095</v>
      </c>
      <c r="L12" s="40">
        <f>L13+L17+L34+L41+L45</f>
        <v>38381.17</v>
      </c>
      <c r="M12" s="40">
        <f>M13+M17+M34+M41+M45</f>
        <v>1571476.1700000002</v>
      </c>
    </row>
    <row r="13" spans="1:17" ht="44.25" customHeight="1">
      <c r="A13" s="176" t="s">
        <v>37</v>
      </c>
      <c r="B13" s="176"/>
      <c r="C13" s="36">
        <v>63</v>
      </c>
      <c r="D13" s="36">
        <v>0</v>
      </c>
      <c r="E13" s="37">
        <v>866</v>
      </c>
      <c r="F13" s="59" t="s">
        <v>20</v>
      </c>
      <c r="G13" s="59" t="s">
        <v>21</v>
      </c>
      <c r="H13" s="59"/>
      <c r="I13" s="60"/>
      <c r="J13" s="43"/>
      <c r="K13" s="44">
        <f aca="true" t="shared" si="0" ref="K13:M15">K14</f>
        <v>299886.98</v>
      </c>
      <c r="L13" s="44">
        <f t="shared" si="0"/>
        <v>0</v>
      </c>
      <c r="M13" s="44">
        <f t="shared" si="0"/>
        <v>299886.98</v>
      </c>
      <c r="O13" s="119"/>
      <c r="P13" s="119"/>
      <c r="Q13" s="119"/>
    </row>
    <row r="14" spans="1:17" ht="24.75" customHeight="1">
      <c r="A14" s="61" t="s">
        <v>61</v>
      </c>
      <c r="B14" s="31" t="s">
        <v>117</v>
      </c>
      <c r="C14" s="41">
        <v>63</v>
      </c>
      <c r="D14" s="41">
        <v>0</v>
      </c>
      <c r="E14" s="42">
        <v>866</v>
      </c>
      <c r="F14" s="62" t="s">
        <v>20</v>
      </c>
      <c r="G14" s="62" t="s">
        <v>21</v>
      </c>
      <c r="H14" s="62" t="s">
        <v>78</v>
      </c>
      <c r="I14" s="60" t="s">
        <v>118</v>
      </c>
      <c r="J14" s="63" t="s">
        <v>62</v>
      </c>
      <c r="K14" s="44">
        <f>K15</f>
        <v>299886.98</v>
      </c>
      <c r="L14" s="44">
        <f t="shared" si="0"/>
        <v>0</v>
      </c>
      <c r="M14" s="44">
        <f t="shared" si="0"/>
        <v>299886.98</v>
      </c>
      <c r="O14" s="32"/>
      <c r="P14" s="32"/>
      <c r="Q14" s="32"/>
    </row>
    <row r="15" spans="1:17" ht="67.5" customHeight="1">
      <c r="A15" s="27" t="s">
        <v>60</v>
      </c>
      <c r="B15" s="27" t="s">
        <v>60</v>
      </c>
      <c r="C15" s="41">
        <v>63</v>
      </c>
      <c r="D15" s="41">
        <v>0</v>
      </c>
      <c r="E15" s="42">
        <v>866</v>
      </c>
      <c r="F15" s="62" t="s">
        <v>20</v>
      </c>
      <c r="G15" s="62" t="s">
        <v>21</v>
      </c>
      <c r="H15" s="62" t="s">
        <v>78</v>
      </c>
      <c r="I15" s="60" t="s">
        <v>118</v>
      </c>
      <c r="J15" s="60" t="s">
        <v>1</v>
      </c>
      <c r="K15" s="44">
        <f>K16</f>
        <v>299886.98</v>
      </c>
      <c r="L15" s="44">
        <f t="shared" si="0"/>
        <v>0</v>
      </c>
      <c r="M15" s="44">
        <f t="shared" si="0"/>
        <v>299886.98</v>
      </c>
      <c r="O15" s="119"/>
      <c r="P15" s="119"/>
      <c r="Q15" s="119"/>
    </row>
    <row r="16" spans="1:13" ht="27.75" customHeight="1">
      <c r="A16" s="27" t="s">
        <v>63</v>
      </c>
      <c r="B16" s="27" t="s">
        <v>63</v>
      </c>
      <c r="C16" s="41">
        <v>63</v>
      </c>
      <c r="D16" s="41">
        <v>0</v>
      </c>
      <c r="E16" s="42">
        <v>866</v>
      </c>
      <c r="F16" s="43" t="s">
        <v>20</v>
      </c>
      <c r="G16" s="43" t="s">
        <v>21</v>
      </c>
      <c r="H16" s="43" t="s">
        <v>78</v>
      </c>
      <c r="I16" s="60" t="s">
        <v>118</v>
      </c>
      <c r="J16" s="60" t="s">
        <v>2</v>
      </c>
      <c r="K16" s="44">
        <f>'7.ФС'!S15</f>
        <v>299886.98</v>
      </c>
      <c r="L16" s="44">
        <f>'7.ФС'!T15</f>
        <v>0</v>
      </c>
      <c r="M16" s="44">
        <f>K16+L16</f>
        <v>299886.98</v>
      </c>
    </row>
    <row r="17" spans="1:13" s="11" customFormat="1" ht="54" customHeight="1">
      <c r="A17" s="175" t="s">
        <v>24</v>
      </c>
      <c r="B17" s="175"/>
      <c r="C17" s="36">
        <v>63</v>
      </c>
      <c r="D17" s="36">
        <v>0</v>
      </c>
      <c r="E17" s="37">
        <v>866</v>
      </c>
      <c r="F17" s="38" t="s">
        <v>20</v>
      </c>
      <c r="G17" s="38" t="s">
        <v>25</v>
      </c>
      <c r="H17" s="38"/>
      <c r="I17" s="38"/>
      <c r="J17" s="38"/>
      <c r="K17" s="40">
        <f>K18+K21+K28+K31</f>
        <v>1194808.02</v>
      </c>
      <c r="L17" s="40">
        <f>L18+L21+L28+L31</f>
        <v>38381.17</v>
      </c>
      <c r="M17" s="40">
        <f>M18+M21+M28+M31</f>
        <v>1233189.1900000002</v>
      </c>
    </row>
    <row r="18" spans="1:13" s="11" customFormat="1" ht="54" customHeight="1">
      <c r="A18" s="90"/>
      <c r="B18" s="95" t="s">
        <v>326</v>
      </c>
      <c r="C18" s="36"/>
      <c r="D18" s="36"/>
      <c r="E18" s="42">
        <v>866</v>
      </c>
      <c r="F18" s="62" t="s">
        <v>20</v>
      </c>
      <c r="G18" s="62" t="s">
        <v>25</v>
      </c>
      <c r="H18" s="38"/>
      <c r="I18" s="128" t="s">
        <v>327</v>
      </c>
      <c r="J18" s="38"/>
      <c r="K18" s="44">
        <f aca="true" t="shared" si="1" ref="K18:M19">K19</f>
        <v>109813.02</v>
      </c>
      <c r="L18" s="44">
        <f t="shared" si="1"/>
        <v>1308.6</v>
      </c>
      <c r="M18" s="44">
        <f t="shared" si="1"/>
        <v>111121.62000000001</v>
      </c>
    </row>
    <row r="19" spans="1:13" s="11" customFormat="1" ht="63.75" customHeight="1">
      <c r="A19" s="90"/>
      <c r="B19" s="65" t="s">
        <v>60</v>
      </c>
      <c r="C19" s="36"/>
      <c r="D19" s="36"/>
      <c r="E19" s="42">
        <v>866</v>
      </c>
      <c r="F19" s="62" t="s">
        <v>20</v>
      </c>
      <c r="G19" s="62" t="s">
        <v>25</v>
      </c>
      <c r="H19" s="38"/>
      <c r="I19" s="128" t="s">
        <v>327</v>
      </c>
      <c r="J19" s="43" t="s">
        <v>1</v>
      </c>
      <c r="K19" s="44">
        <f t="shared" si="1"/>
        <v>109813.02</v>
      </c>
      <c r="L19" s="44">
        <f t="shared" si="1"/>
        <v>1308.6</v>
      </c>
      <c r="M19" s="44">
        <f t="shared" si="1"/>
        <v>111121.62000000001</v>
      </c>
    </row>
    <row r="20" spans="1:13" s="11" customFormat="1" ht="27" customHeight="1">
      <c r="A20" s="90"/>
      <c r="B20" s="65" t="s">
        <v>63</v>
      </c>
      <c r="C20" s="36"/>
      <c r="D20" s="36"/>
      <c r="E20" s="42">
        <v>866</v>
      </c>
      <c r="F20" s="62" t="s">
        <v>20</v>
      </c>
      <c r="G20" s="62" t="s">
        <v>25</v>
      </c>
      <c r="H20" s="38"/>
      <c r="I20" s="128" t="s">
        <v>327</v>
      </c>
      <c r="J20" s="43" t="s">
        <v>2</v>
      </c>
      <c r="K20" s="44">
        <f>'7.ФС'!S19</f>
        <v>109813.02</v>
      </c>
      <c r="L20" s="44">
        <f>'7.ФС'!T19</f>
        <v>1308.6</v>
      </c>
      <c r="M20" s="44">
        <f>K20+L20</f>
        <v>111121.62000000001</v>
      </c>
    </row>
    <row r="21" spans="1:13" ht="26.25" customHeight="1">
      <c r="A21" s="180" t="s">
        <v>64</v>
      </c>
      <c r="B21" s="180"/>
      <c r="C21" s="41">
        <v>63</v>
      </c>
      <c r="D21" s="41">
        <v>0</v>
      </c>
      <c r="E21" s="42">
        <v>866</v>
      </c>
      <c r="F21" s="43" t="s">
        <v>20</v>
      </c>
      <c r="G21" s="43" t="s">
        <v>25</v>
      </c>
      <c r="H21" s="60" t="s">
        <v>65</v>
      </c>
      <c r="I21" s="60" t="s">
        <v>119</v>
      </c>
      <c r="J21" s="43"/>
      <c r="K21" s="44">
        <f>K22+K24+K26</f>
        <v>1063995</v>
      </c>
      <c r="L21" s="44">
        <f>L22+L24+L26</f>
        <v>31039.670000000002</v>
      </c>
      <c r="M21" s="44">
        <f>M22+M24+M26</f>
        <v>1095034.6700000002</v>
      </c>
    </row>
    <row r="22" spans="1:13" ht="64.5" customHeight="1">
      <c r="A22" s="64"/>
      <c r="B22" s="65" t="s">
        <v>60</v>
      </c>
      <c r="C22" s="41">
        <v>63</v>
      </c>
      <c r="D22" s="41">
        <v>0</v>
      </c>
      <c r="E22" s="42">
        <v>866</v>
      </c>
      <c r="F22" s="62" t="s">
        <v>20</v>
      </c>
      <c r="G22" s="62" t="s">
        <v>25</v>
      </c>
      <c r="H22" s="60" t="s">
        <v>65</v>
      </c>
      <c r="I22" s="60" t="s">
        <v>119</v>
      </c>
      <c r="J22" s="43" t="s">
        <v>1</v>
      </c>
      <c r="K22" s="44">
        <f>K23</f>
        <v>641100</v>
      </c>
      <c r="L22" s="44">
        <f>L23</f>
        <v>14857.67</v>
      </c>
      <c r="M22" s="44">
        <f>M23</f>
        <v>655957.67</v>
      </c>
    </row>
    <row r="23" spans="1:13" ht="30" customHeight="1">
      <c r="A23" s="66"/>
      <c r="B23" s="65" t="s">
        <v>63</v>
      </c>
      <c r="C23" s="41">
        <v>63</v>
      </c>
      <c r="D23" s="41">
        <v>0</v>
      </c>
      <c r="E23" s="42">
        <v>866</v>
      </c>
      <c r="F23" s="43" t="s">
        <v>20</v>
      </c>
      <c r="G23" s="43" t="s">
        <v>25</v>
      </c>
      <c r="H23" s="60" t="s">
        <v>65</v>
      </c>
      <c r="I23" s="60" t="s">
        <v>119</v>
      </c>
      <c r="J23" s="43" t="s">
        <v>2</v>
      </c>
      <c r="K23" s="44">
        <f>'7.ФС'!S22</f>
        <v>641100</v>
      </c>
      <c r="L23" s="44">
        <f>'7.ФС'!T22</f>
        <v>14857.67</v>
      </c>
      <c r="M23" s="44">
        <f>K23+L23</f>
        <v>655957.67</v>
      </c>
    </row>
    <row r="24" spans="1:13" ht="30" customHeight="1">
      <c r="A24" s="66"/>
      <c r="B24" s="64" t="s">
        <v>113</v>
      </c>
      <c r="C24" s="41">
        <v>63</v>
      </c>
      <c r="D24" s="41">
        <v>0</v>
      </c>
      <c r="E24" s="42">
        <v>866</v>
      </c>
      <c r="F24" s="47" t="s">
        <v>20</v>
      </c>
      <c r="G24" s="47" t="s">
        <v>25</v>
      </c>
      <c r="H24" s="60" t="s">
        <v>65</v>
      </c>
      <c r="I24" s="60" t="s">
        <v>119</v>
      </c>
      <c r="J24" s="47" t="s">
        <v>3</v>
      </c>
      <c r="K24" s="44">
        <f>K25</f>
        <v>400374</v>
      </c>
      <c r="L24" s="44">
        <f>L25</f>
        <v>17247.94</v>
      </c>
      <c r="M24" s="44">
        <f>M25</f>
        <v>417621.94</v>
      </c>
    </row>
    <row r="25" spans="1:13" ht="30" customHeight="1">
      <c r="A25" s="70"/>
      <c r="B25" s="72" t="s">
        <v>114</v>
      </c>
      <c r="C25" s="41">
        <v>63</v>
      </c>
      <c r="D25" s="41">
        <v>0</v>
      </c>
      <c r="E25" s="28">
        <v>866</v>
      </c>
      <c r="F25" s="43" t="s">
        <v>20</v>
      </c>
      <c r="G25" s="43" t="s">
        <v>25</v>
      </c>
      <c r="H25" s="60" t="s">
        <v>65</v>
      </c>
      <c r="I25" s="60" t="s">
        <v>119</v>
      </c>
      <c r="J25" s="43" t="s">
        <v>4</v>
      </c>
      <c r="K25" s="44">
        <f>'7.ФС'!S24</f>
        <v>400374</v>
      </c>
      <c r="L25" s="44">
        <f>'7.ФС'!T24</f>
        <v>17247.94</v>
      </c>
      <c r="M25" s="44">
        <f>K25+L25</f>
        <v>417621.94</v>
      </c>
    </row>
    <row r="26" spans="1:13" ht="15.75" customHeight="1">
      <c r="A26" s="70"/>
      <c r="B26" s="123" t="s">
        <v>5</v>
      </c>
      <c r="C26" s="41">
        <v>63</v>
      </c>
      <c r="D26" s="41">
        <v>0</v>
      </c>
      <c r="E26" s="28">
        <v>866</v>
      </c>
      <c r="F26" s="43" t="s">
        <v>20</v>
      </c>
      <c r="G26" s="43" t="s">
        <v>25</v>
      </c>
      <c r="H26" s="60" t="s">
        <v>65</v>
      </c>
      <c r="I26" s="60" t="s">
        <v>119</v>
      </c>
      <c r="J26" s="43" t="s">
        <v>6</v>
      </c>
      <c r="K26" s="44">
        <f>K27</f>
        <v>22521</v>
      </c>
      <c r="L26" s="44">
        <f>L27</f>
        <v>-1065.94</v>
      </c>
      <c r="M26" s="44">
        <f>M27</f>
        <v>21455.06</v>
      </c>
    </row>
    <row r="27" spans="1:13" ht="15.75" customHeight="1">
      <c r="A27" s="70"/>
      <c r="B27" s="72" t="s">
        <v>175</v>
      </c>
      <c r="C27" s="41">
        <v>63</v>
      </c>
      <c r="D27" s="41">
        <v>0</v>
      </c>
      <c r="E27" s="28">
        <v>866</v>
      </c>
      <c r="F27" s="43" t="s">
        <v>20</v>
      </c>
      <c r="G27" s="43" t="s">
        <v>25</v>
      </c>
      <c r="H27" s="60" t="s">
        <v>65</v>
      </c>
      <c r="I27" s="60" t="s">
        <v>119</v>
      </c>
      <c r="J27" s="43" t="s">
        <v>115</v>
      </c>
      <c r="K27" s="44">
        <f>'7.ФС'!S26</f>
        <v>22521</v>
      </c>
      <c r="L27" s="44">
        <f>'7.ФС'!T26</f>
        <v>-1065.94</v>
      </c>
      <c r="M27" s="44">
        <f>K27+L27</f>
        <v>21455.06</v>
      </c>
    </row>
    <row r="28" spans="1:13" ht="28.5" customHeight="1">
      <c r="A28" s="70"/>
      <c r="B28" s="4" t="s">
        <v>205</v>
      </c>
      <c r="C28" s="41"/>
      <c r="D28" s="41"/>
      <c r="E28" s="28">
        <v>866</v>
      </c>
      <c r="F28" s="43" t="s">
        <v>20</v>
      </c>
      <c r="G28" s="43" t="s">
        <v>25</v>
      </c>
      <c r="H28" s="60"/>
      <c r="I28" s="60" t="s">
        <v>206</v>
      </c>
      <c r="J28" s="43"/>
      <c r="K28" s="44">
        <f aca="true" t="shared" si="2" ref="K28:M29">K29</f>
        <v>17000</v>
      </c>
      <c r="L28" s="44">
        <f t="shared" si="2"/>
        <v>6032.9</v>
      </c>
      <c r="M28" s="44">
        <f t="shared" si="2"/>
        <v>23032.9</v>
      </c>
    </row>
    <row r="29" spans="1:13" ht="31.5" customHeight="1">
      <c r="A29" s="70"/>
      <c r="B29" s="72" t="s">
        <v>113</v>
      </c>
      <c r="C29" s="41"/>
      <c r="D29" s="41"/>
      <c r="E29" s="28">
        <v>866</v>
      </c>
      <c r="F29" s="43" t="s">
        <v>20</v>
      </c>
      <c r="G29" s="43" t="s">
        <v>25</v>
      </c>
      <c r="H29" s="60"/>
      <c r="I29" s="60" t="s">
        <v>206</v>
      </c>
      <c r="J29" s="43" t="s">
        <v>3</v>
      </c>
      <c r="K29" s="44">
        <f t="shared" si="2"/>
        <v>17000</v>
      </c>
      <c r="L29" s="44">
        <f t="shared" si="2"/>
        <v>6032.9</v>
      </c>
      <c r="M29" s="44">
        <f t="shared" si="2"/>
        <v>23032.9</v>
      </c>
    </row>
    <row r="30" spans="1:13" ht="31.5" customHeight="1">
      <c r="A30" s="70"/>
      <c r="B30" s="72" t="s">
        <v>114</v>
      </c>
      <c r="C30" s="41"/>
      <c r="D30" s="41"/>
      <c r="E30" s="28">
        <v>866</v>
      </c>
      <c r="F30" s="43" t="s">
        <v>20</v>
      </c>
      <c r="G30" s="43" t="s">
        <v>25</v>
      </c>
      <c r="H30" s="60"/>
      <c r="I30" s="60" t="s">
        <v>206</v>
      </c>
      <c r="J30" s="43" t="s">
        <v>4</v>
      </c>
      <c r="K30" s="44">
        <f>'7.ФС'!S29</f>
        <v>17000</v>
      </c>
      <c r="L30" s="44">
        <f>'7.ФС'!T29</f>
        <v>6032.9</v>
      </c>
      <c r="M30" s="44">
        <f>K30+L30</f>
        <v>23032.9</v>
      </c>
    </row>
    <row r="31" spans="1:13" ht="15.75" customHeight="1" hidden="1">
      <c r="A31" s="70"/>
      <c r="B31" s="31" t="s">
        <v>187</v>
      </c>
      <c r="C31" s="41"/>
      <c r="D31" s="41"/>
      <c r="E31" s="28">
        <v>866</v>
      </c>
      <c r="F31" s="43" t="s">
        <v>20</v>
      </c>
      <c r="G31" s="43" t="s">
        <v>25</v>
      </c>
      <c r="H31" s="60"/>
      <c r="I31" s="68" t="s">
        <v>188</v>
      </c>
      <c r="J31" s="43"/>
      <c r="K31" s="44">
        <f aca="true" t="shared" si="3" ref="K31:M32">K32</f>
        <v>4000</v>
      </c>
      <c r="L31" s="44">
        <f t="shared" si="3"/>
        <v>0</v>
      </c>
      <c r="M31" s="44">
        <f t="shared" si="3"/>
        <v>4000</v>
      </c>
    </row>
    <row r="32" spans="1:13" ht="15.75" customHeight="1" hidden="1">
      <c r="A32" s="70"/>
      <c r="B32" s="31" t="s">
        <v>5</v>
      </c>
      <c r="C32" s="41"/>
      <c r="D32" s="41"/>
      <c r="E32" s="28">
        <v>866</v>
      </c>
      <c r="F32" s="43" t="s">
        <v>20</v>
      </c>
      <c r="G32" s="43" t="s">
        <v>25</v>
      </c>
      <c r="H32" s="60"/>
      <c r="I32" s="68" t="s">
        <v>188</v>
      </c>
      <c r="J32" s="43" t="s">
        <v>6</v>
      </c>
      <c r="K32" s="44">
        <f t="shared" si="3"/>
        <v>4000</v>
      </c>
      <c r="L32" s="44">
        <f t="shared" si="3"/>
        <v>0</v>
      </c>
      <c r="M32" s="44">
        <f t="shared" si="3"/>
        <v>4000</v>
      </c>
    </row>
    <row r="33" spans="1:13" ht="15.75" customHeight="1" hidden="1">
      <c r="A33" s="70"/>
      <c r="B33" s="93" t="s">
        <v>175</v>
      </c>
      <c r="C33" s="41"/>
      <c r="D33" s="41"/>
      <c r="E33" s="28">
        <v>866</v>
      </c>
      <c r="F33" s="43" t="s">
        <v>20</v>
      </c>
      <c r="G33" s="43" t="s">
        <v>25</v>
      </c>
      <c r="H33" s="60"/>
      <c r="I33" s="68" t="s">
        <v>188</v>
      </c>
      <c r="J33" s="43" t="s">
        <v>115</v>
      </c>
      <c r="K33" s="44">
        <f>'7.ФС'!S32</f>
        <v>4000</v>
      </c>
      <c r="L33" s="44">
        <f>'7.ФС'!T32</f>
        <v>0</v>
      </c>
      <c r="M33" s="44">
        <f>K33+L33</f>
        <v>4000</v>
      </c>
    </row>
    <row r="34" spans="1:13" s="11" customFormat="1" ht="42.75" customHeight="1" hidden="1">
      <c r="A34" s="103" t="s">
        <v>67</v>
      </c>
      <c r="B34" s="103" t="s">
        <v>67</v>
      </c>
      <c r="C34" s="36">
        <v>63</v>
      </c>
      <c r="D34" s="36">
        <v>0</v>
      </c>
      <c r="E34" s="45">
        <v>866</v>
      </c>
      <c r="F34" s="38" t="s">
        <v>20</v>
      </c>
      <c r="G34" s="38" t="s">
        <v>7</v>
      </c>
      <c r="H34" s="38"/>
      <c r="I34" s="38"/>
      <c r="J34" s="38"/>
      <c r="K34" s="40">
        <f>K35+K38</f>
        <v>2300</v>
      </c>
      <c r="L34" s="40">
        <f>L35+L38</f>
        <v>0</v>
      </c>
      <c r="M34" s="40">
        <f>M35+M38</f>
        <v>2300</v>
      </c>
    </row>
    <row r="35" spans="1:13" s="11" customFormat="1" ht="65.25" customHeight="1" hidden="1">
      <c r="A35" s="61" t="s">
        <v>68</v>
      </c>
      <c r="B35" s="31" t="s">
        <v>120</v>
      </c>
      <c r="C35" s="41">
        <v>63</v>
      </c>
      <c r="D35" s="41">
        <v>0</v>
      </c>
      <c r="E35" s="28">
        <v>866</v>
      </c>
      <c r="F35" s="43" t="s">
        <v>20</v>
      </c>
      <c r="G35" s="43" t="s">
        <v>7</v>
      </c>
      <c r="H35" s="43" t="s">
        <v>81</v>
      </c>
      <c r="I35" s="60" t="s">
        <v>121</v>
      </c>
      <c r="J35" s="43"/>
      <c r="K35" s="44">
        <f aca="true" t="shared" si="4" ref="K35:M36">K36</f>
        <v>2000</v>
      </c>
      <c r="L35" s="44">
        <f t="shared" si="4"/>
        <v>0</v>
      </c>
      <c r="M35" s="44">
        <f t="shared" si="4"/>
        <v>2000</v>
      </c>
    </row>
    <row r="36" spans="1:13" ht="14.25" customHeight="1" hidden="1">
      <c r="A36" s="70"/>
      <c r="B36" s="78" t="s">
        <v>32</v>
      </c>
      <c r="C36" s="41">
        <v>63</v>
      </c>
      <c r="D36" s="41">
        <v>0</v>
      </c>
      <c r="E36" s="28">
        <v>866</v>
      </c>
      <c r="F36" s="43" t="s">
        <v>20</v>
      </c>
      <c r="G36" s="69" t="s">
        <v>7</v>
      </c>
      <c r="H36" s="43" t="s">
        <v>81</v>
      </c>
      <c r="I36" s="60" t="s">
        <v>121</v>
      </c>
      <c r="J36" s="43" t="s">
        <v>22</v>
      </c>
      <c r="K36" s="44">
        <f t="shared" si="4"/>
        <v>2000</v>
      </c>
      <c r="L36" s="44">
        <f t="shared" si="4"/>
        <v>0</v>
      </c>
      <c r="M36" s="44">
        <f t="shared" si="4"/>
        <v>2000</v>
      </c>
    </row>
    <row r="37" spans="1:13" ht="16.5" customHeight="1" hidden="1">
      <c r="A37" s="70"/>
      <c r="B37" s="78" t="s">
        <v>43</v>
      </c>
      <c r="C37" s="41">
        <v>63</v>
      </c>
      <c r="D37" s="41">
        <v>0</v>
      </c>
      <c r="E37" s="28">
        <v>866</v>
      </c>
      <c r="F37" s="43" t="s">
        <v>20</v>
      </c>
      <c r="G37" s="69" t="s">
        <v>7</v>
      </c>
      <c r="H37" s="43" t="s">
        <v>81</v>
      </c>
      <c r="I37" s="60" t="s">
        <v>121</v>
      </c>
      <c r="J37" s="43" t="s">
        <v>9</v>
      </c>
      <c r="K37" s="44">
        <f>'7.ФС'!S36</f>
        <v>2000</v>
      </c>
      <c r="L37" s="44">
        <f>'7.ФС'!T36</f>
        <v>0</v>
      </c>
      <c r="M37" s="44">
        <f>K37+L37</f>
        <v>2000</v>
      </c>
    </row>
    <row r="38" spans="1:13" ht="66.75" customHeight="1" hidden="1">
      <c r="A38" s="180" t="s">
        <v>176</v>
      </c>
      <c r="B38" s="180"/>
      <c r="C38" s="41">
        <v>63</v>
      </c>
      <c r="D38" s="41">
        <v>0</v>
      </c>
      <c r="E38" s="28">
        <v>866</v>
      </c>
      <c r="F38" s="43" t="s">
        <v>20</v>
      </c>
      <c r="G38" s="43" t="s">
        <v>7</v>
      </c>
      <c r="H38" s="43"/>
      <c r="I38" s="43" t="s">
        <v>177</v>
      </c>
      <c r="J38" s="43"/>
      <c r="K38" s="44">
        <f>K39</f>
        <v>300</v>
      </c>
      <c r="L38" s="44">
        <f aca="true" t="shared" si="5" ref="L38:M41">L39</f>
        <v>0</v>
      </c>
      <c r="M38" s="44">
        <f t="shared" si="5"/>
        <v>300</v>
      </c>
    </row>
    <row r="39" spans="1:13" ht="15.75" customHeight="1" hidden="1">
      <c r="A39" s="70"/>
      <c r="B39" s="78" t="s">
        <v>32</v>
      </c>
      <c r="C39" s="41">
        <v>63</v>
      </c>
      <c r="D39" s="41">
        <v>0</v>
      </c>
      <c r="E39" s="28">
        <v>866</v>
      </c>
      <c r="F39" s="43" t="s">
        <v>20</v>
      </c>
      <c r="G39" s="43" t="s">
        <v>7</v>
      </c>
      <c r="H39" s="43" t="s">
        <v>69</v>
      </c>
      <c r="I39" s="60" t="s">
        <v>177</v>
      </c>
      <c r="J39" s="43" t="s">
        <v>22</v>
      </c>
      <c r="K39" s="44">
        <f>K40</f>
        <v>300</v>
      </c>
      <c r="L39" s="44">
        <f t="shared" si="5"/>
        <v>0</v>
      </c>
      <c r="M39" s="44">
        <f t="shared" si="5"/>
        <v>300</v>
      </c>
    </row>
    <row r="40" spans="1:13" ht="12.75" customHeight="1" hidden="1">
      <c r="A40" s="70"/>
      <c r="B40" s="78" t="s">
        <v>43</v>
      </c>
      <c r="C40" s="41">
        <v>63</v>
      </c>
      <c r="D40" s="41">
        <v>0</v>
      </c>
      <c r="E40" s="28">
        <v>866</v>
      </c>
      <c r="F40" s="43" t="s">
        <v>20</v>
      </c>
      <c r="G40" s="43" t="s">
        <v>7</v>
      </c>
      <c r="H40" s="43" t="s">
        <v>69</v>
      </c>
      <c r="I40" s="60" t="s">
        <v>177</v>
      </c>
      <c r="J40" s="43" t="s">
        <v>9</v>
      </c>
      <c r="K40" s="44">
        <f>'7.ФС'!S39</f>
        <v>300</v>
      </c>
      <c r="L40" s="44">
        <f>'7.ФС'!T39</f>
        <v>0</v>
      </c>
      <c r="M40" s="44">
        <f>K40+L40</f>
        <v>300</v>
      </c>
    </row>
    <row r="41" spans="1:13" ht="27.75" customHeight="1" hidden="1">
      <c r="A41" s="70"/>
      <c r="B41" s="67" t="s">
        <v>178</v>
      </c>
      <c r="C41" s="41">
        <v>63</v>
      </c>
      <c r="D41" s="41">
        <v>0</v>
      </c>
      <c r="E41" s="45">
        <v>866</v>
      </c>
      <c r="F41" s="38" t="s">
        <v>20</v>
      </c>
      <c r="G41" s="38" t="s">
        <v>179</v>
      </c>
      <c r="H41" s="43" t="s">
        <v>69</v>
      </c>
      <c r="I41" s="60"/>
      <c r="J41" s="43"/>
      <c r="K41" s="40">
        <f aca="true" t="shared" si="6" ref="K41:L43">K42</f>
        <v>6600</v>
      </c>
      <c r="L41" s="40">
        <f t="shared" si="6"/>
        <v>0</v>
      </c>
      <c r="M41" s="40">
        <f t="shared" si="5"/>
        <v>6600</v>
      </c>
    </row>
    <row r="42" spans="1:13" s="11" customFormat="1" ht="15.75" customHeight="1" hidden="1">
      <c r="A42" s="70"/>
      <c r="B42" s="31" t="s">
        <v>180</v>
      </c>
      <c r="C42" s="41"/>
      <c r="D42" s="41"/>
      <c r="E42" s="28">
        <v>866</v>
      </c>
      <c r="F42" s="43" t="s">
        <v>20</v>
      </c>
      <c r="G42" s="43" t="s">
        <v>179</v>
      </c>
      <c r="H42" s="43"/>
      <c r="I42" s="60" t="s">
        <v>181</v>
      </c>
      <c r="J42" s="43"/>
      <c r="K42" s="44">
        <f t="shared" si="6"/>
        <v>6600</v>
      </c>
      <c r="L42" s="44">
        <f t="shared" si="6"/>
        <v>0</v>
      </c>
      <c r="M42" s="44">
        <f>M43</f>
        <v>6600</v>
      </c>
    </row>
    <row r="43" spans="1:13" s="11" customFormat="1" ht="15.75" customHeight="1" hidden="1">
      <c r="A43" s="70"/>
      <c r="B43" s="31" t="s">
        <v>5</v>
      </c>
      <c r="C43" s="41"/>
      <c r="D43" s="41"/>
      <c r="E43" s="28">
        <v>866</v>
      </c>
      <c r="F43" s="43" t="s">
        <v>20</v>
      </c>
      <c r="G43" s="43" t="s">
        <v>179</v>
      </c>
      <c r="H43" s="43"/>
      <c r="I43" s="60" t="s">
        <v>181</v>
      </c>
      <c r="J43" s="43" t="s">
        <v>6</v>
      </c>
      <c r="K43" s="44">
        <f t="shared" si="6"/>
        <v>6600</v>
      </c>
      <c r="L43" s="44">
        <f t="shared" si="6"/>
        <v>0</v>
      </c>
      <c r="M43" s="44">
        <f>M44</f>
        <v>6600</v>
      </c>
    </row>
    <row r="44" spans="1:13" ht="13.5" customHeight="1" hidden="1">
      <c r="A44" s="70"/>
      <c r="B44" s="31" t="s">
        <v>182</v>
      </c>
      <c r="C44" s="41"/>
      <c r="D44" s="41"/>
      <c r="E44" s="28">
        <v>866</v>
      </c>
      <c r="F44" s="43" t="s">
        <v>20</v>
      </c>
      <c r="G44" s="43" t="s">
        <v>179</v>
      </c>
      <c r="H44" s="43"/>
      <c r="I44" s="60" t="s">
        <v>181</v>
      </c>
      <c r="J44" s="43" t="s">
        <v>183</v>
      </c>
      <c r="K44" s="44">
        <f>'7.ФС'!S43</f>
        <v>6600</v>
      </c>
      <c r="L44" s="44">
        <f>'7.ФС'!T43</f>
        <v>0</v>
      </c>
      <c r="M44" s="44">
        <f>K44+L44</f>
        <v>6600</v>
      </c>
    </row>
    <row r="45" spans="1:13" ht="16.5" customHeight="1" hidden="1">
      <c r="A45" s="175" t="s">
        <v>27</v>
      </c>
      <c r="B45" s="175"/>
      <c r="C45" s="36">
        <v>63</v>
      </c>
      <c r="D45" s="36">
        <v>0</v>
      </c>
      <c r="E45" s="45">
        <v>866</v>
      </c>
      <c r="F45" s="38" t="s">
        <v>20</v>
      </c>
      <c r="G45" s="38" t="s">
        <v>34</v>
      </c>
      <c r="H45" s="38"/>
      <c r="I45" s="38"/>
      <c r="J45" s="38"/>
      <c r="K45" s="40">
        <f>K46+K49+K52+K55</f>
        <v>29500</v>
      </c>
      <c r="L45" s="40">
        <f>L46+L49+L52+L55</f>
        <v>0</v>
      </c>
      <c r="M45" s="40">
        <f>M46+M49+M52+M55</f>
        <v>29500</v>
      </c>
    </row>
    <row r="46" spans="1:13" ht="25.5" customHeight="1" hidden="1">
      <c r="A46" s="78" t="s">
        <v>101</v>
      </c>
      <c r="B46" s="78" t="s">
        <v>101</v>
      </c>
      <c r="C46" s="41">
        <v>63</v>
      </c>
      <c r="D46" s="41">
        <v>0</v>
      </c>
      <c r="E46" s="28">
        <v>866</v>
      </c>
      <c r="F46" s="69" t="s">
        <v>20</v>
      </c>
      <c r="G46" s="69" t="s">
        <v>34</v>
      </c>
      <c r="H46" s="43" t="s">
        <v>82</v>
      </c>
      <c r="I46" s="60" t="s">
        <v>124</v>
      </c>
      <c r="J46" s="69"/>
      <c r="K46" s="44">
        <f aca="true" t="shared" si="7" ref="K46:M47">K47</f>
        <v>29000</v>
      </c>
      <c r="L46" s="44">
        <f t="shared" si="7"/>
        <v>0</v>
      </c>
      <c r="M46" s="44">
        <f t="shared" si="7"/>
        <v>29000</v>
      </c>
    </row>
    <row r="47" spans="1:13" ht="15.75" customHeight="1" hidden="1">
      <c r="A47" s="72" t="s">
        <v>113</v>
      </c>
      <c r="B47" s="72" t="s">
        <v>113</v>
      </c>
      <c r="C47" s="41">
        <v>63</v>
      </c>
      <c r="D47" s="41">
        <v>0</v>
      </c>
      <c r="E47" s="28">
        <v>866</v>
      </c>
      <c r="F47" s="43" t="s">
        <v>20</v>
      </c>
      <c r="G47" s="69" t="s">
        <v>34</v>
      </c>
      <c r="H47" s="43" t="s">
        <v>82</v>
      </c>
      <c r="I47" s="60" t="s">
        <v>124</v>
      </c>
      <c r="J47" s="43" t="s">
        <v>3</v>
      </c>
      <c r="K47" s="44">
        <f t="shared" si="7"/>
        <v>29000</v>
      </c>
      <c r="L47" s="44">
        <f t="shared" si="7"/>
        <v>0</v>
      </c>
      <c r="M47" s="44">
        <f t="shared" si="7"/>
        <v>29000</v>
      </c>
    </row>
    <row r="48" spans="1:13" ht="15.75" customHeight="1" hidden="1">
      <c r="A48" s="72" t="s">
        <v>114</v>
      </c>
      <c r="B48" s="72" t="s">
        <v>114</v>
      </c>
      <c r="C48" s="41">
        <v>63</v>
      </c>
      <c r="D48" s="41">
        <v>0</v>
      </c>
      <c r="E48" s="28">
        <v>866</v>
      </c>
      <c r="F48" s="43" t="s">
        <v>20</v>
      </c>
      <c r="G48" s="69" t="s">
        <v>34</v>
      </c>
      <c r="H48" s="43" t="s">
        <v>82</v>
      </c>
      <c r="I48" s="60" t="s">
        <v>124</v>
      </c>
      <c r="J48" s="43" t="s">
        <v>4</v>
      </c>
      <c r="K48" s="44">
        <f>'7.ФС'!S47</f>
        <v>29000</v>
      </c>
      <c r="L48" s="44">
        <f>'7.ФС'!T47</f>
        <v>0</v>
      </c>
      <c r="M48" s="44">
        <f>'7.ФС'!U47</f>
        <v>29000</v>
      </c>
    </row>
    <row r="49" spans="1:13" ht="27" customHeight="1" hidden="1">
      <c r="A49" s="31" t="s">
        <v>125</v>
      </c>
      <c r="B49" s="31" t="s">
        <v>125</v>
      </c>
      <c r="C49" s="41"/>
      <c r="D49" s="41"/>
      <c r="E49" s="28">
        <v>866</v>
      </c>
      <c r="F49" s="69" t="s">
        <v>20</v>
      </c>
      <c r="G49" s="69" t="s">
        <v>34</v>
      </c>
      <c r="H49" s="43"/>
      <c r="I49" s="60" t="s">
        <v>184</v>
      </c>
      <c r="J49" s="43"/>
      <c r="K49" s="44">
        <f aca="true" t="shared" si="8" ref="K49:M50">K50</f>
        <v>0</v>
      </c>
      <c r="L49" s="44">
        <f t="shared" si="8"/>
        <v>0</v>
      </c>
      <c r="M49" s="44">
        <f t="shared" si="8"/>
        <v>0</v>
      </c>
    </row>
    <row r="50" spans="1:13" ht="24" customHeight="1" hidden="1">
      <c r="A50" s="72" t="s">
        <v>113</v>
      </c>
      <c r="B50" s="72" t="s">
        <v>113</v>
      </c>
      <c r="C50" s="41"/>
      <c r="D50" s="41"/>
      <c r="E50" s="28">
        <v>866</v>
      </c>
      <c r="F50" s="69" t="s">
        <v>20</v>
      </c>
      <c r="G50" s="69" t="s">
        <v>34</v>
      </c>
      <c r="H50" s="43"/>
      <c r="I50" s="60" t="s">
        <v>184</v>
      </c>
      <c r="J50" s="43" t="s">
        <v>3</v>
      </c>
      <c r="K50" s="44">
        <f t="shared" si="8"/>
        <v>0</v>
      </c>
      <c r="L50" s="44">
        <f t="shared" si="8"/>
        <v>0</v>
      </c>
      <c r="M50" s="44">
        <f t="shared" si="8"/>
        <v>0</v>
      </c>
    </row>
    <row r="51" spans="1:13" ht="25.5" customHeight="1" hidden="1">
      <c r="A51" s="72" t="s">
        <v>114</v>
      </c>
      <c r="B51" s="72" t="s">
        <v>114</v>
      </c>
      <c r="C51" s="41"/>
      <c r="D51" s="41"/>
      <c r="E51" s="28">
        <v>866</v>
      </c>
      <c r="F51" s="69" t="s">
        <v>20</v>
      </c>
      <c r="G51" s="69" t="s">
        <v>34</v>
      </c>
      <c r="H51" s="43"/>
      <c r="I51" s="60" t="s">
        <v>184</v>
      </c>
      <c r="J51" s="43" t="s">
        <v>4</v>
      </c>
      <c r="K51" s="44">
        <f>'7.ФС'!S50</f>
        <v>0</v>
      </c>
      <c r="L51" s="44">
        <f>'7.ФС'!T50</f>
        <v>0</v>
      </c>
      <c r="M51" s="44">
        <f>'7.ФС'!U50</f>
        <v>0</v>
      </c>
    </row>
    <row r="52" spans="1:13" s="10" customFormat="1" ht="37.5" customHeight="1" hidden="1">
      <c r="A52" s="78" t="s">
        <v>185</v>
      </c>
      <c r="B52" s="78" t="s">
        <v>208</v>
      </c>
      <c r="C52" s="41"/>
      <c r="D52" s="41"/>
      <c r="E52" s="28">
        <v>866</v>
      </c>
      <c r="F52" s="43" t="s">
        <v>20</v>
      </c>
      <c r="G52" s="69" t="s">
        <v>34</v>
      </c>
      <c r="H52" s="43"/>
      <c r="I52" s="60" t="s">
        <v>186</v>
      </c>
      <c r="J52" s="43"/>
      <c r="K52" s="71">
        <f aca="true" t="shared" si="9" ref="K52:M53">K53</f>
        <v>0</v>
      </c>
      <c r="L52" s="71">
        <f t="shared" si="9"/>
        <v>0</v>
      </c>
      <c r="M52" s="71">
        <f t="shared" si="9"/>
        <v>0</v>
      </c>
    </row>
    <row r="53" spans="1:13" s="15" customFormat="1" ht="17.25" customHeight="1" hidden="1">
      <c r="A53" s="123" t="s">
        <v>5</v>
      </c>
      <c r="B53" s="123" t="s">
        <v>5</v>
      </c>
      <c r="C53" s="41"/>
      <c r="D53" s="41"/>
      <c r="E53" s="28">
        <v>866</v>
      </c>
      <c r="F53" s="43" t="s">
        <v>20</v>
      </c>
      <c r="G53" s="69" t="s">
        <v>34</v>
      </c>
      <c r="H53" s="43"/>
      <c r="I53" s="60" t="s">
        <v>186</v>
      </c>
      <c r="J53" s="43" t="s">
        <v>6</v>
      </c>
      <c r="K53" s="44">
        <f t="shared" si="9"/>
        <v>0</v>
      </c>
      <c r="L53" s="44">
        <f t="shared" si="9"/>
        <v>0</v>
      </c>
      <c r="M53" s="44">
        <f t="shared" si="9"/>
        <v>0</v>
      </c>
    </row>
    <row r="54" spans="1:13" s="14" customFormat="1" ht="15.75" customHeight="1" hidden="1">
      <c r="A54" s="72" t="s">
        <v>175</v>
      </c>
      <c r="B54" s="72" t="s">
        <v>175</v>
      </c>
      <c r="C54" s="41"/>
      <c r="D54" s="41"/>
      <c r="E54" s="28">
        <v>866</v>
      </c>
      <c r="F54" s="43" t="s">
        <v>20</v>
      </c>
      <c r="G54" s="69" t="s">
        <v>34</v>
      </c>
      <c r="H54" s="43"/>
      <c r="I54" s="60" t="s">
        <v>186</v>
      </c>
      <c r="J54" s="43" t="s">
        <v>115</v>
      </c>
      <c r="K54" s="44">
        <f>'7.ФС'!S53</f>
        <v>0</v>
      </c>
      <c r="L54" s="44">
        <v>0</v>
      </c>
      <c r="M54" s="44">
        <f>K54+L54</f>
        <v>0</v>
      </c>
    </row>
    <row r="55" spans="1:13" s="14" customFormat="1" ht="52.5" customHeight="1" hidden="1">
      <c r="A55" s="72"/>
      <c r="B55" s="178" t="s">
        <v>122</v>
      </c>
      <c r="C55" s="178"/>
      <c r="D55" s="41"/>
      <c r="E55" s="28">
        <v>866</v>
      </c>
      <c r="F55" s="68" t="s">
        <v>20</v>
      </c>
      <c r="G55" s="68" t="s">
        <v>34</v>
      </c>
      <c r="H55" s="68"/>
      <c r="I55" s="60" t="s">
        <v>123</v>
      </c>
      <c r="J55" s="69"/>
      <c r="K55" s="44">
        <f aca="true" t="shared" si="10" ref="K55:M56">K56</f>
        <v>500</v>
      </c>
      <c r="L55" s="44">
        <f t="shared" si="10"/>
        <v>0</v>
      </c>
      <c r="M55" s="44">
        <f t="shared" si="10"/>
        <v>500</v>
      </c>
    </row>
    <row r="56" spans="1:13" s="14" customFormat="1" ht="15.75" customHeight="1" hidden="1">
      <c r="A56" s="72"/>
      <c r="B56" s="78" t="s">
        <v>32</v>
      </c>
      <c r="C56" s="78" t="s">
        <v>32</v>
      </c>
      <c r="D56" s="41"/>
      <c r="E56" s="28">
        <v>866</v>
      </c>
      <c r="F56" s="68" t="s">
        <v>20</v>
      </c>
      <c r="G56" s="68" t="s">
        <v>34</v>
      </c>
      <c r="H56" s="68"/>
      <c r="I56" s="60" t="s">
        <v>123</v>
      </c>
      <c r="J56" s="43" t="s">
        <v>22</v>
      </c>
      <c r="K56" s="44">
        <f t="shared" si="10"/>
        <v>500</v>
      </c>
      <c r="L56" s="44">
        <f t="shared" si="10"/>
        <v>0</v>
      </c>
      <c r="M56" s="44">
        <f t="shared" si="10"/>
        <v>500</v>
      </c>
    </row>
    <row r="57" spans="1:13" s="14" customFormat="1" ht="15.75" customHeight="1" hidden="1">
      <c r="A57" s="72"/>
      <c r="B57" s="78" t="s">
        <v>43</v>
      </c>
      <c r="C57" s="78" t="s">
        <v>43</v>
      </c>
      <c r="D57" s="41"/>
      <c r="E57" s="28">
        <v>866</v>
      </c>
      <c r="F57" s="68" t="s">
        <v>20</v>
      </c>
      <c r="G57" s="68" t="s">
        <v>34</v>
      </c>
      <c r="H57" s="68"/>
      <c r="I57" s="60" t="s">
        <v>123</v>
      </c>
      <c r="J57" s="43" t="s">
        <v>9</v>
      </c>
      <c r="K57" s="44">
        <f>'7.ФС'!S56</f>
        <v>500</v>
      </c>
      <c r="L57" s="44">
        <f>'7.ФС'!T56</f>
        <v>0</v>
      </c>
      <c r="M57" s="44">
        <f>K57+L57</f>
        <v>500</v>
      </c>
    </row>
    <row r="58" spans="1:13" ht="15" customHeight="1" hidden="1">
      <c r="A58" s="124" t="s">
        <v>35</v>
      </c>
      <c r="B58" s="124" t="s">
        <v>35</v>
      </c>
      <c r="C58" s="36">
        <v>63</v>
      </c>
      <c r="D58" s="36">
        <v>0</v>
      </c>
      <c r="E58" s="58">
        <v>866</v>
      </c>
      <c r="F58" s="38" t="s">
        <v>21</v>
      </c>
      <c r="G58" s="38"/>
      <c r="H58" s="38"/>
      <c r="I58" s="38"/>
      <c r="J58" s="38"/>
      <c r="K58" s="40">
        <f aca="true" t="shared" si="11" ref="K58:M59">K59</f>
        <v>79305</v>
      </c>
      <c r="L58" s="40">
        <f t="shared" si="11"/>
        <v>0</v>
      </c>
      <c r="M58" s="40">
        <f t="shared" si="11"/>
        <v>79305</v>
      </c>
    </row>
    <row r="59" spans="1:13" ht="14.25" customHeight="1" hidden="1">
      <c r="A59" s="124" t="s">
        <v>36</v>
      </c>
      <c r="B59" s="124" t="s">
        <v>36</v>
      </c>
      <c r="C59" s="36">
        <v>63</v>
      </c>
      <c r="D59" s="36">
        <v>0</v>
      </c>
      <c r="E59" s="58">
        <v>866</v>
      </c>
      <c r="F59" s="38" t="s">
        <v>21</v>
      </c>
      <c r="G59" s="38" t="s">
        <v>23</v>
      </c>
      <c r="H59" s="38"/>
      <c r="I59" s="38"/>
      <c r="J59" s="38"/>
      <c r="K59" s="40">
        <f t="shared" si="11"/>
        <v>79305</v>
      </c>
      <c r="L59" s="40">
        <f t="shared" si="11"/>
        <v>0</v>
      </c>
      <c r="M59" s="40">
        <f t="shared" si="11"/>
        <v>79305</v>
      </c>
    </row>
    <row r="60" spans="1:13" ht="27.75" customHeight="1" hidden="1">
      <c r="A60" s="123" t="s">
        <v>70</v>
      </c>
      <c r="B60" s="123" t="s">
        <v>189</v>
      </c>
      <c r="C60" s="41">
        <v>63</v>
      </c>
      <c r="D60" s="41">
        <v>0</v>
      </c>
      <c r="E60" s="29">
        <v>866</v>
      </c>
      <c r="F60" s="43" t="s">
        <v>21</v>
      </c>
      <c r="G60" s="43" t="s">
        <v>23</v>
      </c>
      <c r="H60" s="43" t="s">
        <v>71</v>
      </c>
      <c r="I60" s="60" t="s">
        <v>99</v>
      </c>
      <c r="J60" s="43"/>
      <c r="K60" s="44">
        <f>K61+K63</f>
        <v>79305</v>
      </c>
      <c r="L60" s="44">
        <f>L61+L63</f>
        <v>0</v>
      </c>
      <c r="M60" s="44">
        <f>M61+M63</f>
        <v>79305</v>
      </c>
    </row>
    <row r="61" spans="1:13" ht="68.25" customHeight="1">
      <c r="A61" s="72"/>
      <c r="B61" s="27" t="s">
        <v>60</v>
      </c>
      <c r="C61" s="41">
        <v>63</v>
      </c>
      <c r="D61" s="41">
        <v>0</v>
      </c>
      <c r="E61" s="29">
        <v>866</v>
      </c>
      <c r="F61" s="43" t="s">
        <v>21</v>
      </c>
      <c r="G61" s="43" t="s">
        <v>23</v>
      </c>
      <c r="H61" s="43" t="s">
        <v>71</v>
      </c>
      <c r="I61" s="60" t="s">
        <v>99</v>
      </c>
      <c r="J61" s="43" t="s">
        <v>1</v>
      </c>
      <c r="K61" s="44">
        <f>K62</f>
        <v>74600</v>
      </c>
      <c r="L61" s="44">
        <f>L62</f>
        <v>-801.44</v>
      </c>
      <c r="M61" s="44">
        <f>M62</f>
        <v>73798.56</v>
      </c>
    </row>
    <row r="62" spans="1:13" ht="26.25" customHeight="1">
      <c r="A62" s="70"/>
      <c r="B62" s="27" t="s">
        <v>63</v>
      </c>
      <c r="C62" s="41">
        <v>63</v>
      </c>
      <c r="D62" s="41">
        <v>0</v>
      </c>
      <c r="E62" s="29">
        <v>866</v>
      </c>
      <c r="F62" s="43" t="s">
        <v>21</v>
      </c>
      <c r="G62" s="43" t="s">
        <v>23</v>
      </c>
      <c r="H62" s="43" t="s">
        <v>71</v>
      </c>
      <c r="I62" s="60" t="s">
        <v>99</v>
      </c>
      <c r="J62" s="43" t="s">
        <v>2</v>
      </c>
      <c r="K62" s="44">
        <f>'7.ФС'!S61</f>
        <v>74600</v>
      </c>
      <c r="L62" s="44">
        <f>'7.ФС'!T61</f>
        <v>-801.44</v>
      </c>
      <c r="M62" s="44">
        <f>K62+L62</f>
        <v>73798.56</v>
      </c>
    </row>
    <row r="63" spans="1:13" s="11" customFormat="1" ht="26.25" customHeight="1">
      <c r="A63" s="70"/>
      <c r="B63" s="72" t="s">
        <v>113</v>
      </c>
      <c r="C63" s="41">
        <v>63</v>
      </c>
      <c r="D63" s="41">
        <v>0</v>
      </c>
      <c r="E63" s="28">
        <v>866</v>
      </c>
      <c r="F63" s="43" t="s">
        <v>21</v>
      </c>
      <c r="G63" s="43" t="s">
        <v>23</v>
      </c>
      <c r="H63" s="43" t="s">
        <v>71</v>
      </c>
      <c r="I63" s="60" t="s">
        <v>99</v>
      </c>
      <c r="J63" s="43" t="s">
        <v>3</v>
      </c>
      <c r="K63" s="44">
        <f>K64</f>
        <v>4705</v>
      </c>
      <c r="L63" s="44">
        <f>L64</f>
        <v>801.44</v>
      </c>
      <c r="M63" s="44">
        <f>M64</f>
        <v>5506.4400000000005</v>
      </c>
    </row>
    <row r="64" spans="1:13" ht="26.25" customHeight="1">
      <c r="A64" s="70"/>
      <c r="B64" s="72" t="s">
        <v>114</v>
      </c>
      <c r="C64" s="41">
        <v>63</v>
      </c>
      <c r="D64" s="41">
        <v>0</v>
      </c>
      <c r="E64" s="28">
        <v>866</v>
      </c>
      <c r="F64" s="43" t="s">
        <v>21</v>
      </c>
      <c r="G64" s="43" t="s">
        <v>23</v>
      </c>
      <c r="H64" s="43" t="s">
        <v>71</v>
      </c>
      <c r="I64" s="60" t="s">
        <v>99</v>
      </c>
      <c r="J64" s="43" t="s">
        <v>4</v>
      </c>
      <c r="K64" s="44">
        <f>'7.ФС'!S63</f>
        <v>4705</v>
      </c>
      <c r="L64" s="44">
        <f>'7.ФС'!T63</f>
        <v>801.44</v>
      </c>
      <c r="M64" s="44">
        <f>K64+L64</f>
        <v>5506.4400000000005</v>
      </c>
    </row>
    <row r="65" spans="1:13" ht="30" customHeight="1">
      <c r="A65" s="124" t="s">
        <v>28</v>
      </c>
      <c r="B65" s="124" t="s">
        <v>28</v>
      </c>
      <c r="C65" s="36">
        <v>63</v>
      </c>
      <c r="D65" s="36">
        <v>0</v>
      </c>
      <c r="E65" s="58">
        <v>866</v>
      </c>
      <c r="F65" s="38" t="s">
        <v>23</v>
      </c>
      <c r="G65" s="38"/>
      <c r="H65" s="38"/>
      <c r="I65" s="38"/>
      <c r="J65" s="38"/>
      <c r="K65" s="40">
        <f aca="true" t="shared" si="12" ref="K65:M67">K66</f>
        <v>29500</v>
      </c>
      <c r="L65" s="40">
        <f t="shared" si="12"/>
        <v>-20</v>
      </c>
      <c r="M65" s="40">
        <f t="shared" si="12"/>
        <v>29480</v>
      </c>
    </row>
    <row r="66" spans="1:13" ht="15.75" customHeight="1">
      <c r="A66" s="124" t="s">
        <v>40</v>
      </c>
      <c r="B66" s="124" t="s">
        <v>40</v>
      </c>
      <c r="C66" s="36">
        <v>63</v>
      </c>
      <c r="D66" s="36">
        <v>0</v>
      </c>
      <c r="E66" s="73">
        <v>866</v>
      </c>
      <c r="F66" s="38" t="s">
        <v>23</v>
      </c>
      <c r="G66" s="74" t="s">
        <v>31</v>
      </c>
      <c r="H66" s="74"/>
      <c r="I66" s="69"/>
      <c r="J66" s="43"/>
      <c r="K66" s="40">
        <f t="shared" si="12"/>
        <v>29500</v>
      </c>
      <c r="L66" s="40">
        <f t="shared" si="12"/>
        <v>-20</v>
      </c>
      <c r="M66" s="40">
        <f t="shared" si="12"/>
        <v>29480</v>
      </c>
    </row>
    <row r="67" spans="1:13" ht="14.25" customHeight="1">
      <c r="A67" s="123" t="s">
        <v>72</v>
      </c>
      <c r="B67" s="123" t="s">
        <v>72</v>
      </c>
      <c r="C67" s="41">
        <v>63</v>
      </c>
      <c r="D67" s="41">
        <v>0</v>
      </c>
      <c r="E67" s="28">
        <v>866</v>
      </c>
      <c r="F67" s="43" t="s">
        <v>23</v>
      </c>
      <c r="G67" s="43" t="s">
        <v>31</v>
      </c>
      <c r="H67" s="69" t="s">
        <v>73</v>
      </c>
      <c r="I67" s="60" t="s">
        <v>126</v>
      </c>
      <c r="J67" s="43"/>
      <c r="K67" s="44">
        <f>K68</f>
        <v>29500</v>
      </c>
      <c r="L67" s="44">
        <f t="shared" si="12"/>
        <v>-20</v>
      </c>
      <c r="M67" s="44">
        <f t="shared" si="12"/>
        <v>29480</v>
      </c>
    </row>
    <row r="68" spans="1:13" ht="14.25" customHeight="1">
      <c r="A68" s="125"/>
      <c r="B68" s="72" t="s">
        <v>113</v>
      </c>
      <c r="C68" s="41">
        <v>63</v>
      </c>
      <c r="D68" s="41">
        <v>0</v>
      </c>
      <c r="E68" s="28">
        <v>866</v>
      </c>
      <c r="F68" s="43" t="s">
        <v>23</v>
      </c>
      <c r="G68" s="69" t="s">
        <v>31</v>
      </c>
      <c r="H68" s="69" t="s">
        <v>73</v>
      </c>
      <c r="I68" s="60" t="s">
        <v>126</v>
      </c>
      <c r="J68" s="43" t="s">
        <v>3</v>
      </c>
      <c r="K68" s="44">
        <f>K69</f>
        <v>29500</v>
      </c>
      <c r="L68" s="44">
        <f>L69</f>
        <v>-20</v>
      </c>
      <c r="M68" s="44">
        <f>M69</f>
        <v>29480</v>
      </c>
    </row>
    <row r="69" spans="1:13" ht="15" customHeight="1">
      <c r="A69" s="126"/>
      <c r="B69" s="72" t="s">
        <v>114</v>
      </c>
      <c r="C69" s="41">
        <v>63</v>
      </c>
      <c r="D69" s="41">
        <v>0</v>
      </c>
      <c r="E69" s="28">
        <v>866</v>
      </c>
      <c r="F69" s="43" t="s">
        <v>23</v>
      </c>
      <c r="G69" s="69" t="s">
        <v>31</v>
      </c>
      <c r="H69" s="69" t="s">
        <v>73</v>
      </c>
      <c r="I69" s="60" t="s">
        <v>126</v>
      </c>
      <c r="J69" s="43" t="s">
        <v>4</v>
      </c>
      <c r="K69" s="44">
        <f>'7.ФС'!S68</f>
        <v>29500</v>
      </c>
      <c r="L69" s="44">
        <f>'7.ФС'!T68</f>
        <v>-20</v>
      </c>
      <c r="M69" s="44">
        <f>'7.ФС'!U68</f>
        <v>29480</v>
      </c>
    </row>
    <row r="70" spans="1:13" ht="15" customHeight="1" hidden="1">
      <c r="A70" s="175" t="s">
        <v>88</v>
      </c>
      <c r="B70" s="175"/>
      <c r="C70" s="36">
        <v>63</v>
      </c>
      <c r="D70" s="36">
        <v>0</v>
      </c>
      <c r="E70" s="45">
        <v>866</v>
      </c>
      <c r="F70" s="38" t="s">
        <v>25</v>
      </c>
      <c r="G70" s="39"/>
      <c r="H70" s="39"/>
      <c r="I70" s="39"/>
      <c r="J70" s="39"/>
      <c r="K70" s="40">
        <f>K74+K71</f>
        <v>1601647.71</v>
      </c>
      <c r="L70" s="40">
        <f>L74+L71</f>
        <v>0</v>
      </c>
      <c r="M70" s="40">
        <f>M74+M71</f>
        <v>1601647.71</v>
      </c>
    </row>
    <row r="71" spans="1:13" ht="15.75" customHeight="1" hidden="1">
      <c r="A71" s="90"/>
      <c r="B71" s="31" t="s">
        <v>215</v>
      </c>
      <c r="C71" s="36"/>
      <c r="D71" s="36"/>
      <c r="E71" s="45">
        <v>866</v>
      </c>
      <c r="F71" s="38" t="s">
        <v>25</v>
      </c>
      <c r="G71" s="38" t="s">
        <v>7</v>
      </c>
      <c r="H71" s="39"/>
      <c r="I71" s="39"/>
      <c r="J71" s="39"/>
      <c r="K71" s="40">
        <f aca="true" t="shared" si="13" ref="K71:M72">K72</f>
        <v>0</v>
      </c>
      <c r="L71" s="40">
        <f t="shared" si="13"/>
        <v>0</v>
      </c>
      <c r="M71" s="40">
        <f t="shared" si="13"/>
        <v>0</v>
      </c>
    </row>
    <row r="72" spans="1:13" s="17" customFormat="1" ht="15.75" customHeight="1" hidden="1">
      <c r="A72" s="90"/>
      <c r="B72" s="72" t="s">
        <v>113</v>
      </c>
      <c r="C72" s="36"/>
      <c r="D72" s="36"/>
      <c r="E72" s="28">
        <v>866</v>
      </c>
      <c r="F72" s="43" t="s">
        <v>25</v>
      </c>
      <c r="G72" s="43" t="s">
        <v>7</v>
      </c>
      <c r="H72" s="39"/>
      <c r="I72" s="43" t="s">
        <v>169</v>
      </c>
      <c r="J72" s="43" t="s">
        <v>3</v>
      </c>
      <c r="K72" s="44">
        <f t="shared" si="13"/>
        <v>0</v>
      </c>
      <c r="L72" s="44">
        <f t="shared" si="13"/>
        <v>0</v>
      </c>
      <c r="M72" s="44">
        <f t="shared" si="13"/>
        <v>0</v>
      </c>
    </row>
    <row r="73" spans="1:13" s="17" customFormat="1" ht="15" customHeight="1" hidden="1">
      <c r="A73" s="90"/>
      <c r="B73" s="72" t="s">
        <v>114</v>
      </c>
      <c r="C73" s="36"/>
      <c r="D73" s="36"/>
      <c r="E73" s="28">
        <v>866</v>
      </c>
      <c r="F73" s="43" t="s">
        <v>25</v>
      </c>
      <c r="G73" s="43" t="s">
        <v>7</v>
      </c>
      <c r="H73" s="39"/>
      <c r="I73" s="43" t="s">
        <v>169</v>
      </c>
      <c r="J73" s="43" t="s">
        <v>4</v>
      </c>
      <c r="K73" s="44">
        <f>'7.ФС'!S73</f>
        <v>0</v>
      </c>
      <c r="L73" s="44">
        <f>'7.ФС'!T73</f>
        <v>0</v>
      </c>
      <c r="M73" s="44">
        <f>'7.ФС'!U73</f>
        <v>0</v>
      </c>
    </row>
    <row r="74" spans="1:13" s="18" customFormat="1" ht="16.5" customHeight="1" hidden="1">
      <c r="A74" s="175" t="s">
        <v>89</v>
      </c>
      <c r="B74" s="175"/>
      <c r="C74" s="36">
        <v>63</v>
      </c>
      <c r="D74" s="36">
        <v>0</v>
      </c>
      <c r="E74" s="45">
        <v>866</v>
      </c>
      <c r="F74" s="38" t="s">
        <v>25</v>
      </c>
      <c r="G74" s="38" t="s">
        <v>90</v>
      </c>
      <c r="H74" s="38"/>
      <c r="I74" s="38"/>
      <c r="J74" s="38"/>
      <c r="K74" s="40">
        <f aca="true" t="shared" si="14" ref="K74:M76">K75</f>
        <v>1601647.71</v>
      </c>
      <c r="L74" s="40">
        <f t="shared" si="14"/>
        <v>0</v>
      </c>
      <c r="M74" s="40">
        <f t="shared" si="14"/>
        <v>1601647.71</v>
      </c>
    </row>
    <row r="75" spans="1:13" s="18" customFormat="1" ht="142.5" customHeight="1" hidden="1">
      <c r="A75" s="180" t="s">
        <v>127</v>
      </c>
      <c r="B75" s="180"/>
      <c r="C75" s="41">
        <v>63</v>
      </c>
      <c r="D75" s="41">
        <v>0</v>
      </c>
      <c r="E75" s="28">
        <v>866</v>
      </c>
      <c r="F75" s="43" t="s">
        <v>25</v>
      </c>
      <c r="G75" s="43" t="s">
        <v>90</v>
      </c>
      <c r="H75" s="43" t="s">
        <v>91</v>
      </c>
      <c r="I75" s="60" t="s">
        <v>128</v>
      </c>
      <c r="J75" s="43"/>
      <c r="K75" s="44">
        <f t="shared" si="14"/>
        <v>1601647.71</v>
      </c>
      <c r="L75" s="44">
        <f t="shared" si="14"/>
        <v>0</v>
      </c>
      <c r="M75" s="44">
        <f t="shared" si="14"/>
        <v>1601647.71</v>
      </c>
    </row>
    <row r="76" spans="1:13" s="18" customFormat="1" ht="25.5" customHeight="1" hidden="1">
      <c r="A76" s="30"/>
      <c r="B76" s="64" t="s">
        <v>113</v>
      </c>
      <c r="C76" s="46">
        <v>63</v>
      </c>
      <c r="D76" s="46">
        <v>0</v>
      </c>
      <c r="E76" s="35">
        <v>866</v>
      </c>
      <c r="F76" s="47" t="s">
        <v>25</v>
      </c>
      <c r="G76" s="47" t="s">
        <v>90</v>
      </c>
      <c r="H76" s="47" t="s">
        <v>91</v>
      </c>
      <c r="I76" s="48" t="s">
        <v>128</v>
      </c>
      <c r="J76" s="43" t="s">
        <v>3</v>
      </c>
      <c r="K76" s="44">
        <f t="shared" si="14"/>
        <v>1601647.71</v>
      </c>
      <c r="L76" s="44">
        <f t="shared" si="14"/>
        <v>0</v>
      </c>
      <c r="M76" s="44">
        <f t="shared" si="14"/>
        <v>1601647.71</v>
      </c>
    </row>
    <row r="77" spans="1:13" s="18" customFormat="1" ht="27" customHeight="1" hidden="1">
      <c r="A77" s="30"/>
      <c r="B77" s="64" t="s">
        <v>114</v>
      </c>
      <c r="C77" s="46">
        <v>63</v>
      </c>
      <c r="D77" s="46">
        <v>0</v>
      </c>
      <c r="E77" s="35">
        <v>866</v>
      </c>
      <c r="F77" s="47" t="s">
        <v>25</v>
      </c>
      <c r="G77" s="47" t="s">
        <v>90</v>
      </c>
      <c r="H77" s="47" t="s">
        <v>91</v>
      </c>
      <c r="I77" s="48" t="s">
        <v>128</v>
      </c>
      <c r="J77" s="43" t="s">
        <v>4</v>
      </c>
      <c r="K77" s="44">
        <f>'7.ФС'!S77</f>
        <v>1601647.71</v>
      </c>
      <c r="L77" s="44">
        <f>'7.ФС'!T77</f>
        <v>0</v>
      </c>
      <c r="M77" s="44">
        <f>K77+L77</f>
        <v>1601647.71</v>
      </c>
    </row>
    <row r="78" spans="1:13" s="18" customFormat="1" ht="15" customHeight="1">
      <c r="A78" s="179" t="s">
        <v>29</v>
      </c>
      <c r="B78" s="179"/>
      <c r="C78" s="36">
        <v>63</v>
      </c>
      <c r="D78" s="36">
        <v>0</v>
      </c>
      <c r="E78" s="58">
        <v>866</v>
      </c>
      <c r="F78" s="59" t="s">
        <v>26</v>
      </c>
      <c r="G78" s="59"/>
      <c r="H78" s="59"/>
      <c r="I78" s="59"/>
      <c r="J78" s="59"/>
      <c r="K78" s="75">
        <f>K79+K83</f>
        <v>1348724</v>
      </c>
      <c r="L78" s="75">
        <f>L79+L83</f>
        <v>-35520.22</v>
      </c>
      <c r="M78" s="75">
        <f>M79+M83</f>
        <v>1313203.78</v>
      </c>
    </row>
    <row r="79" spans="1:13" s="18" customFormat="1" ht="15.75" customHeight="1" hidden="1">
      <c r="A79" s="179" t="s">
        <v>41</v>
      </c>
      <c r="B79" s="179"/>
      <c r="C79" s="36">
        <v>63</v>
      </c>
      <c r="D79" s="36">
        <v>0</v>
      </c>
      <c r="E79" s="58">
        <v>866</v>
      </c>
      <c r="F79" s="59" t="s">
        <v>26</v>
      </c>
      <c r="G79" s="59" t="s">
        <v>20</v>
      </c>
      <c r="H79" s="59"/>
      <c r="I79" s="31"/>
      <c r="J79" s="59"/>
      <c r="K79" s="75">
        <f>K80</f>
        <v>300</v>
      </c>
      <c r="L79" s="75">
        <f>L80</f>
        <v>0</v>
      </c>
      <c r="M79" s="75">
        <f>M80</f>
        <v>300</v>
      </c>
    </row>
    <row r="80" spans="1:13" s="18" customFormat="1" ht="91.5" customHeight="1" hidden="1">
      <c r="A80" s="185" t="s">
        <v>129</v>
      </c>
      <c r="B80" s="185"/>
      <c r="C80" s="41">
        <v>63</v>
      </c>
      <c r="D80" s="41">
        <v>0</v>
      </c>
      <c r="E80" s="42">
        <v>866</v>
      </c>
      <c r="F80" s="62" t="s">
        <v>26</v>
      </c>
      <c r="G80" s="62" t="s">
        <v>20</v>
      </c>
      <c r="H80" s="62" t="s">
        <v>84</v>
      </c>
      <c r="I80" s="62" t="s">
        <v>130</v>
      </c>
      <c r="J80" s="62"/>
      <c r="K80" s="76">
        <f aca="true" t="shared" si="15" ref="K80:M81">K81</f>
        <v>300</v>
      </c>
      <c r="L80" s="76">
        <f t="shared" si="15"/>
        <v>0</v>
      </c>
      <c r="M80" s="76">
        <f t="shared" si="15"/>
        <v>300</v>
      </c>
    </row>
    <row r="81" spans="1:13" s="18" customFormat="1" ht="28.5" customHeight="1" hidden="1">
      <c r="A81" s="65"/>
      <c r="B81" s="64" t="s">
        <v>113</v>
      </c>
      <c r="C81" s="41">
        <v>63</v>
      </c>
      <c r="D81" s="41">
        <v>0</v>
      </c>
      <c r="E81" s="28">
        <v>866</v>
      </c>
      <c r="F81" s="62" t="s">
        <v>26</v>
      </c>
      <c r="G81" s="62" t="s">
        <v>20</v>
      </c>
      <c r="H81" s="62" t="s">
        <v>84</v>
      </c>
      <c r="I81" s="62" t="s">
        <v>130</v>
      </c>
      <c r="J81" s="62" t="s">
        <v>3</v>
      </c>
      <c r="K81" s="77">
        <f t="shared" si="15"/>
        <v>300</v>
      </c>
      <c r="L81" s="77">
        <f t="shared" si="15"/>
        <v>0</v>
      </c>
      <c r="M81" s="77">
        <f t="shared" si="15"/>
        <v>300</v>
      </c>
    </row>
    <row r="82" spans="1:13" s="18" customFormat="1" ht="28.5" customHeight="1" hidden="1">
      <c r="A82" s="27"/>
      <c r="B82" s="72" t="s">
        <v>114</v>
      </c>
      <c r="C82" s="41">
        <v>63</v>
      </c>
      <c r="D82" s="41">
        <v>0</v>
      </c>
      <c r="E82" s="28">
        <v>866</v>
      </c>
      <c r="F82" s="62" t="s">
        <v>26</v>
      </c>
      <c r="G82" s="62" t="s">
        <v>20</v>
      </c>
      <c r="H82" s="62" t="s">
        <v>84</v>
      </c>
      <c r="I82" s="62" t="s">
        <v>130</v>
      </c>
      <c r="J82" s="62" t="s">
        <v>4</v>
      </c>
      <c r="K82" s="77">
        <f>'7.ФС'!S82</f>
        <v>300</v>
      </c>
      <c r="L82" s="77">
        <f>'7.ФС'!T82</f>
        <v>0</v>
      </c>
      <c r="M82" s="77">
        <f>K82+L82</f>
        <v>300</v>
      </c>
    </row>
    <row r="83" spans="1:13" s="18" customFormat="1" ht="15.75" customHeight="1">
      <c r="A83" s="176" t="s">
        <v>42</v>
      </c>
      <c r="B83" s="176"/>
      <c r="C83" s="36">
        <v>63</v>
      </c>
      <c r="D83" s="36">
        <v>0</v>
      </c>
      <c r="E83" s="45">
        <v>866</v>
      </c>
      <c r="F83" s="59" t="s">
        <v>26</v>
      </c>
      <c r="G83" s="59" t="s">
        <v>23</v>
      </c>
      <c r="H83" s="59"/>
      <c r="I83" s="59"/>
      <c r="J83" s="59"/>
      <c r="K83" s="75">
        <f>K84+K87+K90+K93</f>
        <v>1348424</v>
      </c>
      <c r="L83" s="75">
        <f>L84+L87+L90+L93</f>
        <v>-35520.22</v>
      </c>
      <c r="M83" s="75">
        <f>M84+M87+M90+M93</f>
        <v>1312903.78</v>
      </c>
    </row>
    <row r="84" spans="1:13" s="18" customFormat="1" ht="15.75" customHeight="1">
      <c r="A84" s="178" t="s">
        <v>166</v>
      </c>
      <c r="B84" s="178"/>
      <c r="C84" s="41">
        <v>63</v>
      </c>
      <c r="D84" s="41">
        <v>0</v>
      </c>
      <c r="E84" s="28">
        <v>866</v>
      </c>
      <c r="F84" s="62" t="s">
        <v>26</v>
      </c>
      <c r="G84" s="62" t="s">
        <v>23</v>
      </c>
      <c r="H84" s="62" t="s">
        <v>74</v>
      </c>
      <c r="I84" s="62" t="s">
        <v>132</v>
      </c>
      <c r="J84" s="62"/>
      <c r="K84" s="77">
        <f aca="true" t="shared" si="16" ref="K84:M85">K85</f>
        <v>112924</v>
      </c>
      <c r="L84" s="77">
        <f t="shared" si="16"/>
        <v>-320.27</v>
      </c>
      <c r="M84" s="77">
        <f t="shared" si="16"/>
        <v>112603.73</v>
      </c>
    </row>
    <row r="85" spans="1:13" s="18" customFormat="1" ht="27" customHeight="1">
      <c r="A85" s="70"/>
      <c r="B85" s="72" t="s">
        <v>113</v>
      </c>
      <c r="C85" s="41">
        <v>63</v>
      </c>
      <c r="D85" s="41">
        <v>0</v>
      </c>
      <c r="E85" s="28">
        <v>866</v>
      </c>
      <c r="F85" s="62" t="s">
        <v>26</v>
      </c>
      <c r="G85" s="62" t="s">
        <v>23</v>
      </c>
      <c r="H85" s="62" t="s">
        <v>74</v>
      </c>
      <c r="I85" s="62" t="s">
        <v>132</v>
      </c>
      <c r="J85" s="62" t="s">
        <v>3</v>
      </c>
      <c r="K85" s="77">
        <f t="shared" si="16"/>
        <v>112924</v>
      </c>
      <c r="L85" s="77">
        <f t="shared" si="16"/>
        <v>-320.27</v>
      </c>
      <c r="M85" s="77">
        <f t="shared" si="16"/>
        <v>112603.73</v>
      </c>
    </row>
    <row r="86" spans="1:13" ht="27" customHeight="1">
      <c r="A86" s="70"/>
      <c r="B86" s="72" t="s">
        <v>114</v>
      </c>
      <c r="C86" s="41">
        <v>63</v>
      </c>
      <c r="D86" s="41">
        <v>0</v>
      </c>
      <c r="E86" s="28">
        <v>866</v>
      </c>
      <c r="F86" s="62" t="s">
        <v>26</v>
      </c>
      <c r="G86" s="62" t="s">
        <v>23</v>
      </c>
      <c r="H86" s="62" t="s">
        <v>74</v>
      </c>
      <c r="I86" s="62" t="s">
        <v>132</v>
      </c>
      <c r="J86" s="62" t="s">
        <v>4</v>
      </c>
      <c r="K86" s="77">
        <f>'7.ФС'!S86</f>
        <v>112924</v>
      </c>
      <c r="L86" s="77">
        <f>'7.ФС'!T86</f>
        <v>-320.27</v>
      </c>
      <c r="M86" s="77">
        <f>K86+L86</f>
        <v>112603.73</v>
      </c>
    </row>
    <row r="87" spans="1:13" ht="14.25" customHeight="1">
      <c r="A87" s="70"/>
      <c r="B87" s="127" t="s">
        <v>100</v>
      </c>
      <c r="C87" s="41"/>
      <c r="D87" s="41"/>
      <c r="E87" s="28">
        <v>866</v>
      </c>
      <c r="F87" s="62" t="s">
        <v>26</v>
      </c>
      <c r="G87" s="62" t="s">
        <v>23</v>
      </c>
      <c r="H87" s="62" t="s">
        <v>74</v>
      </c>
      <c r="I87" s="62" t="s">
        <v>133</v>
      </c>
      <c r="J87" s="62"/>
      <c r="K87" s="77">
        <f aca="true" t="shared" si="17" ref="K87:M88">K88</f>
        <v>5000</v>
      </c>
      <c r="L87" s="77">
        <f t="shared" si="17"/>
        <v>-5000</v>
      </c>
      <c r="M87" s="77">
        <f t="shared" si="17"/>
        <v>0</v>
      </c>
    </row>
    <row r="88" spans="1:13" ht="28.5" customHeight="1">
      <c r="A88" s="70"/>
      <c r="B88" s="72" t="s">
        <v>113</v>
      </c>
      <c r="C88" s="41"/>
      <c r="D88" s="41"/>
      <c r="E88" s="28">
        <v>866</v>
      </c>
      <c r="F88" s="62" t="s">
        <v>26</v>
      </c>
      <c r="G88" s="62" t="s">
        <v>23</v>
      </c>
      <c r="H88" s="62" t="s">
        <v>74</v>
      </c>
      <c r="I88" s="62" t="s">
        <v>133</v>
      </c>
      <c r="J88" s="62" t="s">
        <v>3</v>
      </c>
      <c r="K88" s="77">
        <f t="shared" si="17"/>
        <v>5000</v>
      </c>
      <c r="L88" s="77">
        <f t="shared" si="17"/>
        <v>-5000</v>
      </c>
      <c r="M88" s="77">
        <f t="shared" si="17"/>
        <v>0</v>
      </c>
    </row>
    <row r="89" spans="1:13" ht="28.5" customHeight="1">
      <c r="A89" s="70"/>
      <c r="B89" s="72" t="s">
        <v>114</v>
      </c>
      <c r="C89" s="41"/>
      <c r="D89" s="41"/>
      <c r="E89" s="28">
        <v>866</v>
      </c>
      <c r="F89" s="62" t="s">
        <v>26</v>
      </c>
      <c r="G89" s="62" t="s">
        <v>23</v>
      </c>
      <c r="H89" s="62" t="s">
        <v>74</v>
      </c>
      <c r="I89" s="62" t="s">
        <v>133</v>
      </c>
      <c r="J89" s="62" t="s">
        <v>4</v>
      </c>
      <c r="K89" s="77">
        <f>'7.ФС'!S89</f>
        <v>5000</v>
      </c>
      <c r="L89" s="77">
        <f>'7.ФС'!T89</f>
        <v>-5000</v>
      </c>
      <c r="M89" s="77">
        <f>'7.ФС'!U89</f>
        <v>0</v>
      </c>
    </row>
    <row r="90" spans="1:13" ht="14.25" customHeight="1">
      <c r="A90" s="178" t="s">
        <v>76</v>
      </c>
      <c r="B90" s="178"/>
      <c r="C90" s="41">
        <v>63</v>
      </c>
      <c r="D90" s="41">
        <v>0</v>
      </c>
      <c r="E90" s="28">
        <v>866</v>
      </c>
      <c r="F90" s="62" t="s">
        <v>26</v>
      </c>
      <c r="G90" s="62" t="s">
        <v>23</v>
      </c>
      <c r="H90" s="62" t="s">
        <v>75</v>
      </c>
      <c r="I90" s="62" t="s">
        <v>134</v>
      </c>
      <c r="J90" s="62"/>
      <c r="K90" s="77">
        <f aca="true" t="shared" si="18" ref="K90:M91">K91</f>
        <v>1135500</v>
      </c>
      <c r="L90" s="77">
        <f t="shared" si="18"/>
        <v>0</v>
      </c>
      <c r="M90" s="77">
        <f t="shared" si="18"/>
        <v>1135500</v>
      </c>
    </row>
    <row r="91" spans="1:13" ht="30" customHeight="1">
      <c r="A91" s="70"/>
      <c r="B91" s="72" t="s">
        <v>113</v>
      </c>
      <c r="C91" s="41">
        <v>63</v>
      </c>
      <c r="D91" s="41">
        <v>0</v>
      </c>
      <c r="E91" s="28">
        <v>866</v>
      </c>
      <c r="F91" s="62" t="s">
        <v>26</v>
      </c>
      <c r="G91" s="62" t="s">
        <v>23</v>
      </c>
      <c r="H91" s="62" t="s">
        <v>75</v>
      </c>
      <c r="I91" s="62" t="s">
        <v>134</v>
      </c>
      <c r="J91" s="62" t="s">
        <v>3</v>
      </c>
      <c r="K91" s="77">
        <f t="shared" si="18"/>
        <v>1135500</v>
      </c>
      <c r="L91" s="77">
        <f t="shared" si="18"/>
        <v>0</v>
      </c>
      <c r="M91" s="77">
        <f t="shared" si="18"/>
        <v>1135500</v>
      </c>
    </row>
    <row r="92" spans="1:13" ht="30" customHeight="1">
      <c r="A92" s="70"/>
      <c r="B92" s="72" t="s">
        <v>114</v>
      </c>
      <c r="C92" s="41">
        <v>63</v>
      </c>
      <c r="D92" s="41">
        <v>0</v>
      </c>
      <c r="E92" s="28">
        <v>866</v>
      </c>
      <c r="F92" s="62" t="s">
        <v>26</v>
      </c>
      <c r="G92" s="62" t="s">
        <v>23</v>
      </c>
      <c r="H92" s="62" t="s">
        <v>75</v>
      </c>
      <c r="I92" s="62" t="s">
        <v>134</v>
      </c>
      <c r="J92" s="62" t="s">
        <v>4</v>
      </c>
      <c r="K92" s="44">
        <f>'7.ФС'!S92</f>
        <v>1135500</v>
      </c>
      <c r="L92" s="44">
        <f>'7.ФС'!T92</f>
        <v>0</v>
      </c>
      <c r="M92" s="44">
        <f>K92+L92</f>
        <v>1135500</v>
      </c>
    </row>
    <row r="93" spans="1:13" s="18" customFormat="1" ht="15" customHeight="1">
      <c r="A93" s="70"/>
      <c r="B93" s="127" t="s">
        <v>131</v>
      </c>
      <c r="C93" s="41"/>
      <c r="D93" s="41"/>
      <c r="E93" s="28">
        <v>866</v>
      </c>
      <c r="F93" s="62" t="s">
        <v>26</v>
      </c>
      <c r="G93" s="62" t="s">
        <v>23</v>
      </c>
      <c r="H93" s="62" t="s">
        <v>75</v>
      </c>
      <c r="I93" s="62" t="s">
        <v>135</v>
      </c>
      <c r="J93" s="62"/>
      <c r="K93" s="44">
        <f aca="true" t="shared" si="19" ref="K93:M94">K94</f>
        <v>95000</v>
      </c>
      <c r="L93" s="44">
        <f t="shared" si="19"/>
        <v>-30199.95</v>
      </c>
      <c r="M93" s="44">
        <f t="shared" si="19"/>
        <v>64800.05</v>
      </c>
    </row>
    <row r="94" spans="1:13" ht="27" customHeight="1">
      <c r="A94" s="70"/>
      <c r="B94" s="72" t="s">
        <v>113</v>
      </c>
      <c r="C94" s="41"/>
      <c r="D94" s="41"/>
      <c r="E94" s="28">
        <v>866</v>
      </c>
      <c r="F94" s="62" t="s">
        <v>26</v>
      </c>
      <c r="G94" s="62" t="s">
        <v>23</v>
      </c>
      <c r="H94" s="62" t="s">
        <v>75</v>
      </c>
      <c r="I94" s="62" t="s">
        <v>135</v>
      </c>
      <c r="J94" s="62" t="s">
        <v>3</v>
      </c>
      <c r="K94" s="44">
        <f t="shared" si="19"/>
        <v>95000</v>
      </c>
      <c r="L94" s="44">
        <f t="shared" si="19"/>
        <v>-30199.95</v>
      </c>
      <c r="M94" s="44">
        <f t="shared" si="19"/>
        <v>64800.05</v>
      </c>
    </row>
    <row r="95" spans="1:13" ht="27" customHeight="1">
      <c r="A95" s="70"/>
      <c r="B95" s="72" t="s">
        <v>114</v>
      </c>
      <c r="C95" s="41"/>
      <c r="D95" s="41"/>
      <c r="E95" s="28">
        <v>866</v>
      </c>
      <c r="F95" s="62" t="s">
        <v>26</v>
      </c>
      <c r="G95" s="62" t="s">
        <v>23</v>
      </c>
      <c r="H95" s="62" t="s">
        <v>75</v>
      </c>
      <c r="I95" s="62" t="s">
        <v>135</v>
      </c>
      <c r="J95" s="62" t="s">
        <v>4</v>
      </c>
      <c r="K95" s="44">
        <f>'7.ФС'!S95</f>
        <v>95000</v>
      </c>
      <c r="L95" s="44">
        <f>'7.ФС'!T95</f>
        <v>-30199.95</v>
      </c>
      <c r="M95" s="44">
        <f>'7.ФС'!U95</f>
        <v>64800.05</v>
      </c>
    </row>
    <row r="96" spans="1:13" ht="14.25" customHeight="1">
      <c r="A96" s="70"/>
      <c r="B96" s="91" t="s">
        <v>229</v>
      </c>
      <c r="C96" s="41"/>
      <c r="D96" s="41"/>
      <c r="E96" s="45">
        <v>866</v>
      </c>
      <c r="F96" s="59" t="s">
        <v>226</v>
      </c>
      <c r="G96" s="59"/>
      <c r="H96" s="62"/>
      <c r="I96" s="62"/>
      <c r="J96" s="62"/>
      <c r="K96" s="40">
        <f aca="true" t="shared" si="20" ref="K96:M97">K97</f>
        <v>34960</v>
      </c>
      <c r="L96" s="40">
        <f t="shared" si="20"/>
        <v>-1124</v>
      </c>
      <c r="M96" s="40">
        <f t="shared" si="20"/>
        <v>33836</v>
      </c>
    </row>
    <row r="97" spans="1:13" ht="14.25" customHeight="1">
      <c r="A97" s="70"/>
      <c r="B97" s="91" t="s">
        <v>228</v>
      </c>
      <c r="C97" s="41"/>
      <c r="D97" s="41"/>
      <c r="E97" s="45">
        <v>866</v>
      </c>
      <c r="F97" s="59" t="s">
        <v>226</v>
      </c>
      <c r="G97" s="59" t="s">
        <v>20</v>
      </c>
      <c r="H97" s="62"/>
      <c r="I97" s="62"/>
      <c r="J97" s="62"/>
      <c r="K97" s="40">
        <f t="shared" si="20"/>
        <v>34960</v>
      </c>
      <c r="L97" s="40">
        <f t="shared" si="20"/>
        <v>-1124</v>
      </c>
      <c r="M97" s="40">
        <f t="shared" si="20"/>
        <v>33836</v>
      </c>
    </row>
    <row r="98" spans="1:13" ht="30" customHeight="1">
      <c r="A98" s="70"/>
      <c r="B98" s="91" t="s">
        <v>227</v>
      </c>
      <c r="C98" s="41"/>
      <c r="D98" s="41"/>
      <c r="E98" s="28">
        <v>866</v>
      </c>
      <c r="F98" s="59" t="s">
        <v>226</v>
      </c>
      <c r="G98" s="59" t="s">
        <v>20</v>
      </c>
      <c r="H98" s="62"/>
      <c r="I98" s="62" t="s">
        <v>230</v>
      </c>
      <c r="J98" s="62"/>
      <c r="K98" s="44">
        <f>K99+K101</f>
        <v>34960</v>
      </c>
      <c r="L98" s="44">
        <f>L99+L101</f>
        <v>-1124</v>
      </c>
      <c r="M98" s="44">
        <f>M99+M101</f>
        <v>33836</v>
      </c>
    </row>
    <row r="99" spans="1:13" ht="27.75" customHeight="1">
      <c r="A99" s="70"/>
      <c r="B99" s="72" t="s">
        <v>113</v>
      </c>
      <c r="C99" s="41"/>
      <c r="D99" s="41"/>
      <c r="E99" s="28">
        <v>866</v>
      </c>
      <c r="F99" s="59" t="s">
        <v>226</v>
      </c>
      <c r="G99" s="59" t="s">
        <v>20</v>
      </c>
      <c r="H99" s="62"/>
      <c r="I99" s="62" t="s">
        <v>230</v>
      </c>
      <c r="J99" s="62" t="s">
        <v>3</v>
      </c>
      <c r="K99" s="44">
        <f>K100</f>
        <v>20000</v>
      </c>
      <c r="L99" s="44">
        <f>L100</f>
        <v>-329</v>
      </c>
      <c r="M99" s="44">
        <f>M100</f>
        <v>19671</v>
      </c>
    </row>
    <row r="100" spans="1:13" ht="27.75" customHeight="1">
      <c r="A100" s="70"/>
      <c r="B100" s="72" t="s">
        <v>86</v>
      </c>
      <c r="C100" s="41"/>
      <c r="D100" s="41"/>
      <c r="E100" s="28">
        <v>866</v>
      </c>
      <c r="F100" s="59" t="s">
        <v>226</v>
      </c>
      <c r="G100" s="59" t="s">
        <v>20</v>
      </c>
      <c r="H100" s="62"/>
      <c r="I100" s="62" t="s">
        <v>230</v>
      </c>
      <c r="J100" s="62" t="s">
        <v>4</v>
      </c>
      <c r="K100" s="44">
        <f>'7.ФС'!S100</f>
        <v>20000</v>
      </c>
      <c r="L100" s="44">
        <f>'7.ФС'!T100</f>
        <v>-329</v>
      </c>
      <c r="M100" s="44">
        <f>K100+L100</f>
        <v>19671</v>
      </c>
    </row>
    <row r="101" spans="1:13" ht="14.25" customHeight="1">
      <c r="A101" s="70"/>
      <c r="B101" s="61" t="s">
        <v>5</v>
      </c>
      <c r="C101" s="41"/>
      <c r="D101" s="41"/>
      <c r="E101" s="28">
        <v>866</v>
      </c>
      <c r="F101" s="59" t="s">
        <v>226</v>
      </c>
      <c r="G101" s="59" t="s">
        <v>20</v>
      </c>
      <c r="H101" s="62"/>
      <c r="I101" s="62" t="s">
        <v>230</v>
      </c>
      <c r="J101" s="62" t="s">
        <v>6</v>
      </c>
      <c r="K101" s="44">
        <f>K102</f>
        <v>14960</v>
      </c>
      <c r="L101" s="44">
        <f>L102</f>
        <v>-795</v>
      </c>
      <c r="M101" s="44">
        <f>M102</f>
        <v>14165</v>
      </c>
    </row>
    <row r="102" spans="1:13" ht="14.25" customHeight="1">
      <c r="A102" s="70"/>
      <c r="B102" s="72" t="s">
        <v>175</v>
      </c>
      <c r="C102" s="41"/>
      <c r="D102" s="41"/>
      <c r="E102" s="28">
        <v>866</v>
      </c>
      <c r="F102" s="59" t="s">
        <v>226</v>
      </c>
      <c r="G102" s="59" t="s">
        <v>20</v>
      </c>
      <c r="H102" s="62"/>
      <c r="I102" s="62" t="s">
        <v>230</v>
      </c>
      <c r="J102" s="62" t="s">
        <v>115</v>
      </c>
      <c r="K102" s="44">
        <v>14960</v>
      </c>
      <c r="L102" s="44">
        <f>'7.ФС'!T102</f>
        <v>-795</v>
      </c>
      <c r="M102" s="44">
        <f>K102+L102</f>
        <v>14165</v>
      </c>
    </row>
    <row r="103" spans="1:13" ht="14.25" customHeight="1">
      <c r="A103" s="92"/>
      <c r="B103" s="84" t="s">
        <v>97</v>
      </c>
      <c r="C103" s="36"/>
      <c r="D103" s="36"/>
      <c r="E103" s="45">
        <v>866</v>
      </c>
      <c r="F103" s="38" t="s">
        <v>31</v>
      </c>
      <c r="G103" s="43"/>
      <c r="H103" s="43"/>
      <c r="I103" s="62"/>
      <c r="J103" s="43"/>
      <c r="K103" s="40">
        <f aca="true" t="shared" si="21" ref="K103:M106">K104</f>
        <v>109400</v>
      </c>
      <c r="L103" s="40">
        <f t="shared" si="21"/>
        <v>14.32</v>
      </c>
      <c r="M103" s="40">
        <f t="shared" si="21"/>
        <v>109414.32</v>
      </c>
    </row>
    <row r="104" spans="1:13" ht="14.25" customHeight="1">
      <c r="A104" s="92"/>
      <c r="B104" s="84" t="s">
        <v>94</v>
      </c>
      <c r="C104" s="41"/>
      <c r="D104" s="41"/>
      <c r="E104" s="45">
        <v>866</v>
      </c>
      <c r="F104" s="38" t="s">
        <v>31</v>
      </c>
      <c r="G104" s="38" t="s">
        <v>20</v>
      </c>
      <c r="H104" s="43"/>
      <c r="I104" s="62"/>
      <c r="J104" s="43"/>
      <c r="K104" s="40">
        <f t="shared" si="21"/>
        <v>109400</v>
      </c>
      <c r="L104" s="40">
        <f t="shared" si="21"/>
        <v>14.32</v>
      </c>
      <c r="M104" s="40">
        <f t="shared" si="21"/>
        <v>109414.32</v>
      </c>
    </row>
    <row r="105" spans="1:13" ht="28.5" customHeight="1">
      <c r="A105" s="92"/>
      <c r="B105" s="31" t="s">
        <v>136</v>
      </c>
      <c r="C105" s="41"/>
      <c r="D105" s="41"/>
      <c r="E105" s="28">
        <v>866</v>
      </c>
      <c r="F105" s="43" t="s">
        <v>31</v>
      </c>
      <c r="G105" s="43" t="s">
        <v>20</v>
      </c>
      <c r="H105" s="43"/>
      <c r="I105" s="62" t="s">
        <v>137</v>
      </c>
      <c r="J105" s="43"/>
      <c r="K105" s="44">
        <f t="shared" si="21"/>
        <v>109400</v>
      </c>
      <c r="L105" s="44">
        <f t="shared" si="21"/>
        <v>14.32</v>
      </c>
      <c r="M105" s="44">
        <f t="shared" si="21"/>
        <v>109414.32</v>
      </c>
    </row>
    <row r="106" spans="1:13" s="16" customFormat="1" ht="14.25" customHeight="1">
      <c r="A106" s="92"/>
      <c r="B106" s="78" t="s">
        <v>96</v>
      </c>
      <c r="C106" s="41"/>
      <c r="D106" s="41"/>
      <c r="E106" s="28">
        <v>866</v>
      </c>
      <c r="F106" s="43" t="s">
        <v>31</v>
      </c>
      <c r="G106" s="43" t="s">
        <v>20</v>
      </c>
      <c r="H106" s="43"/>
      <c r="I106" s="62" t="s">
        <v>137</v>
      </c>
      <c r="J106" s="43" t="s">
        <v>95</v>
      </c>
      <c r="K106" s="44">
        <f t="shared" si="21"/>
        <v>109400</v>
      </c>
      <c r="L106" s="44">
        <f t="shared" si="21"/>
        <v>14.32</v>
      </c>
      <c r="M106" s="44">
        <f t="shared" si="21"/>
        <v>109414.32</v>
      </c>
    </row>
    <row r="107" spans="1:13" ht="25.5" customHeight="1">
      <c r="A107" s="92"/>
      <c r="B107" s="78" t="s">
        <v>209</v>
      </c>
      <c r="C107" s="41"/>
      <c r="D107" s="41"/>
      <c r="E107" s="28">
        <v>866</v>
      </c>
      <c r="F107" s="43" t="s">
        <v>31</v>
      </c>
      <c r="G107" s="43" t="s">
        <v>20</v>
      </c>
      <c r="H107" s="43"/>
      <c r="I107" s="62" t="s">
        <v>137</v>
      </c>
      <c r="J107" s="43" t="s">
        <v>160</v>
      </c>
      <c r="K107" s="44">
        <f>'7.ФС'!S107</f>
        <v>109400</v>
      </c>
      <c r="L107" s="44">
        <f>'7.ФС'!T107</f>
        <v>14.32</v>
      </c>
      <c r="M107" s="44">
        <f>K107+L107</f>
        <v>109414.32</v>
      </c>
    </row>
    <row r="108" spans="1:13" ht="15.75" customHeight="1" hidden="1">
      <c r="A108" s="175" t="s">
        <v>30</v>
      </c>
      <c r="B108" s="175"/>
      <c r="C108" s="36">
        <v>63</v>
      </c>
      <c r="D108" s="36">
        <v>0</v>
      </c>
      <c r="E108" s="45">
        <v>866</v>
      </c>
      <c r="F108" s="38" t="s">
        <v>33</v>
      </c>
      <c r="G108" s="38"/>
      <c r="H108" s="38"/>
      <c r="I108" s="62"/>
      <c r="J108" s="38"/>
      <c r="K108" s="40">
        <f>K109</f>
        <v>2000</v>
      </c>
      <c r="L108" s="40">
        <f>L109</f>
        <v>0</v>
      </c>
      <c r="M108" s="40">
        <f>M109</f>
        <v>2000</v>
      </c>
    </row>
    <row r="109" spans="1:13" ht="15.75" customHeight="1" hidden="1">
      <c r="A109" s="176" t="s">
        <v>79</v>
      </c>
      <c r="B109" s="176"/>
      <c r="C109" s="36">
        <v>63</v>
      </c>
      <c r="D109" s="36">
        <v>0</v>
      </c>
      <c r="E109" s="45">
        <v>866</v>
      </c>
      <c r="F109" s="38" t="s">
        <v>33</v>
      </c>
      <c r="G109" s="38" t="s">
        <v>21</v>
      </c>
      <c r="H109" s="38"/>
      <c r="I109" s="62"/>
      <c r="J109" s="38"/>
      <c r="K109" s="40">
        <f>K111</f>
        <v>2000</v>
      </c>
      <c r="L109" s="40">
        <f>L111</f>
        <v>0</v>
      </c>
      <c r="M109" s="40">
        <f>M111</f>
        <v>2000</v>
      </c>
    </row>
    <row r="110" spans="1:13" ht="102.75" customHeight="1" hidden="1">
      <c r="A110" s="91"/>
      <c r="B110" s="72" t="s">
        <v>162</v>
      </c>
      <c r="C110" s="36"/>
      <c r="D110" s="36"/>
      <c r="E110" s="28">
        <v>866</v>
      </c>
      <c r="F110" s="43" t="s">
        <v>33</v>
      </c>
      <c r="G110" s="43" t="s">
        <v>21</v>
      </c>
      <c r="H110" s="43" t="s">
        <v>83</v>
      </c>
      <c r="I110" s="62" t="s">
        <v>193</v>
      </c>
      <c r="J110" s="38"/>
      <c r="K110" s="40"/>
      <c r="L110" s="40"/>
      <c r="M110" s="40"/>
    </row>
    <row r="111" spans="1:13" ht="12.75" hidden="1">
      <c r="A111" s="70"/>
      <c r="B111" s="78" t="s">
        <v>32</v>
      </c>
      <c r="C111" s="41">
        <v>63</v>
      </c>
      <c r="D111" s="41">
        <v>0</v>
      </c>
      <c r="E111" s="28">
        <v>866</v>
      </c>
      <c r="F111" s="43" t="s">
        <v>33</v>
      </c>
      <c r="G111" s="43" t="s">
        <v>21</v>
      </c>
      <c r="H111" s="43" t="s">
        <v>83</v>
      </c>
      <c r="I111" s="62" t="s">
        <v>193</v>
      </c>
      <c r="J111" s="43" t="s">
        <v>22</v>
      </c>
      <c r="K111" s="44">
        <f>K112</f>
        <v>2000</v>
      </c>
      <c r="L111" s="44">
        <f>L112</f>
        <v>0</v>
      </c>
      <c r="M111" s="44">
        <f>M112</f>
        <v>2000</v>
      </c>
    </row>
    <row r="112" spans="1:13" ht="14.25" customHeight="1" hidden="1">
      <c r="A112" s="70"/>
      <c r="B112" s="78" t="s">
        <v>43</v>
      </c>
      <c r="C112" s="41">
        <v>63</v>
      </c>
      <c r="D112" s="41">
        <v>0</v>
      </c>
      <c r="E112" s="28">
        <v>866</v>
      </c>
      <c r="F112" s="43" t="s">
        <v>33</v>
      </c>
      <c r="G112" s="43" t="s">
        <v>21</v>
      </c>
      <c r="H112" s="43" t="s">
        <v>83</v>
      </c>
      <c r="I112" s="62" t="s">
        <v>193</v>
      </c>
      <c r="J112" s="43" t="s">
        <v>9</v>
      </c>
      <c r="K112" s="44">
        <f>'7.ФС'!S112</f>
        <v>2000</v>
      </c>
      <c r="L112" s="44">
        <f>'7.ФС'!T112</f>
        <v>0</v>
      </c>
      <c r="M112" s="44">
        <f>K112+L112</f>
        <v>2000</v>
      </c>
    </row>
    <row r="113" spans="1:13" ht="12.75" hidden="1">
      <c r="A113" s="177" t="s">
        <v>11</v>
      </c>
      <c r="B113" s="177"/>
      <c r="C113" s="36">
        <v>70</v>
      </c>
      <c r="D113" s="36">
        <v>0</v>
      </c>
      <c r="E113" s="45">
        <v>866</v>
      </c>
      <c r="F113" s="38" t="s">
        <v>12</v>
      </c>
      <c r="G113" s="38"/>
      <c r="H113" s="38"/>
      <c r="I113" s="80"/>
      <c r="J113" s="80"/>
      <c r="K113" s="40">
        <f aca="true" t="shared" si="22" ref="K113:M115">K114</f>
        <v>0</v>
      </c>
      <c r="L113" s="40">
        <f t="shared" si="22"/>
        <v>0</v>
      </c>
      <c r="M113" s="40">
        <f t="shared" si="22"/>
        <v>0</v>
      </c>
    </row>
    <row r="114" spans="1:13" ht="12.75" hidden="1">
      <c r="A114" s="174" t="s">
        <v>11</v>
      </c>
      <c r="B114" s="174"/>
      <c r="C114" s="41">
        <v>70</v>
      </c>
      <c r="D114" s="41">
        <v>0</v>
      </c>
      <c r="E114" s="45">
        <v>866</v>
      </c>
      <c r="F114" s="43" t="s">
        <v>12</v>
      </c>
      <c r="G114" s="43" t="s">
        <v>12</v>
      </c>
      <c r="H114" s="43"/>
      <c r="I114" s="94"/>
      <c r="J114" s="43"/>
      <c r="K114" s="44">
        <f t="shared" si="22"/>
        <v>0</v>
      </c>
      <c r="L114" s="44">
        <f t="shared" si="22"/>
        <v>0</v>
      </c>
      <c r="M114" s="44">
        <f t="shared" si="22"/>
        <v>0</v>
      </c>
    </row>
    <row r="115" spans="1:13" ht="12.75" hidden="1">
      <c r="A115" s="70"/>
      <c r="B115" s="70" t="s">
        <v>11</v>
      </c>
      <c r="C115" s="41">
        <v>70</v>
      </c>
      <c r="D115" s="41">
        <v>0</v>
      </c>
      <c r="E115" s="45">
        <v>866</v>
      </c>
      <c r="F115" s="82">
        <v>99</v>
      </c>
      <c r="G115" s="43" t="s">
        <v>12</v>
      </c>
      <c r="H115" s="43" t="s">
        <v>77</v>
      </c>
      <c r="I115" s="94" t="s">
        <v>194</v>
      </c>
      <c r="J115" s="43"/>
      <c r="K115" s="44">
        <f t="shared" si="22"/>
        <v>0</v>
      </c>
      <c r="L115" s="44">
        <f t="shared" si="22"/>
        <v>0</v>
      </c>
      <c r="M115" s="44">
        <f t="shared" si="22"/>
        <v>0</v>
      </c>
    </row>
    <row r="116" spans="1:13" ht="12.75" hidden="1">
      <c r="A116" s="70"/>
      <c r="B116" s="70" t="s">
        <v>11</v>
      </c>
      <c r="C116" s="41">
        <v>70</v>
      </c>
      <c r="D116" s="41">
        <v>0</v>
      </c>
      <c r="E116" s="45">
        <v>866</v>
      </c>
      <c r="F116" s="82">
        <v>99</v>
      </c>
      <c r="G116" s="43" t="s">
        <v>12</v>
      </c>
      <c r="H116" s="43" t="s">
        <v>77</v>
      </c>
      <c r="I116" s="94" t="s">
        <v>194</v>
      </c>
      <c r="J116" s="43" t="s">
        <v>195</v>
      </c>
      <c r="K116" s="44">
        <f>'7.ФС'!S116</f>
        <v>0</v>
      </c>
      <c r="L116" s="44">
        <f>'7.ФС'!T116</f>
        <v>0</v>
      </c>
      <c r="M116" s="44">
        <f>'7.ФС'!U116</f>
        <v>0</v>
      </c>
    </row>
    <row r="117" spans="1:13" ht="12.75">
      <c r="A117" s="83"/>
      <c r="B117" s="84" t="s">
        <v>10</v>
      </c>
      <c r="C117" s="84"/>
      <c r="D117" s="84"/>
      <c r="E117" s="28"/>
      <c r="F117" s="38"/>
      <c r="G117" s="38"/>
      <c r="H117" s="38"/>
      <c r="I117" s="60"/>
      <c r="J117" s="38"/>
      <c r="K117" s="40">
        <f>K12+K58+K65+K78+K70+K96+K103+K108+K113</f>
        <v>4738631.71</v>
      </c>
      <c r="L117" s="40">
        <f>L12+L58+L65+L78+L70+L96+L103+L108+L113</f>
        <v>1731.269999999997</v>
      </c>
      <c r="M117" s="40">
        <f>M12+M58+M65+M78+M70+M96+M103+M108+M113</f>
        <v>4740362.98</v>
      </c>
    </row>
    <row r="118" spans="5:14" ht="12.75" hidden="1">
      <c r="E118" s="120"/>
      <c r="K118" s="87">
        <f>K116+K112+K107+K95+K92+K89+K86+K82+K77+K73+K69+K64+K62+K57+K54+K51+K44+K40+K37+K33+K30+K27+K25+K23+K16</f>
        <v>4564858.6899999995</v>
      </c>
      <c r="L118" s="87">
        <f>L116+L112+L107+L95+L92+L89+L86+L82+L77+L73+L69+L64+L62+L57+L54+L51+L44+L40+L37+L33+L30+L27+L25+L23+L16</f>
        <v>1546.67</v>
      </c>
      <c r="M118" s="87">
        <f>M116+M112+M107+M95+M92+M89+M86+M82+M77+M73+M69+M64+M62+M57+M54+M51+M44+M40+M37+M33+M30+M27+M25+M23+M16</f>
        <v>4566405.359999999</v>
      </c>
      <c r="N118" s="14"/>
    </row>
    <row r="119" spans="2:13" ht="12.75" hidden="1">
      <c r="B119" s="8" t="s">
        <v>210</v>
      </c>
      <c r="E119" s="120"/>
      <c r="K119" s="88">
        <f>K58+K74+K80</f>
        <v>1681252.71</v>
      </c>
      <c r="L119" s="88">
        <f>L58+L74+L80</f>
        <v>0</v>
      </c>
      <c r="M119" s="88">
        <f>M58+M74+M80</f>
        <v>1681252.71</v>
      </c>
    </row>
    <row r="120" spans="11:13" ht="12.75" hidden="1">
      <c r="K120" s="88">
        <f>K116/(K117-K119)*100</f>
        <v>0</v>
      </c>
      <c r="L120" s="88">
        <f>L116/(L117-L119)*100</f>
        <v>0</v>
      </c>
      <c r="M120" s="88">
        <f>M116/(M117-M119)*100</f>
        <v>0</v>
      </c>
    </row>
    <row r="121" spans="11:13" ht="12.75" hidden="1">
      <c r="K121" s="88"/>
      <c r="L121" s="88"/>
      <c r="M121" s="88"/>
    </row>
    <row r="122" spans="2:13" ht="12.75" hidden="1">
      <c r="B122" s="8" t="s">
        <v>211</v>
      </c>
      <c r="K122" s="88">
        <f>K13+K21+K59</f>
        <v>1443186.98</v>
      </c>
      <c r="L122" s="88">
        <f>L13+L21+L59</f>
        <v>31039.670000000002</v>
      </c>
      <c r="M122" s="88">
        <f>M13+M21+M59</f>
        <v>1474226.6500000001</v>
      </c>
    </row>
    <row r="123" spans="11:13" ht="12.75" hidden="1">
      <c r="K123" s="88"/>
      <c r="L123" s="53"/>
      <c r="M123" s="53"/>
    </row>
    <row r="124" spans="2:13" ht="12.75" hidden="1">
      <c r="B124" s="8" t="s">
        <v>216</v>
      </c>
      <c r="K124" s="88">
        <f>K37+K40+K57+K112</f>
        <v>4800</v>
      </c>
      <c r="L124" s="88">
        <f>L37+L40+L57+L112</f>
        <v>0</v>
      </c>
      <c r="M124" s="88">
        <f>M37+M40+M57+M112</f>
        <v>4800</v>
      </c>
    </row>
    <row r="125" spans="11:13" ht="12.75" hidden="1">
      <c r="K125" s="88">
        <v>2967099</v>
      </c>
      <c r="L125" s="53">
        <v>3168941</v>
      </c>
      <c r="M125" s="53">
        <v>3436589</v>
      </c>
    </row>
    <row r="126" spans="10:13" ht="12.75" hidden="1">
      <c r="J126" s="121" t="s">
        <v>220</v>
      </c>
      <c r="K126" s="122"/>
      <c r="L126" s="122"/>
      <c r="M126" s="122"/>
    </row>
    <row r="127" spans="10:13" ht="12.75" hidden="1">
      <c r="J127" s="121" t="s">
        <v>2</v>
      </c>
      <c r="K127" s="122">
        <f>K16+K23+K62</f>
        <v>1015586.98</v>
      </c>
      <c r="L127" s="122">
        <f>L16+L23+L62</f>
        <v>14056.23</v>
      </c>
      <c r="M127" s="122">
        <f>M16+M23+M62</f>
        <v>1029643.21</v>
      </c>
    </row>
    <row r="128" spans="10:13" ht="12.75" hidden="1">
      <c r="J128" s="121" t="s">
        <v>4</v>
      </c>
      <c r="K128" s="122">
        <f>K25+K30+K64+K77+K82+K86+K92</f>
        <v>3272450.71</v>
      </c>
      <c r="L128" s="122">
        <f>L25+L30+L64+L77+L82+L86+L92</f>
        <v>23762.009999999995</v>
      </c>
      <c r="M128" s="122">
        <f>M25+M30+M64+M77+M82+M86+M92</f>
        <v>3296212.72</v>
      </c>
    </row>
    <row r="129" spans="10:13" ht="12.75" hidden="1">
      <c r="J129" s="121" t="s">
        <v>160</v>
      </c>
      <c r="K129" s="122">
        <f>K107</f>
        <v>109400</v>
      </c>
      <c r="L129" s="122">
        <f>L107</f>
        <v>14.32</v>
      </c>
      <c r="M129" s="122">
        <f>M107</f>
        <v>109414.32</v>
      </c>
    </row>
    <row r="130" spans="10:13" ht="12.75" hidden="1">
      <c r="J130" s="121" t="s">
        <v>9</v>
      </c>
      <c r="K130" s="122">
        <f>K37+K40+K57+K112</f>
        <v>4800</v>
      </c>
      <c r="L130" s="122">
        <f>L37+L40+L57+L112</f>
        <v>0</v>
      </c>
      <c r="M130" s="122">
        <f>M37+M40+M57+M112</f>
        <v>4800</v>
      </c>
    </row>
    <row r="131" spans="10:13" ht="12.75" hidden="1">
      <c r="J131" s="121" t="s">
        <v>115</v>
      </c>
      <c r="K131" s="122">
        <f>K27+K33+K54</f>
        <v>26521</v>
      </c>
      <c r="L131" s="122">
        <f>L27+L33+L54</f>
        <v>-1065.94</v>
      </c>
      <c r="M131" s="122">
        <f>M27+M33+M54</f>
        <v>25455.06</v>
      </c>
    </row>
    <row r="132" spans="10:13" ht="12.75" hidden="1">
      <c r="J132" s="121" t="s">
        <v>183</v>
      </c>
      <c r="K132" s="122">
        <f>K44</f>
        <v>6600</v>
      </c>
      <c r="L132" s="122">
        <f>L44</f>
        <v>0</v>
      </c>
      <c r="M132" s="122">
        <f>M44</f>
        <v>6600</v>
      </c>
    </row>
    <row r="133" spans="10:13" ht="12.75" hidden="1">
      <c r="J133" s="121" t="s">
        <v>195</v>
      </c>
      <c r="K133" s="122">
        <f>K116</f>
        <v>0</v>
      </c>
      <c r="L133" s="122">
        <f>L116</f>
        <v>0</v>
      </c>
      <c r="M133" s="122">
        <f>M116</f>
        <v>0</v>
      </c>
    </row>
    <row r="134" spans="10:13" ht="12.75" hidden="1">
      <c r="J134" s="121"/>
      <c r="K134" s="122"/>
      <c r="L134" s="122"/>
      <c r="M134" s="122"/>
    </row>
    <row r="135" spans="10:13" ht="12.75" hidden="1">
      <c r="J135" s="121"/>
      <c r="K135" s="122">
        <f>SUM(K126:K133)</f>
        <v>4435358.6899999995</v>
      </c>
      <c r="L135" s="122">
        <f>SUM(L126:L133)</f>
        <v>36766.61999999999</v>
      </c>
      <c r="M135" s="122">
        <f>SUM(M126:M133)</f>
        <v>4472125.31</v>
      </c>
    </row>
    <row r="136" spans="10:13" ht="12.75" hidden="1">
      <c r="J136" s="121"/>
      <c r="K136" s="122">
        <f>K125-K135</f>
        <v>-1468259.6899999995</v>
      </c>
      <c r="L136" s="122">
        <f>L125-L135</f>
        <v>3132174.38</v>
      </c>
      <c r="M136" s="122">
        <f>M125-M135</f>
        <v>-1035536.3099999996</v>
      </c>
    </row>
    <row r="137" spans="11:13" ht="12.75" hidden="1">
      <c r="K137" s="89"/>
      <c r="L137" s="89"/>
      <c r="M137" s="89"/>
    </row>
    <row r="138" spans="11:13" ht="12.75">
      <c r="K138" s="89"/>
      <c r="L138" s="89"/>
      <c r="M138" s="89"/>
    </row>
    <row r="139" spans="11:13" ht="12.75">
      <c r="K139" s="89"/>
      <c r="L139" s="89"/>
      <c r="M139" s="89"/>
    </row>
    <row r="140" spans="11:13" ht="12.75">
      <c r="K140" s="89"/>
      <c r="L140" s="89"/>
      <c r="M140" s="89"/>
    </row>
    <row r="141" spans="11:13" ht="12.75">
      <c r="K141" s="89"/>
      <c r="L141" s="89"/>
      <c r="M141" s="89"/>
    </row>
    <row r="142" spans="11:13" ht="12.75">
      <c r="K142" s="89"/>
      <c r="L142" s="89"/>
      <c r="M142" s="89"/>
    </row>
    <row r="143" spans="11:13" ht="12.75">
      <c r="K143" s="89"/>
      <c r="L143" s="89"/>
      <c r="M143" s="89"/>
    </row>
    <row r="144" spans="11:13" ht="12.75">
      <c r="K144" s="89"/>
      <c r="L144" s="89"/>
      <c r="M144" s="89"/>
    </row>
    <row r="145" spans="11:13" ht="12.75">
      <c r="K145" s="89"/>
      <c r="L145" s="89"/>
      <c r="M145" s="89"/>
    </row>
    <row r="146" spans="11:13" ht="12.75">
      <c r="K146" s="89"/>
      <c r="L146" s="89"/>
      <c r="M146" s="89"/>
    </row>
    <row r="147" spans="11:13" ht="12.75">
      <c r="K147" s="89"/>
      <c r="L147" s="89"/>
      <c r="M147" s="89"/>
    </row>
    <row r="148" spans="11:13" ht="12.75">
      <c r="K148" s="89"/>
      <c r="L148" s="89"/>
      <c r="M148" s="89"/>
    </row>
    <row r="149" spans="11:13" ht="12.75">
      <c r="K149" s="89"/>
      <c r="L149" s="89"/>
      <c r="M149" s="89"/>
    </row>
    <row r="150" spans="11:13" ht="12.75">
      <c r="K150" s="89"/>
      <c r="L150" s="89"/>
      <c r="M150" s="89"/>
    </row>
    <row r="151" spans="11:13" ht="12.75">
      <c r="K151" s="89"/>
      <c r="L151" s="89"/>
      <c r="M151" s="89"/>
    </row>
    <row r="152" spans="11:13" ht="12.75">
      <c r="K152" s="89"/>
      <c r="L152" s="89"/>
      <c r="M152" s="89"/>
    </row>
    <row r="153" spans="11:13" ht="12.75">
      <c r="K153" s="89"/>
      <c r="L153" s="89"/>
      <c r="M153" s="89"/>
    </row>
    <row r="154" spans="11:13" ht="12.75">
      <c r="K154" s="89"/>
      <c r="L154" s="89"/>
      <c r="M154" s="89"/>
    </row>
    <row r="155" spans="11:13" ht="12.75">
      <c r="K155" s="89"/>
      <c r="L155" s="89"/>
      <c r="M155" s="89"/>
    </row>
    <row r="156" spans="11:13" ht="12.75">
      <c r="K156" s="89"/>
      <c r="L156" s="89"/>
      <c r="M156" s="89"/>
    </row>
    <row r="157" spans="11:13" ht="12.75">
      <c r="K157" s="89"/>
      <c r="L157" s="89"/>
      <c r="M157" s="89"/>
    </row>
    <row r="158" spans="11:13" ht="12.75">
      <c r="K158" s="89"/>
      <c r="L158" s="89"/>
      <c r="M158" s="89"/>
    </row>
  </sheetData>
  <sheetProtection/>
  <mergeCells count="27">
    <mergeCell ref="E5:M5"/>
    <mergeCell ref="A84:B84"/>
    <mergeCell ref="A80:B80"/>
    <mergeCell ref="A83:B83"/>
    <mergeCell ref="B55:C55"/>
    <mergeCell ref="E6:M6"/>
    <mergeCell ref="A78:B78"/>
    <mergeCell ref="E2:K2"/>
    <mergeCell ref="A74:B74"/>
    <mergeCell ref="A17:B17"/>
    <mergeCell ref="A38:B38"/>
    <mergeCell ref="A10:B10"/>
    <mergeCell ref="A45:B45"/>
    <mergeCell ref="A12:B12"/>
    <mergeCell ref="A21:B21"/>
    <mergeCell ref="A70:B70"/>
    <mergeCell ref="E3:I3"/>
    <mergeCell ref="E4:M4"/>
    <mergeCell ref="A114:B114"/>
    <mergeCell ref="A108:B108"/>
    <mergeCell ref="A109:B109"/>
    <mergeCell ref="A13:B13"/>
    <mergeCell ref="A113:B113"/>
    <mergeCell ref="A90:B90"/>
    <mergeCell ref="A79:B79"/>
    <mergeCell ref="A75:B75"/>
    <mergeCell ref="A8:M8"/>
  </mergeCells>
  <printOptions/>
  <pageMargins left="0.6299212598425197" right="0.5905511811023623" top="0.4330708661417323" bottom="0.31496062992125984" header="0.8661417322834646" footer="0.7086614173228347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297"/>
  <sheetViews>
    <sheetView zoomScalePageLayoutView="0" workbookViewId="0" topLeftCell="A6">
      <selection activeCell="A12" sqref="A12:IV15"/>
    </sheetView>
  </sheetViews>
  <sheetFormatPr defaultColWidth="9.140625" defaultRowHeight="12.75"/>
  <cols>
    <col min="1" max="1" width="43.7109375" style="8" customWidth="1"/>
    <col min="2" max="2" width="0.13671875" style="8" hidden="1" customWidth="1"/>
    <col min="3" max="3" width="3.57421875" style="86" hidden="1" customWidth="1"/>
    <col min="4" max="4" width="3.7109375" style="86" hidden="1" customWidth="1"/>
    <col min="5" max="5" width="5.7109375" style="86" hidden="1" customWidth="1"/>
    <col min="6" max="6" width="5.00390625" style="86" customWidth="1"/>
    <col min="7" max="7" width="4.7109375" style="86" customWidth="1"/>
    <col min="8" max="8" width="4.421875" style="86" hidden="1" customWidth="1"/>
    <col min="9" max="9" width="12.57421875" style="86" customWidth="1"/>
    <col min="10" max="10" width="10.7109375" style="86" hidden="1" customWidth="1"/>
    <col min="11" max="11" width="4.140625" style="86" hidden="1" customWidth="1"/>
    <col min="12" max="12" width="10.28125" style="86" hidden="1" customWidth="1"/>
    <col min="13" max="14" width="12.140625" style="7" hidden="1" customWidth="1"/>
    <col min="15" max="15" width="8.421875" style="7" hidden="1" customWidth="1"/>
    <col min="16" max="16" width="9.7109375" style="7" hidden="1" customWidth="1"/>
    <col min="17" max="17" width="0" style="7" hidden="1" customWidth="1"/>
    <col min="18" max="18" width="4.421875" style="86" customWidth="1"/>
    <col min="19" max="19" width="11.8515625" style="50" customWidth="1"/>
    <col min="20" max="20" width="12.28125" style="32" customWidth="1"/>
    <col min="21" max="21" width="11.7109375" style="32" customWidth="1"/>
    <col min="22" max="16384" width="9.140625" style="7" customWidth="1"/>
  </cols>
  <sheetData>
    <row r="1" spans="2:19" ht="12.75" customHeight="1" hidden="1">
      <c r="B1" s="1" t="s">
        <v>138</v>
      </c>
      <c r="C1" s="186" t="s">
        <v>173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R1" s="1"/>
      <c r="S1" s="33"/>
    </row>
    <row r="2" spans="2:19" ht="60" customHeight="1" hidden="1">
      <c r="B2" s="182" t="s">
        <v>92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R2" s="7"/>
      <c r="S2" s="32"/>
    </row>
    <row r="3" spans="2:25" ht="15.75" customHeight="1">
      <c r="B3" s="134"/>
      <c r="C3" s="134"/>
      <c r="D3" s="134"/>
      <c r="E3" s="134"/>
      <c r="F3" s="184" t="s">
        <v>102</v>
      </c>
      <c r="G3" s="184"/>
      <c r="H3" s="184"/>
      <c r="I3" s="18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1" ht="67.5" customHeight="1">
      <c r="B4" s="134"/>
      <c r="C4" s="134"/>
      <c r="D4" s="134"/>
      <c r="E4" s="134"/>
      <c r="F4" s="171" t="s">
        <v>225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2:21" ht="16.5" customHeight="1">
      <c r="B5" s="184" t="s">
        <v>329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2:21" ht="42.75" customHeight="1">
      <c r="B6" s="186" t="s">
        <v>221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</row>
    <row r="7" spans="3:19" ht="17.25" customHeight="1" hidden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R7" s="55"/>
      <c r="S7" s="100"/>
    </row>
    <row r="8" spans="1:21" ht="41.25" customHeight="1">
      <c r="A8" s="181" t="s">
        <v>235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1" ht="17.25" customHeight="1">
      <c r="A9" s="14"/>
      <c r="B9" s="14"/>
      <c r="C9" s="14"/>
      <c r="D9" s="14"/>
      <c r="E9" s="14"/>
      <c r="F9" s="14"/>
      <c r="G9" s="14"/>
      <c r="H9" s="14"/>
      <c r="I9" s="6"/>
      <c r="J9" s="14"/>
      <c r="K9" s="14"/>
      <c r="L9" s="6"/>
      <c r="M9" s="14"/>
      <c r="N9" s="14"/>
      <c r="P9" s="99" t="s">
        <v>0</v>
      </c>
      <c r="R9" s="14"/>
      <c r="S9" s="101"/>
      <c r="U9" s="102" t="s">
        <v>170</v>
      </c>
    </row>
    <row r="10" spans="1:21" ht="31.5" customHeight="1">
      <c r="A10" s="41"/>
      <c r="B10" s="41" t="s">
        <v>55</v>
      </c>
      <c r="C10" s="41" t="s">
        <v>56</v>
      </c>
      <c r="D10" s="29" t="s">
        <v>57</v>
      </c>
      <c r="E10" s="43" t="s">
        <v>15</v>
      </c>
      <c r="F10" s="43" t="s">
        <v>15</v>
      </c>
      <c r="G10" s="43" t="s">
        <v>16</v>
      </c>
      <c r="H10" s="43" t="s">
        <v>58</v>
      </c>
      <c r="I10" s="43" t="s">
        <v>17</v>
      </c>
      <c r="J10" s="43" t="s">
        <v>18</v>
      </c>
      <c r="K10" s="41" t="s">
        <v>174</v>
      </c>
      <c r="L10" s="41" t="s">
        <v>59</v>
      </c>
      <c r="M10" s="41" t="s">
        <v>59</v>
      </c>
      <c r="N10" s="41" t="s">
        <v>59</v>
      </c>
      <c r="O10" s="41" t="s">
        <v>59</v>
      </c>
      <c r="P10" s="41" t="s">
        <v>59</v>
      </c>
      <c r="Q10" s="41"/>
      <c r="R10" s="43" t="s">
        <v>18</v>
      </c>
      <c r="S10" s="2" t="s">
        <v>171</v>
      </c>
      <c r="T10" s="2" t="s">
        <v>222</v>
      </c>
      <c r="U10" s="2" t="s">
        <v>223</v>
      </c>
    </row>
    <row r="11" spans="1:21" s="10" customFormat="1" ht="15.75" customHeight="1">
      <c r="A11" s="95" t="s">
        <v>19</v>
      </c>
      <c r="B11" s="36">
        <v>63</v>
      </c>
      <c r="C11" s="36">
        <v>0</v>
      </c>
      <c r="D11" s="45">
        <v>866</v>
      </c>
      <c r="E11" s="38" t="s">
        <v>20</v>
      </c>
      <c r="F11" s="38" t="s">
        <v>20</v>
      </c>
      <c r="G11" s="39"/>
      <c r="H11" s="39"/>
      <c r="I11" s="39"/>
      <c r="J11" s="39"/>
      <c r="K11" s="26" t="e">
        <f>K16+#REF!+K40+K12+K33</f>
        <v>#REF!</v>
      </c>
      <c r="L11" s="26" t="e">
        <f>L16+#REF!+L40+L12+L33</f>
        <v>#REF!</v>
      </c>
      <c r="M11" s="26" t="e">
        <f>M16+#REF!+M40+M12+M33</f>
        <v>#REF!</v>
      </c>
      <c r="N11" s="26" t="e">
        <f>N16+#REF!+N40+N12+N33</f>
        <v>#REF!</v>
      </c>
      <c r="O11" s="26" t="e">
        <f>O16+#REF!+O40+O12+O33</f>
        <v>#REF!</v>
      </c>
      <c r="P11" s="26" t="e">
        <f>P16+#REF!+P40+P12+P33</f>
        <v>#REF!</v>
      </c>
      <c r="Q11" s="26"/>
      <c r="R11" s="39"/>
      <c r="S11" s="40">
        <f>S12+S16+S33+S40+S44</f>
        <v>1533095</v>
      </c>
      <c r="T11" s="40">
        <f>T12+T16+T33+T40+T44</f>
        <v>38381.17</v>
      </c>
      <c r="U11" s="40">
        <f>U12+U16+U33+U40+U44</f>
        <v>1571476.1700000002</v>
      </c>
    </row>
    <row r="12" spans="1:21" ht="38.25" customHeight="1" hidden="1">
      <c r="A12" s="110" t="s">
        <v>37</v>
      </c>
      <c r="B12" s="36">
        <v>63</v>
      </c>
      <c r="C12" s="36">
        <v>0</v>
      </c>
      <c r="D12" s="45">
        <v>866</v>
      </c>
      <c r="E12" s="59" t="s">
        <v>20</v>
      </c>
      <c r="F12" s="59" t="s">
        <v>20</v>
      </c>
      <c r="G12" s="59" t="s">
        <v>21</v>
      </c>
      <c r="H12" s="59"/>
      <c r="I12" s="128"/>
      <c r="J12" s="43"/>
      <c r="K12" s="12">
        <f aca="true" t="shared" si="0" ref="K12:P14">K13</f>
        <v>366.7</v>
      </c>
      <c r="L12" s="12">
        <f t="shared" si="0"/>
        <v>367.7</v>
      </c>
      <c r="M12" s="12">
        <f t="shared" si="0"/>
        <v>368.7</v>
      </c>
      <c r="N12" s="12">
        <f t="shared" si="0"/>
        <v>369.7</v>
      </c>
      <c r="O12" s="12">
        <f t="shared" si="0"/>
        <v>370.7</v>
      </c>
      <c r="P12" s="12">
        <f t="shared" si="0"/>
        <v>371.7</v>
      </c>
      <c r="Q12" s="12"/>
      <c r="R12" s="43"/>
      <c r="S12" s="44">
        <f>S13</f>
        <v>299886.98</v>
      </c>
      <c r="T12" s="44">
        <f aca="true" t="shared" si="1" ref="T12:U14">T13</f>
        <v>0</v>
      </c>
      <c r="U12" s="44">
        <f t="shared" si="1"/>
        <v>299886.98</v>
      </c>
    </row>
    <row r="13" spans="1:21" ht="27" customHeight="1" hidden="1">
      <c r="A13" s="31" t="s">
        <v>117</v>
      </c>
      <c r="B13" s="41">
        <v>63</v>
      </c>
      <c r="C13" s="41">
        <v>0</v>
      </c>
      <c r="D13" s="28">
        <v>866</v>
      </c>
      <c r="E13" s="62" t="s">
        <v>20</v>
      </c>
      <c r="F13" s="59" t="s">
        <v>20</v>
      </c>
      <c r="G13" s="62" t="s">
        <v>21</v>
      </c>
      <c r="H13" s="62" t="s">
        <v>78</v>
      </c>
      <c r="I13" s="128" t="s">
        <v>118</v>
      </c>
      <c r="J13" s="129" t="s">
        <v>62</v>
      </c>
      <c r="K13" s="12">
        <f t="shared" si="0"/>
        <v>366.7</v>
      </c>
      <c r="L13" s="12">
        <f t="shared" si="0"/>
        <v>367.7</v>
      </c>
      <c r="M13" s="12">
        <f t="shared" si="0"/>
        <v>368.7</v>
      </c>
      <c r="N13" s="12">
        <f t="shared" si="0"/>
        <v>369.7</v>
      </c>
      <c r="O13" s="12">
        <f t="shared" si="0"/>
        <v>370.7</v>
      </c>
      <c r="P13" s="12">
        <f t="shared" si="0"/>
        <v>371.7</v>
      </c>
      <c r="Q13" s="12"/>
      <c r="R13" s="129" t="s">
        <v>62</v>
      </c>
      <c r="S13" s="44">
        <f>S14</f>
        <v>299886.98</v>
      </c>
      <c r="T13" s="44">
        <f t="shared" si="1"/>
        <v>0</v>
      </c>
      <c r="U13" s="44">
        <f t="shared" si="1"/>
        <v>299886.98</v>
      </c>
    </row>
    <row r="14" spans="1:21" ht="67.5" customHeight="1" hidden="1">
      <c r="A14" s="27" t="s">
        <v>60</v>
      </c>
      <c r="B14" s="41">
        <v>63</v>
      </c>
      <c r="C14" s="41">
        <v>0</v>
      </c>
      <c r="D14" s="28">
        <v>866</v>
      </c>
      <c r="E14" s="62" t="s">
        <v>20</v>
      </c>
      <c r="F14" s="59" t="s">
        <v>20</v>
      </c>
      <c r="G14" s="62" t="s">
        <v>21</v>
      </c>
      <c r="H14" s="62" t="s">
        <v>78</v>
      </c>
      <c r="I14" s="128" t="s">
        <v>118</v>
      </c>
      <c r="J14" s="128" t="s">
        <v>1</v>
      </c>
      <c r="K14" s="12">
        <f t="shared" si="0"/>
        <v>366.7</v>
      </c>
      <c r="L14" s="12">
        <f t="shared" si="0"/>
        <v>367.7</v>
      </c>
      <c r="M14" s="12">
        <f t="shared" si="0"/>
        <v>368.7</v>
      </c>
      <c r="N14" s="12">
        <f t="shared" si="0"/>
        <v>369.7</v>
      </c>
      <c r="O14" s="12">
        <f t="shared" si="0"/>
        <v>370.7</v>
      </c>
      <c r="P14" s="12">
        <f t="shared" si="0"/>
        <v>371.7</v>
      </c>
      <c r="Q14" s="12"/>
      <c r="R14" s="128" t="s">
        <v>1</v>
      </c>
      <c r="S14" s="44">
        <f>S15</f>
        <v>299886.98</v>
      </c>
      <c r="T14" s="44">
        <f t="shared" si="1"/>
        <v>0</v>
      </c>
      <c r="U14" s="44">
        <f t="shared" si="1"/>
        <v>299886.98</v>
      </c>
    </row>
    <row r="15" spans="1:21" ht="25.5" customHeight="1" hidden="1">
      <c r="A15" s="27" t="s">
        <v>63</v>
      </c>
      <c r="B15" s="41">
        <v>63</v>
      </c>
      <c r="C15" s="41">
        <v>0</v>
      </c>
      <c r="D15" s="28">
        <v>866</v>
      </c>
      <c r="E15" s="43" t="s">
        <v>20</v>
      </c>
      <c r="F15" s="59" t="s">
        <v>20</v>
      </c>
      <c r="G15" s="43" t="s">
        <v>21</v>
      </c>
      <c r="H15" s="43" t="s">
        <v>78</v>
      </c>
      <c r="I15" s="128" t="s">
        <v>118</v>
      </c>
      <c r="J15" s="128" t="s">
        <v>2</v>
      </c>
      <c r="K15" s="12">
        <v>366.7</v>
      </c>
      <c r="L15" s="12">
        <v>367.7</v>
      </c>
      <c r="M15" s="12">
        <v>368.7</v>
      </c>
      <c r="N15" s="12">
        <v>369.7</v>
      </c>
      <c r="O15" s="12">
        <v>370.7</v>
      </c>
      <c r="P15" s="12">
        <v>371.7</v>
      </c>
      <c r="Q15" s="12"/>
      <c r="R15" s="128" t="s">
        <v>2</v>
      </c>
      <c r="S15" s="44">
        <v>299886.98</v>
      </c>
      <c r="T15" s="44">
        <v>0</v>
      </c>
      <c r="U15" s="44">
        <f>S15+T15</f>
        <v>299886.98</v>
      </c>
    </row>
    <row r="16" spans="1:21" s="11" customFormat="1" ht="69" customHeight="1">
      <c r="A16" s="95" t="s">
        <v>24</v>
      </c>
      <c r="B16" s="36">
        <v>63</v>
      </c>
      <c r="C16" s="36">
        <v>0</v>
      </c>
      <c r="D16" s="45">
        <v>866</v>
      </c>
      <c r="E16" s="38" t="s">
        <v>20</v>
      </c>
      <c r="F16" s="59" t="s">
        <v>20</v>
      </c>
      <c r="G16" s="38" t="s">
        <v>25</v>
      </c>
      <c r="H16" s="38"/>
      <c r="I16" s="38"/>
      <c r="J16" s="38"/>
      <c r="K16" s="26" t="e">
        <f aca="true" t="shared" si="2" ref="K16:P16">K20</f>
        <v>#REF!</v>
      </c>
      <c r="L16" s="26" t="e">
        <f t="shared" si="2"/>
        <v>#REF!</v>
      </c>
      <c r="M16" s="26" t="e">
        <f t="shared" si="2"/>
        <v>#REF!</v>
      </c>
      <c r="N16" s="26" t="e">
        <f t="shared" si="2"/>
        <v>#REF!</v>
      </c>
      <c r="O16" s="26" t="e">
        <f t="shared" si="2"/>
        <v>#REF!</v>
      </c>
      <c r="P16" s="26" t="e">
        <f t="shared" si="2"/>
        <v>#REF!</v>
      </c>
      <c r="Q16" s="26"/>
      <c r="R16" s="38"/>
      <c r="S16" s="40">
        <f>S17+S20+S27+S30</f>
        <v>1194808.02</v>
      </c>
      <c r="T16" s="40">
        <f>T17+T20+T27+T30</f>
        <v>38381.17</v>
      </c>
      <c r="U16" s="40">
        <f>U17+U20+U27+U30</f>
        <v>1233189.1900000002</v>
      </c>
    </row>
    <row r="17" spans="1:21" s="11" customFormat="1" ht="51.75" customHeight="1">
      <c r="A17" s="95" t="s">
        <v>326</v>
      </c>
      <c r="B17" s="36"/>
      <c r="C17" s="36"/>
      <c r="D17" s="45"/>
      <c r="E17" s="38"/>
      <c r="F17" s="62" t="s">
        <v>20</v>
      </c>
      <c r="G17" s="62" t="s">
        <v>25</v>
      </c>
      <c r="H17" s="38"/>
      <c r="I17" s="128" t="s">
        <v>327</v>
      </c>
      <c r="J17" s="38"/>
      <c r="K17" s="26"/>
      <c r="L17" s="26"/>
      <c r="M17" s="26"/>
      <c r="N17" s="26"/>
      <c r="O17" s="26"/>
      <c r="P17" s="26"/>
      <c r="Q17" s="26"/>
      <c r="R17" s="43"/>
      <c r="S17" s="44">
        <f aca="true" t="shared" si="3" ref="S17:U18">S18</f>
        <v>109813.02</v>
      </c>
      <c r="T17" s="44">
        <f t="shared" si="3"/>
        <v>1308.6</v>
      </c>
      <c r="U17" s="44">
        <f t="shared" si="3"/>
        <v>111121.62000000001</v>
      </c>
    </row>
    <row r="18" spans="1:21" s="11" customFormat="1" ht="68.25" customHeight="1">
      <c r="A18" s="27" t="s">
        <v>60</v>
      </c>
      <c r="B18" s="36"/>
      <c r="C18" s="36"/>
      <c r="D18" s="45"/>
      <c r="E18" s="38"/>
      <c r="F18" s="62" t="s">
        <v>20</v>
      </c>
      <c r="G18" s="62" t="s">
        <v>25</v>
      </c>
      <c r="H18" s="38"/>
      <c r="I18" s="128" t="s">
        <v>327</v>
      </c>
      <c r="J18" s="38"/>
      <c r="K18" s="26"/>
      <c r="L18" s="26"/>
      <c r="M18" s="26"/>
      <c r="N18" s="26"/>
      <c r="O18" s="26"/>
      <c r="P18" s="26"/>
      <c r="Q18" s="26"/>
      <c r="R18" s="43" t="s">
        <v>1</v>
      </c>
      <c r="S18" s="44">
        <f t="shared" si="3"/>
        <v>109813.02</v>
      </c>
      <c r="T18" s="44">
        <f t="shared" si="3"/>
        <v>1308.6</v>
      </c>
      <c r="U18" s="44">
        <f t="shared" si="3"/>
        <v>111121.62000000001</v>
      </c>
    </row>
    <row r="19" spans="1:21" s="11" customFormat="1" ht="27" customHeight="1">
      <c r="A19" s="27" t="s">
        <v>63</v>
      </c>
      <c r="B19" s="36"/>
      <c r="C19" s="36"/>
      <c r="D19" s="45"/>
      <c r="E19" s="38"/>
      <c r="F19" s="62" t="s">
        <v>20</v>
      </c>
      <c r="G19" s="62" t="s">
        <v>25</v>
      </c>
      <c r="H19" s="38"/>
      <c r="I19" s="128" t="s">
        <v>327</v>
      </c>
      <c r="J19" s="38"/>
      <c r="K19" s="26"/>
      <c r="L19" s="26"/>
      <c r="M19" s="26"/>
      <c r="N19" s="26"/>
      <c r="O19" s="26"/>
      <c r="P19" s="26"/>
      <c r="Q19" s="26"/>
      <c r="R19" s="43" t="s">
        <v>2</v>
      </c>
      <c r="S19" s="44">
        <v>109813.02</v>
      </c>
      <c r="T19" s="44">
        <v>1308.6</v>
      </c>
      <c r="U19" s="44">
        <f>S19+T19</f>
        <v>111121.62000000001</v>
      </c>
    </row>
    <row r="20" spans="1:21" ht="38.25" customHeight="1">
      <c r="A20" s="79" t="s">
        <v>64</v>
      </c>
      <c r="B20" s="41">
        <v>63</v>
      </c>
      <c r="C20" s="41">
        <v>0</v>
      </c>
      <c r="D20" s="28">
        <v>866</v>
      </c>
      <c r="E20" s="43" t="s">
        <v>20</v>
      </c>
      <c r="F20" s="62" t="s">
        <v>20</v>
      </c>
      <c r="G20" s="43" t="s">
        <v>25</v>
      </c>
      <c r="H20" s="128" t="s">
        <v>65</v>
      </c>
      <c r="I20" s="128" t="s">
        <v>119</v>
      </c>
      <c r="J20" s="43"/>
      <c r="K20" s="12" t="e">
        <f aca="true" t="shared" si="4" ref="K20:P20">K21+K23+K25</f>
        <v>#REF!</v>
      </c>
      <c r="L20" s="12" t="e">
        <f t="shared" si="4"/>
        <v>#REF!</v>
      </c>
      <c r="M20" s="12" t="e">
        <f t="shared" si="4"/>
        <v>#REF!</v>
      </c>
      <c r="N20" s="12" t="e">
        <f t="shared" si="4"/>
        <v>#REF!</v>
      </c>
      <c r="O20" s="12" t="e">
        <f t="shared" si="4"/>
        <v>#REF!</v>
      </c>
      <c r="P20" s="12" t="e">
        <f t="shared" si="4"/>
        <v>#REF!</v>
      </c>
      <c r="Q20" s="12"/>
      <c r="R20" s="43"/>
      <c r="S20" s="44">
        <f>S21+S23+S25</f>
        <v>1063995</v>
      </c>
      <c r="T20" s="44">
        <f>T21+T23+T25</f>
        <v>31039.670000000002</v>
      </c>
      <c r="U20" s="44">
        <f>U21+U23+U25</f>
        <v>1095034.6700000002</v>
      </c>
    </row>
    <row r="21" spans="1:21" ht="65.25" customHeight="1">
      <c r="A21" s="27" t="s">
        <v>60</v>
      </c>
      <c r="B21" s="41">
        <v>63</v>
      </c>
      <c r="C21" s="41">
        <v>0</v>
      </c>
      <c r="D21" s="28">
        <v>866</v>
      </c>
      <c r="E21" s="62" t="s">
        <v>20</v>
      </c>
      <c r="F21" s="62" t="s">
        <v>20</v>
      </c>
      <c r="G21" s="62" t="s">
        <v>25</v>
      </c>
      <c r="H21" s="128" t="s">
        <v>65</v>
      </c>
      <c r="I21" s="128" t="s">
        <v>119</v>
      </c>
      <c r="J21" s="43" t="s">
        <v>1</v>
      </c>
      <c r="K21" s="12">
        <f aca="true" t="shared" si="5" ref="K21:P21">K22</f>
        <v>521.8</v>
      </c>
      <c r="L21" s="12">
        <f t="shared" si="5"/>
        <v>522.8</v>
      </c>
      <c r="M21" s="12">
        <f t="shared" si="5"/>
        <v>523.8</v>
      </c>
      <c r="N21" s="12">
        <f t="shared" si="5"/>
        <v>524.8</v>
      </c>
      <c r="O21" s="12">
        <f t="shared" si="5"/>
        <v>525.8</v>
      </c>
      <c r="P21" s="12">
        <f t="shared" si="5"/>
        <v>526.8</v>
      </c>
      <c r="Q21" s="12"/>
      <c r="R21" s="43" t="s">
        <v>1</v>
      </c>
      <c r="S21" s="44">
        <f>S22</f>
        <v>641100</v>
      </c>
      <c r="T21" s="44">
        <f>T22</f>
        <v>14857.67</v>
      </c>
      <c r="U21" s="44">
        <f>U22</f>
        <v>655957.67</v>
      </c>
    </row>
    <row r="22" spans="1:21" ht="26.25" customHeight="1">
      <c r="A22" s="27" t="s">
        <v>63</v>
      </c>
      <c r="B22" s="41">
        <v>63</v>
      </c>
      <c r="C22" s="41">
        <v>0</v>
      </c>
      <c r="D22" s="28">
        <v>866</v>
      </c>
      <c r="E22" s="43" t="s">
        <v>20</v>
      </c>
      <c r="F22" s="62" t="s">
        <v>20</v>
      </c>
      <c r="G22" s="43" t="s">
        <v>25</v>
      </c>
      <c r="H22" s="128" t="s">
        <v>65</v>
      </c>
      <c r="I22" s="128" t="s">
        <v>119</v>
      </c>
      <c r="J22" s="43" t="s">
        <v>2</v>
      </c>
      <c r="K22" s="12">
        <v>521.8</v>
      </c>
      <c r="L22" s="12">
        <v>522.8</v>
      </c>
      <c r="M22" s="12">
        <v>523.8</v>
      </c>
      <c r="N22" s="12">
        <v>524.8</v>
      </c>
      <c r="O22" s="12">
        <v>525.8</v>
      </c>
      <c r="P22" s="12">
        <v>526.8</v>
      </c>
      <c r="Q22" s="12"/>
      <c r="R22" s="43" t="s">
        <v>2</v>
      </c>
      <c r="S22" s="44">
        <v>641100</v>
      </c>
      <c r="T22" s="44">
        <v>14857.67</v>
      </c>
      <c r="U22" s="44">
        <f>S22+T22</f>
        <v>655957.67</v>
      </c>
    </row>
    <row r="23" spans="1:21" ht="26.25" customHeight="1">
      <c r="A23" s="72" t="s">
        <v>113</v>
      </c>
      <c r="B23" s="41">
        <v>63</v>
      </c>
      <c r="C23" s="41">
        <v>0</v>
      </c>
      <c r="D23" s="28">
        <v>866</v>
      </c>
      <c r="E23" s="43" t="s">
        <v>20</v>
      </c>
      <c r="F23" s="43" t="s">
        <v>20</v>
      </c>
      <c r="G23" s="43" t="s">
        <v>25</v>
      </c>
      <c r="H23" s="128" t="s">
        <v>65</v>
      </c>
      <c r="I23" s="128" t="s">
        <v>119</v>
      </c>
      <c r="J23" s="43" t="s">
        <v>3</v>
      </c>
      <c r="K23" s="12">
        <f aca="true" t="shared" si="6" ref="K23:P23">K24</f>
        <v>263.1</v>
      </c>
      <c r="L23" s="12">
        <f t="shared" si="6"/>
        <v>264.1</v>
      </c>
      <c r="M23" s="12">
        <f t="shared" si="6"/>
        <v>265.1</v>
      </c>
      <c r="N23" s="12">
        <f t="shared" si="6"/>
        <v>266.1</v>
      </c>
      <c r="O23" s="12">
        <f t="shared" si="6"/>
        <v>267.1</v>
      </c>
      <c r="P23" s="12">
        <f t="shared" si="6"/>
        <v>268.1</v>
      </c>
      <c r="Q23" s="12"/>
      <c r="R23" s="43" t="s">
        <v>3</v>
      </c>
      <c r="S23" s="44">
        <f>S24</f>
        <v>400374</v>
      </c>
      <c r="T23" s="44">
        <f>T24</f>
        <v>17247.94</v>
      </c>
      <c r="U23" s="44">
        <f>U24</f>
        <v>417621.94</v>
      </c>
    </row>
    <row r="24" spans="1:21" ht="41.25" customHeight="1">
      <c r="A24" s="72" t="s">
        <v>114</v>
      </c>
      <c r="B24" s="41">
        <v>63</v>
      </c>
      <c r="C24" s="41">
        <v>0</v>
      </c>
      <c r="D24" s="28">
        <v>866</v>
      </c>
      <c r="E24" s="43" t="s">
        <v>20</v>
      </c>
      <c r="F24" s="43" t="s">
        <v>20</v>
      </c>
      <c r="G24" s="43" t="s">
        <v>25</v>
      </c>
      <c r="H24" s="128" t="s">
        <v>65</v>
      </c>
      <c r="I24" s="128" t="s">
        <v>119</v>
      </c>
      <c r="J24" s="43" t="s">
        <v>4</v>
      </c>
      <c r="K24" s="12">
        <v>263.1</v>
      </c>
      <c r="L24" s="12">
        <v>264.1</v>
      </c>
      <c r="M24" s="12">
        <v>265.1</v>
      </c>
      <c r="N24" s="12">
        <v>266.1</v>
      </c>
      <c r="O24" s="12">
        <v>267.1</v>
      </c>
      <c r="P24" s="12">
        <v>268.1</v>
      </c>
      <c r="Q24" s="12"/>
      <c r="R24" s="43" t="s">
        <v>4</v>
      </c>
      <c r="S24" s="44">
        <v>400374</v>
      </c>
      <c r="T24" s="44">
        <v>17247.94</v>
      </c>
      <c r="U24" s="44">
        <f>S24+T24</f>
        <v>417621.94</v>
      </c>
    </row>
    <row r="25" spans="1:21" ht="15.75" customHeight="1">
      <c r="A25" s="61" t="s">
        <v>5</v>
      </c>
      <c r="B25" s="41">
        <v>63</v>
      </c>
      <c r="C25" s="41">
        <v>0</v>
      </c>
      <c r="D25" s="28">
        <v>866</v>
      </c>
      <c r="E25" s="43" t="s">
        <v>20</v>
      </c>
      <c r="F25" s="43" t="s">
        <v>20</v>
      </c>
      <c r="G25" s="43" t="s">
        <v>25</v>
      </c>
      <c r="H25" s="128" t="s">
        <v>65</v>
      </c>
      <c r="I25" s="128" t="s">
        <v>119</v>
      </c>
      <c r="J25" s="43" t="s">
        <v>6</v>
      </c>
      <c r="K25" s="12" t="e">
        <f>#REF!+#REF!+#REF!</f>
        <v>#REF!</v>
      </c>
      <c r="L25" s="12" t="e">
        <f>#REF!+#REF!+#REF!</f>
        <v>#REF!</v>
      </c>
      <c r="M25" s="12" t="e">
        <f>#REF!+#REF!+#REF!</f>
        <v>#REF!</v>
      </c>
      <c r="N25" s="12" t="e">
        <f>#REF!+#REF!+#REF!</f>
        <v>#REF!</v>
      </c>
      <c r="O25" s="12" t="e">
        <f>#REF!+#REF!+#REF!</f>
        <v>#REF!</v>
      </c>
      <c r="P25" s="12" t="e">
        <f>#REF!+#REF!+#REF!</f>
        <v>#REF!</v>
      </c>
      <c r="Q25" s="12"/>
      <c r="R25" s="43" t="s">
        <v>6</v>
      </c>
      <c r="S25" s="44">
        <f>S26</f>
        <v>22521</v>
      </c>
      <c r="T25" s="44">
        <f>T26</f>
        <v>-1065.94</v>
      </c>
      <c r="U25" s="44">
        <f>U26</f>
        <v>21455.06</v>
      </c>
    </row>
    <row r="26" spans="1:21" ht="15.75" customHeight="1">
      <c r="A26" s="72" t="s">
        <v>175</v>
      </c>
      <c r="B26" s="41"/>
      <c r="C26" s="41"/>
      <c r="D26" s="28"/>
      <c r="E26" s="43"/>
      <c r="F26" s="43" t="s">
        <v>20</v>
      </c>
      <c r="G26" s="43" t="s">
        <v>25</v>
      </c>
      <c r="H26" s="128" t="s">
        <v>65</v>
      </c>
      <c r="I26" s="128" t="s">
        <v>119</v>
      </c>
      <c r="J26" s="43"/>
      <c r="K26" s="12"/>
      <c r="L26" s="12"/>
      <c r="M26" s="12"/>
      <c r="N26" s="12"/>
      <c r="O26" s="12"/>
      <c r="P26" s="12"/>
      <c r="Q26" s="12"/>
      <c r="R26" s="43" t="s">
        <v>115</v>
      </c>
      <c r="S26" s="44">
        <f>22540-19</f>
        <v>22521</v>
      </c>
      <c r="T26" s="44">
        <v>-1065.94</v>
      </c>
      <c r="U26" s="44">
        <f>S26+T26</f>
        <v>21455.06</v>
      </c>
    </row>
    <row r="27" spans="1:21" ht="26.25" customHeight="1">
      <c r="A27" s="4" t="s">
        <v>205</v>
      </c>
      <c r="B27" s="41"/>
      <c r="C27" s="41"/>
      <c r="D27" s="28"/>
      <c r="E27" s="43"/>
      <c r="F27" s="43" t="s">
        <v>20</v>
      </c>
      <c r="G27" s="43" t="s">
        <v>25</v>
      </c>
      <c r="H27" s="128"/>
      <c r="I27" s="128" t="s">
        <v>206</v>
      </c>
      <c r="J27" s="43"/>
      <c r="K27" s="12"/>
      <c r="L27" s="12"/>
      <c r="M27" s="12"/>
      <c r="N27" s="12"/>
      <c r="O27" s="12"/>
      <c r="P27" s="12"/>
      <c r="Q27" s="12"/>
      <c r="R27" s="43"/>
      <c r="S27" s="40">
        <f aca="true" t="shared" si="7" ref="S27:U28">S28</f>
        <v>17000</v>
      </c>
      <c r="T27" s="40">
        <f t="shared" si="7"/>
        <v>6032.9</v>
      </c>
      <c r="U27" s="40">
        <f t="shared" si="7"/>
        <v>23032.9</v>
      </c>
    </row>
    <row r="28" spans="1:21" ht="28.5" customHeight="1">
      <c r="A28" s="72" t="s">
        <v>113</v>
      </c>
      <c r="B28" s="41"/>
      <c r="C28" s="41"/>
      <c r="D28" s="28"/>
      <c r="E28" s="43"/>
      <c r="F28" s="43" t="s">
        <v>20</v>
      </c>
      <c r="G28" s="43" t="s">
        <v>25</v>
      </c>
      <c r="H28" s="128"/>
      <c r="I28" s="128" t="s">
        <v>206</v>
      </c>
      <c r="J28" s="43"/>
      <c r="K28" s="12"/>
      <c r="L28" s="12"/>
      <c r="M28" s="12"/>
      <c r="N28" s="12"/>
      <c r="O28" s="12"/>
      <c r="P28" s="12"/>
      <c r="Q28" s="12"/>
      <c r="R28" s="43" t="s">
        <v>3</v>
      </c>
      <c r="S28" s="44">
        <f t="shared" si="7"/>
        <v>17000</v>
      </c>
      <c r="T28" s="44">
        <f t="shared" si="7"/>
        <v>6032.9</v>
      </c>
      <c r="U28" s="44">
        <f t="shared" si="7"/>
        <v>23032.9</v>
      </c>
    </row>
    <row r="29" spans="1:21" ht="41.25" customHeight="1">
      <c r="A29" s="72" t="s">
        <v>114</v>
      </c>
      <c r="B29" s="41"/>
      <c r="C29" s="41"/>
      <c r="D29" s="28"/>
      <c r="E29" s="43"/>
      <c r="F29" s="43" t="s">
        <v>20</v>
      </c>
      <c r="G29" s="43" t="s">
        <v>25</v>
      </c>
      <c r="H29" s="128"/>
      <c r="I29" s="128" t="s">
        <v>206</v>
      </c>
      <c r="J29" s="43"/>
      <c r="K29" s="12"/>
      <c r="L29" s="12"/>
      <c r="M29" s="12"/>
      <c r="N29" s="12"/>
      <c r="O29" s="12"/>
      <c r="P29" s="12"/>
      <c r="Q29" s="12"/>
      <c r="R29" s="43" t="s">
        <v>4</v>
      </c>
      <c r="S29" s="44">
        <v>17000</v>
      </c>
      <c r="T29" s="44">
        <v>6032.9</v>
      </c>
      <c r="U29" s="44">
        <f>S29+T29</f>
        <v>23032.9</v>
      </c>
    </row>
    <row r="30" spans="1:21" ht="15.75" customHeight="1" hidden="1">
      <c r="A30" s="31" t="s">
        <v>187</v>
      </c>
      <c r="B30" s="41"/>
      <c r="C30" s="41"/>
      <c r="D30" s="28"/>
      <c r="E30" s="43"/>
      <c r="F30" s="43" t="s">
        <v>20</v>
      </c>
      <c r="G30" s="43" t="s">
        <v>25</v>
      </c>
      <c r="H30" s="128"/>
      <c r="I30" s="128" t="s">
        <v>188</v>
      </c>
      <c r="J30" s="43"/>
      <c r="K30" s="12"/>
      <c r="L30" s="12"/>
      <c r="M30" s="12"/>
      <c r="N30" s="12"/>
      <c r="O30" s="12"/>
      <c r="P30" s="12"/>
      <c r="Q30" s="12"/>
      <c r="R30" s="43"/>
      <c r="S30" s="40">
        <f aca="true" t="shared" si="8" ref="S30:U31">S31</f>
        <v>4000</v>
      </c>
      <c r="T30" s="40">
        <f t="shared" si="8"/>
        <v>0</v>
      </c>
      <c r="U30" s="40">
        <f t="shared" si="8"/>
        <v>4000</v>
      </c>
    </row>
    <row r="31" spans="1:21" ht="15.75" customHeight="1" hidden="1">
      <c r="A31" s="31" t="s">
        <v>5</v>
      </c>
      <c r="B31" s="41"/>
      <c r="C31" s="41"/>
      <c r="D31" s="28"/>
      <c r="E31" s="43"/>
      <c r="F31" s="43" t="s">
        <v>20</v>
      </c>
      <c r="G31" s="43" t="s">
        <v>25</v>
      </c>
      <c r="H31" s="128"/>
      <c r="I31" s="128" t="s">
        <v>188</v>
      </c>
      <c r="J31" s="43"/>
      <c r="K31" s="12"/>
      <c r="L31" s="12"/>
      <c r="M31" s="12"/>
      <c r="N31" s="12"/>
      <c r="O31" s="12"/>
      <c r="P31" s="12"/>
      <c r="Q31" s="12"/>
      <c r="R31" s="43" t="s">
        <v>6</v>
      </c>
      <c r="S31" s="44">
        <f t="shared" si="8"/>
        <v>4000</v>
      </c>
      <c r="T31" s="44">
        <f t="shared" si="8"/>
        <v>0</v>
      </c>
      <c r="U31" s="44">
        <f t="shared" si="8"/>
        <v>4000</v>
      </c>
    </row>
    <row r="32" spans="1:21" ht="15.75" customHeight="1" hidden="1">
      <c r="A32" s="31" t="s">
        <v>175</v>
      </c>
      <c r="B32" s="41"/>
      <c r="C32" s="41"/>
      <c r="D32" s="28"/>
      <c r="E32" s="43"/>
      <c r="F32" s="43" t="s">
        <v>20</v>
      </c>
      <c r="G32" s="43" t="s">
        <v>25</v>
      </c>
      <c r="H32" s="128"/>
      <c r="I32" s="128" t="s">
        <v>188</v>
      </c>
      <c r="J32" s="43"/>
      <c r="K32" s="12"/>
      <c r="L32" s="12"/>
      <c r="M32" s="12"/>
      <c r="N32" s="12"/>
      <c r="O32" s="12"/>
      <c r="P32" s="12"/>
      <c r="Q32" s="12"/>
      <c r="R32" s="43" t="s">
        <v>115</v>
      </c>
      <c r="S32" s="44">
        <v>4000</v>
      </c>
      <c r="T32" s="44">
        <v>0</v>
      </c>
      <c r="U32" s="44">
        <f>S32+T32</f>
        <v>4000</v>
      </c>
    </row>
    <row r="33" spans="1:21" s="11" customFormat="1" ht="39" customHeight="1" hidden="1">
      <c r="A33" s="130" t="s">
        <v>67</v>
      </c>
      <c r="B33" s="36">
        <v>63</v>
      </c>
      <c r="C33" s="36">
        <v>0</v>
      </c>
      <c r="D33" s="45">
        <v>866</v>
      </c>
      <c r="E33" s="38" t="s">
        <v>20</v>
      </c>
      <c r="F33" s="38" t="s">
        <v>20</v>
      </c>
      <c r="G33" s="38" t="s">
        <v>7</v>
      </c>
      <c r="H33" s="38"/>
      <c r="I33" s="38"/>
      <c r="J33" s="38"/>
      <c r="K33" s="26">
        <f aca="true" t="shared" si="9" ref="K33:P35">K34</f>
        <v>2</v>
      </c>
      <c r="L33" s="26">
        <f t="shared" si="9"/>
        <v>3</v>
      </c>
      <c r="M33" s="26">
        <f t="shared" si="9"/>
        <v>4</v>
      </c>
      <c r="N33" s="26">
        <f t="shared" si="9"/>
        <v>5</v>
      </c>
      <c r="O33" s="26">
        <f t="shared" si="9"/>
        <v>6</v>
      </c>
      <c r="P33" s="26">
        <f t="shared" si="9"/>
        <v>7</v>
      </c>
      <c r="Q33" s="26"/>
      <c r="R33" s="38"/>
      <c r="S33" s="40">
        <f>S34+S37</f>
        <v>2300</v>
      </c>
      <c r="T33" s="40">
        <f>T34+T37</f>
        <v>0</v>
      </c>
      <c r="U33" s="40">
        <f>U34+U37</f>
        <v>2300</v>
      </c>
    </row>
    <row r="34" spans="1:21" s="11" customFormat="1" ht="69" customHeight="1" hidden="1">
      <c r="A34" s="31" t="s">
        <v>120</v>
      </c>
      <c r="B34" s="41">
        <v>63</v>
      </c>
      <c r="C34" s="41">
        <v>0</v>
      </c>
      <c r="D34" s="28">
        <v>866</v>
      </c>
      <c r="E34" s="43" t="s">
        <v>20</v>
      </c>
      <c r="F34" s="43" t="s">
        <v>20</v>
      </c>
      <c r="G34" s="43" t="s">
        <v>7</v>
      </c>
      <c r="H34" s="43" t="s">
        <v>81</v>
      </c>
      <c r="I34" s="128" t="s">
        <v>121</v>
      </c>
      <c r="J34" s="43"/>
      <c r="K34" s="12">
        <f t="shared" si="9"/>
        <v>2</v>
      </c>
      <c r="L34" s="12">
        <f t="shared" si="9"/>
        <v>3</v>
      </c>
      <c r="M34" s="12">
        <f t="shared" si="9"/>
        <v>4</v>
      </c>
      <c r="N34" s="12">
        <f t="shared" si="9"/>
        <v>5</v>
      </c>
      <c r="O34" s="12">
        <f t="shared" si="9"/>
        <v>6</v>
      </c>
      <c r="P34" s="12">
        <f t="shared" si="9"/>
        <v>7</v>
      </c>
      <c r="Q34" s="12"/>
      <c r="R34" s="43"/>
      <c r="S34" s="44">
        <f aca="true" t="shared" si="10" ref="S34:U35">S35</f>
        <v>2000</v>
      </c>
      <c r="T34" s="44">
        <f t="shared" si="10"/>
        <v>0</v>
      </c>
      <c r="U34" s="44">
        <f t="shared" si="10"/>
        <v>2000</v>
      </c>
    </row>
    <row r="35" spans="1:21" ht="14.25" customHeight="1" hidden="1">
      <c r="A35" s="78" t="s">
        <v>32</v>
      </c>
      <c r="B35" s="41">
        <v>63</v>
      </c>
      <c r="C35" s="41">
        <v>0</v>
      </c>
      <c r="D35" s="28">
        <v>866</v>
      </c>
      <c r="E35" s="43" t="s">
        <v>20</v>
      </c>
      <c r="F35" s="43" t="s">
        <v>20</v>
      </c>
      <c r="G35" s="69" t="s">
        <v>7</v>
      </c>
      <c r="H35" s="43" t="s">
        <v>81</v>
      </c>
      <c r="I35" s="128" t="s">
        <v>121</v>
      </c>
      <c r="J35" s="43" t="s">
        <v>22</v>
      </c>
      <c r="K35" s="12">
        <f t="shared" si="9"/>
        <v>2</v>
      </c>
      <c r="L35" s="12">
        <f t="shared" si="9"/>
        <v>3</v>
      </c>
      <c r="M35" s="12">
        <f t="shared" si="9"/>
        <v>4</v>
      </c>
      <c r="N35" s="12">
        <f t="shared" si="9"/>
        <v>5</v>
      </c>
      <c r="O35" s="12">
        <f t="shared" si="9"/>
        <v>6</v>
      </c>
      <c r="P35" s="12">
        <f t="shared" si="9"/>
        <v>7</v>
      </c>
      <c r="Q35" s="12"/>
      <c r="R35" s="43" t="s">
        <v>22</v>
      </c>
      <c r="S35" s="44">
        <f t="shared" si="10"/>
        <v>2000</v>
      </c>
      <c r="T35" s="44">
        <f t="shared" si="10"/>
        <v>0</v>
      </c>
      <c r="U35" s="44">
        <f t="shared" si="10"/>
        <v>2000</v>
      </c>
    </row>
    <row r="36" spans="1:21" ht="16.5" customHeight="1" hidden="1">
      <c r="A36" s="78" t="s">
        <v>43</v>
      </c>
      <c r="B36" s="41">
        <v>63</v>
      </c>
      <c r="C36" s="41">
        <v>0</v>
      </c>
      <c r="D36" s="28">
        <v>866</v>
      </c>
      <c r="E36" s="43" t="s">
        <v>20</v>
      </c>
      <c r="F36" s="43" t="s">
        <v>20</v>
      </c>
      <c r="G36" s="69" t="s">
        <v>7</v>
      </c>
      <c r="H36" s="43" t="s">
        <v>81</v>
      </c>
      <c r="I36" s="128" t="s">
        <v>121</v>
      </c>
      <c r="J36" s="43" t="s">
        <v>9</v>
      </c>
      <c r="K36" s="12">
        <v>2</v>
      </c>
      <c r="L36" s="12">
        <v>3</v>
      </c>
      <c r="M36" s="12">
        <v>4</v>
      </c>
      <c r="N36" s="12">
        <v>5</v>
      </c>
      <c r="O36" s="12">
        <v>6</v>
      </c>
      <c r="P36" s="12">
        <v>7</v>
      </c>
      <c r="Q36" s="12"/>
      <c r="R36" s="43" t="s">
        <v>9</v>
      </c>
      <c r="S36" s="44">
        <v>2000</v>
      </c>
      <c r="T36" s="44">
        <v>0</v>
      </c>
      <c r="U36" s="44">
        <f>S36+T36</f>
        <v>2000</v>
      </c>
    </row>
    <row r="37" spans="1:21" ht="81" customHeight="1" hidden="1">
      <c r="A37" s="95" t="s">
        <v>176</v>
      </c>
      <c r="B37" s="41">
        <v>63</v>
      </c>
      <c r="C37" s="41">
        <v>0</v>
      </c>
      <c r="D37" s="28">
        <v>866</v>
      </c>
      <c r="E37" s="43" t="s">
        <v>20</v>
      </c>
      <c r="F37" s="43" t="s">
        <v>20</v>
      </c>
      <c r="G37" s="43" t="s">
        <v>7</v>
      </c>
      <c r="H37" s="43" t="s">
        <v>69</v>
      </c>
      <c r="I37" s="128" t="s">
        <v>177</v>
      </c>
      <c r="J37" s="43"/>
      <c r="K37" s="12">
        <f aca="true" t="shared" si="11" ref="K37:O38">K38</f>
        <v>0</v>
      </c>
      <c r="L37" s="12">
        <f t="shared" si="11"/>
        <v>5</v>
      </c>
      <c r="M37" s="12">
        <f t="shared" si="11"/>
        <v>5</v>
      </c>
      <c r="N37" s="12">
        <f t="shared" si="11"/>
        <v>5</v>
      </c>
      <c r="O37" s="12">
        <f t="shared" si="11"/>
        <v>5</v>
      </c>
      <c r="P37" s="70"/>
      <c r="Q37" s="70"/>
      <c r="R37" s="43"/>
      <c r="S37" s="44">
        <f aca="true" t="shared" si="12" ref="S37:U38">S38</f>
        <v>300</v>
      </c>
      <c r="T37" s="44">
        <f t="shared" si="12"/>
        <v>0</v>
      </c>
      <c r="U37" s="44">
        <f t="shared" si="12"/>
        <v>300</v>
      </c>
    </row>
    <row r="38" spans="1:21" ht="18" customHeight="1" hidden="1">
      <c r="A38" s="78" t="s">
        <v>32</v>
      </c>
      <c r="B38" s="41">
        <v>63</v>
      </c>
      <c r="C38" s="41">
        <v>0</v>
      </c>
      <c r="D38" s="28">
        <v>866</v>
      </c>
      <c r="E38" s="43" t="s">
        <v>20</v>
      </c>
      <c r="F38" s="43" t="s">
        <v>20</v>
      </c>
      <c r="G38" s="43" t="s">
        <v>7</v>
      </c>
      <c r="H38" s="43" t="s">
        <v>69</v>
      </c>
      <c r="I38" s="128" t="s">
        <v>177</v>
      </c>
      <c r="J38" s="43" t="s">
        <v>6</v>
      </c>
      <c r="K38" s="12">
        <f t="shared" si="11"/>
        <v>0</v>
      </c>
      <c r="L38" s="12">
        <f t="shared" si="11"/>
        <v>5</v>
      </c>
      <c r="M38" s="12">
        <f t="shared" si="11"/>
        <v>5</v>
      </c>
      <c r="N38" s="12">
        <f t="shared" si="11"/>
        <v>5</v>
      </c>
      <c r="O38" s="12">
        <f t="shared" si="11"/>
        <v>5</v>
      </c>
      <c r="P38" s="70"/>
      <c r="Q38" s="70"/>
      <c r="R38" s="43" t="s">
        <v>22</v>
      </c>
      <c r="S38" s="44">
        <f t="shared" si="12"/>
        <v>300</v>
      </c>
      <c r="T38" s="44">
        <f t="shared" si="12"/>
        <v>0</v>
      </c>
      <c r="U38" s="44">
        <f t="shared" si="12"/>
        <v>300</v>
      </c>
    </row>
    <row r="39" spans="1:21" ht="18" customHeight="1" hidden="1">
      <c r="A39" s="78" t="s">
        <v>43</v>
      </c>
      <c r="B39" s="41">
        <v>63</v>
      </c>
      <c r="C39" s="41">
        <v>0</v>
      </c>
      <c r="D39" s="28">
        <v>866</v>
      </c>
      <c r="E39" s="43" t="s">
        <v>20</v>
      </c>
      <c r="F39" s="43" t="s">
        <v>20</v>
      </c>
      <c r="G39" s="43" t="s">
        <v>7</v>
      </c>
      <c r="H39" s="43" t="s">
        <v>69</v>
      </c>
      <c r="I39" s="128" t="s">
        <v>177</v>
      </c>
      <c r="J39" s="43" t="s">
        <v>8</v>
      </c>
      <c r="K39" s="12">
        <v>0</v>
      </c>
      <c r="L39" s="12">
        <v>5</v>
      </c>
      <c r="M39" s="12">
        <v>5</v>
      </c>
      <c r="N39" s="13">
        <f>N40</f>
        <v>5</v>
      </c>
      <c r="O39" s="13">
        <f>K39+N39</f>
        <v>5</v>
      </c>
      <c r="P39" s="70"/>
      <c r="Q39" s="70"/>
      <c r="R39" s="43" t="s">
        <v>9</v>
      </c>
      <c r="S39" s="44">
        <v>300</v>
      </c>
      <c r="T39" s="44">
        <v>0</v>
      </c>
      <c r="U39" s="44">
        <f>S39+T39</f>
        <v>300</v>
      </c>
    </row>
    <row r="40" spans="1:21" s="11" customFormat="1" ht="29.25" customHeight="1" hidden="1">
      <c r="A40" s="67" t="s">
        <v>178</v>
      </c>
      <c r="B40" s="36">
        <v>63</v>
      </c>
      <c r="C40" s="36">
        <v>0</v>
      </c>
      <c r="D40" s="45">
        <v>866</v>
      </c>
      <c r="E40" s="38" t="s">
        <v>20</v>
      </c>
      <c r="F40" s="38" t="s">
        <v>20</v>
      </c>
      <c r="G40" s="38" t="s">
        <v>179</v>
      </c>
      <c r="H40" s="38"/>
      <c r="I40" s="38"/>
      <c r="J40" s="38"/>
      <c r="K40" s="26">
        <f aca="true" t="shared" si="13" ref="K40:P42">K41</f>
        <v>2</v>
      </c>
      <c r="L40" s="26">
        <f t="shared" si="13"/>
        <v>3</v>
      </c>
      <c r="M40" s="26">
        <f t="shared" si="13"/>
        <v>4</v>
      </c>
      <c r="N40" s="26">
        <f t="shared" si="13"/>
        <v>5</v>
      </c>
      <c r="O40" s="26">
        <f t="shared" si="13"/>
        <v>6</v>
      </c>
      <c r="P40" s="26">
        <f t="shared" si="13"/>
        <v>7</v>
      </c>
      <c r="Q40" s="26"/>
      <c r="R40" s="38"/>
      <c r="S40" s="40">
        <f>S41</f>
        <v>6600</v>
      </c>
      <c r="T40" s="40">
        <f aca="true" t="shared" si="14" ref="T40:U42">T41</f>
        <v>0</v>
      </c>
      <c r="U40" s="40">
        <f t="shared" si="14"/>
        <v>6600</v>
      </c>
    </row>
    <row r="41" spans="1:21" s="11" customFormat="1" ht="29.25" customHeight="1" hidden="1">
      <c r="A41" s="31" t="s">
        <v>180</v>
      </c>
      <c r="B41" s="41">
        <v>63</v>
      </c>
      <c r="C41" s="41">
        <v>0</v>
      </c>
      <c r="D41" s="28">
        <v>866</v>
      </c>
      <c r="E41" s="43" t="s">
        <v>20</v>
      </c>
      <c r="F41" s="43" t="s">
        <v>20</v>
      </c>
      <c r="G41" s="43" t="s">
        <v>179</v>
      </c>
      <c r="H41" s="43" t="s">
        <v>81</v>
      </c>
      <c r="I41" s="128" t="s">
        <v>181</v>
      </c>
      <c r="J41" s="43"/>
      <c r="K41" s="12">
        <f t="shared" si="13"/>
        <v>2</v>
      </c>
      <c r="L41" s="12">
        <f t="shared" si="13"/>
        <v>3</v>
      </c>
      <c r="M41" s="12">
        <f t="shared" si="13"/>
        <v>4</v>
      </c>
      <c r="N41" s="12">
        <f t="shared" si="13"/>
        <v>5</v>
      </c>
      <c r="O41" s="12">
        <f t="shared" si="13"/>
        <v>6</v>
      </c>
      <c r="P41" s="12">
        <f t="shared" si="13"/>
        <v>7</v>
      </c>
      <c r="Q41" s="12"/>
      <c r="R41" s="43"/>
      <c r="S41" s="44">
        <f>S42</f>
        <v>6600</v>
      </c>
      <c r="T41" s="44">
        <f t="shared" si="14"/>
        <v>0</v>
      </c>
      <c r="U41" s="44">
        <f t="shared" si="14"/>
        <v>6600</v>
      </c>
    </row>
    <row r="42" spans="1:21" ht="14.25" customHeight="1" hidden="1">
      <c r="A42" s="31" t="s">
        <v>5</v>
      </c>
      <c r="B42" s="41">
        <v>63</v>
      </c>
      <c r="C42" s="41">
        <v>0</v>
      </c>
      <c r="D42" s="28">
        <v>866</v>
      </c>
      <c r="E42" s="43" t="s">
        <v>20</v>
      </c>
      <c r="F42" s="43" t="s">
        <v>20</v>
      </c>
      <c r="G42" s="69" t="s">
        <v>179</v>
      </c>
      <c r="H42" s="43" t="s">
        <v>81</v>
      </c>
      <c r="I42" s="128" t="s">
        <v>181</v>
      </c>
      <c r="J42" s="43" t="s">
        <v>22</v>
      </c>
      <c r="K42" s="12">
        <f t="shared" si="13"/>
        <v>2</v>
      </c>
      <c r="L42" s="12">
        <f t="shared" si="13"/>
        <v>3</v>
      </c>
      <c r="M42" s="12">
        <f t="shared" si="13"/>
        <v>4</v>
      </c>
      <c r="N42" s="12">
        <f t="shared" si="13"/>
        <v>5</v>
      </c>
      <c r="O42" s="12">
        <f t="shared" si="13"/>
        <v>6</v>
      </c>
      <c r="P42" s="12">
        <f t="shared" si="13"/>
        <v>7</v>
      </c>
      <c r="Q42" s="12"/>
      <c r="R42" s="43" t="s">
        <v>6</v>
      </c>
      <c r="S42" s="44">
        <f>S43</f>
        <v>6600</v>
      </c>
      <c r="T42" s="44">
        <f t="shared" si="14"/>
        <v>0</v>
      </c>
      <c r="U42" s="44">
        <f t="shared" si="14"/>
        <v>6600</v>
      </c>
    </row>
    <row r="43" spans="1:21" ht="16.5" customHeight="1" hidden="1">
      <c r="A43" s="31" t="s">
        <v>182</v>
      </c>
      <c r="B43" s="41">
        <v>63</v>
      </c>
      <c r="C43" s="41">
        <v>0</v>
      </c>
      <c r="D43" s="28">
        <v>866</v>
      </c>
      <c r="E43" s="43" t="s">
        <v>20</v>
      </c>
      <c r="F43" s="43" t="s">
        <v>20</v>
      </c>
      <c r="G43" s="69" t="s">
        <v>179</v>
      </c>
      <c r="H43" s="43" t="s">
        <v>81</v>
      </c>
      <c r="I43" s="128" t="s">
        <v>181</v>
      </c>
      <c r="J43" s="43" t="s">
        <v>9</v>
      </c>
      <c r="K43" s="12">
        <v>2</v>
      </c>
      <c r="L43" s="12">
        <v>3</v>
      </c>
      <c r="M43" s="12">
        <v>4</v>
      </c>
      <c r="N43" s="12">
        <v>5</v>
      </c>
      <c r="O43" s="12">
        <v>6</v>
      </c>
      <c r="P43" s="12">
        <v>7</v>
      </c>
      <c r="Q43" s="12"/>
      <c r="R43" s="43" t="s">
        <v>183</v>
      </c>
      <c r="S43" s="44">
        <v>6600</v>
      </c>
      <c r="T43" s="44">
        <v>0</v>
      </c>
      <c r="U43" s="44">
        <f>S43+T43</f>
        <v>6600</v>
      </c>
    </row>
    <row r="44" spans="1:21" ht="16.5" customHeight="1" hidden="1">
      <c r="A44" s="5" t="s">
        <v>27</v>
      </c>
      <c r="B44" s="41"/>
      <c r="C44" s="41"/>
      <c r="D44" s="28"/>
      <c r="E44" s="43"/>
      <c r="F44" s="38" t="s">
        <v>20</v>
      </c>
      <c r="G44" s="74" t="s">
        <v>34</v>
      </c>
      <c r="H44" s="43"/>
      <c r="I44" s="128"/>
      <c r="J44" s="43"/>
      <c r="K44" s="12"/>
      <c r="L44" s="12"/>
      <c r="M44" s="12"/>
      <c r="N44" s="12"/>
      <c r="O44" s="12"/>
      <c r="P44" s="12"/>
      <c r="Q44" s="12"/>
      <c r="R44" s="43"/>
      <c r="S44" s="40">
        <f>S45+S48+S51+S54</f>
        <v>29500</v>
      </c>
      <c r="T44" s="40">
        <f>T45+T48+T51+T54</f>
        <v>0</v>
      </c>
      <c r="U44" s="40">
        <f>U45+U48+U51+U54</f>
        <v>29500</v>
      </c>
    </row>
    <row r="45" spans="1:21" ht="25.5" customHeight="1" hidden="1">
      <c r="A45" s="78" t="s">
        <v>101</v>
      </c>
      <c r="B45" s="41"/>
      <c r="C45" s="41"/>
      <c r="D45" s="28">
        <v>866</v>
      </c>
      <c r="E45" s="69" t="s">
        <v>20</v>
      </c>
      <c r="F45" s="69" t="s">
        <v>20</v>
      </c>
      <c r="G45" s="69" t="s">
        <v>34</v>
      </c>
      <c r="H45" s="43"/>
      <c r="I45" s="128" t="s">
        <v>124</v>
      </c>
      <c r="J45" s="43"/>
      <c r="K45" s="12">
        <f>K46</f>
        <v>20</v>
      </c>
      <c r="L45" s="12">
        <f aca="true" t="shared" si="15" ref="L45:P46">L46</f>
        <v>21</v>
      </c>
      <c r="M45" s="12">
        <f t="shared" si="15"/>
        <v>22</v>
      </c>
      <c r="N45" s="12">
        <f t="shared" si="15"/>
        <v>23</v>
      </c>
      <c r="O45" s="12">
        <f t="shared" si="15"/>
        <v>24</v>
      </c>
      <c r="P45" s="12">
        <f t="shared" si="15"/>
        <v>25</v>
      </c>
      <c r="Q45" s="12"/>
      <c r="R45" s="43"/>
      <c r="S45" s="44">
        <f aca="true" t="shared" si="16" ref="S45:U46">S46</f>
        <v>29000</v>
      </c>
      <c r="T45" s="44">
        <f t="shared" si="16"/>
        <v>0</v>
      </c>
      <c r="U45" s="44">
        <f t="shared" si="16"/>
        <v>29000</v>
      </c>
    </row>
    <row r="46" spans="1:21" ht="15.75" customHeight="1" hidden="1">
      <c r="A46" s="72" t="s">
        <v>113</v>
      </c>
      <c r="B46" s="41"/>
      <c r="C46" s="41"/>
      <c r="D46" s="28">
        <v>866</v>
      </c>
      <c r="E46" s="69" t="s">
        <v>20</v>
      </c>
      <c r="F46" s="69" t="s">
        <v>20</v>
      </c>
      <c r="G46" s="69" t="s">
        <v>34</v>
      </c>
      <c r="H46" s="43"/>
      <c r="I46" s="128" t="s">
        <v>124</v>
      </c>
      <c r="J46" s="43" t="s">
        <v>3</v>
      </c>
      <c r="K46" s="12">
        <f>K47</f>
        <v>20</v>
      </c>
      <c r="L46" s="12">
        <f t="shared" si="15"/>
        <v>21</v>
      </c>
      <c r="M46" s="12">
        <f t="shared" si="15"/>
        <v>22</v>
      </c>
      <c r="N46" s="12">
        <f t="shared" si="15"/>
        <v>23</v>
      </c>
      <c r="O46" s="12">
        <f t="shared" si="15"/>
        <v>24</v>
      </c>
      <c r="P46" s="12">
        <f t="shared" si="15"/>
        <v>25</v>
      </c>
      <c r="Q46" s="12"/>
      <c r="R46" s="43" t="s">
        <v>3</v>
      </c>
      <c r="S46" s="44">
        <f t="shared" si="16"/>
        <v>29000</v>
      </c>
      <c r="T46" s="44">
        <f t="shared" si="16"/>
        <v>0</v>
      </c>
      <c r="U46" s="44">
        <f t="shared" si="16"/>
        <v>29000</v>
      </c>
    </row>
    <row r="47" spans="1:21" ht="15.75" customHeight="1" hidden="1">
      <c r="A47" s="72" t="s">
        <v>114</v>
      </c>
      <c r="B47" s="41"/>
      <c r="C47" s="41"/>
      <c r="D47" s="28">
        <v>866</v>
      </c>
      <c r="E47" s="69" t="s">
        <v>20</v>
      </c>
      <c r="F47" s="69" t="s">
        <v>20</v>
      </c>
      <c r="G47" s="69" t="s">
        <v>34</v>
      </c>
      <c r="H47" s="43"/>
      <c r="I47" s="128" t="s">
        <v>124</v>
      </c>
      <c r="J47" s="43" t="s">
        <v>4</v>
      </c>
      <c r="K47" s="12">
        <v>20</v>
      </c>
      <c r="L47" s="12">
        <v>21</v>
      </c>
      <c r="M47" s="12">
        <v>22</v>
      </c>
      <c r="N47" s="12">
        <v>23</v>
      </c>
      <c r="O47" s="12">
        <v>24</v>
      </c>
      <c r="P47" s="12">
        <v>25</v>
      </c>
      <c r="Q47" s="12"/>
      <c r="R47" s="43" t="s">
        <v>4</v>
      </c>
      <c r="S47" s="44">
        <v>29000</v>
      </c>
      <c r="T47" s="44">
        <v>0</v>
      </c>
      <c r="U47" s="44">
        <f>S47+T47</f>
        <v>29000</v>
      </c>
    </row>
    <row r="48" spans="1:21" ht="26.25" customHeight="1" hidden="1">
      <c r="A48" s="31" t="s">
        <v>125</v>
      </c>
      <c r="B48" s="41"/>
      <c r="C48" s="41"/>
      <c r="D48" s="28">
        <v>866</v>
      </c>
      <c r="E48" s="69" t="s">
        <v>20</v>
      </c>
      <c r="F48" s="69" t="s">
        <v>20</v>
      </c>
      <c r="G48" s="69" t="s">
        <v>34</v>
      </c>
      <c r="H48" s="43"/>
      <c r="I48" s="128" t="s">
        <v>184</v>
      </c>
      <c r="J48" s="43"/>
      <c r="K48" s="12">
        <f>K49</f>
        <v>20</v>
      </c>
      <c r="L48" s="12">
        <f aca="true" t="shared" si="17" ref="L48:P49">L49</f>
        <v>21</v>
      </c>
      <c r="M48" s="12">
        <f t="shared" si="17"/>
        <v>22</v>
      </c>
      <c r="N48" s="12">
        <f t="shared" si="17"/>
        <v>23</v>
      </c>
      <c r="O48" s="12">
        <f t="shared" si="17"/>
        <v>24</v>
      </c>
      <c r="P48" s="12">
        <f t="shared" si="17"/>
        <v>25</v>
      </c>
      <c r="Q48" s="12"/>
      <c r="R48" s="43"/>
      <c r="S48" s="44">
        <f aca="true" t="shared" si="18" ref="S48:U49">S49</f>
        <v>0</v>
      </c>
      <c r="T48" s="44">
        <f>T49</f>
        <v>0</v>
      </c>
      <c r="U48" s="44">
        <f t="shared" si="18"/>
        <v>0</v>
      </c>
    </row>
    <row r="49" spans="1:21" ht="15.75" customHeight="1" hidden="1">
      <c r="A49" s="72" t="s">
        <v>113</v>
      </c>
      <c r="B49" s="41"/>
      <c r="C49" s="41"/>
      <c r="D49" s="28">
        <v>866</v>
      </c>
      <c r="E49" s="69" t="s">
        <v>20</v>
      </c>
      <c r="F49" s="69" t="s">
        <v>20</v>
      </c>
      <c r="G49" s="69" t="s">
        <v>34</v>
      </c>
      <c r="H49" s="43"/>
      <c r="I49" s="128" t="s">
        <v>184</v>
      </c>
      <c r="J49" s="43" t="s">
        <v>3</v>
      </c>
      <c r="K49" s="12">
        <f>K50</f>
        <v>20</v>
      </c>
      <c r="L49" s="12">
        <f t="shared" si="17"/>
        <v>21</v>
      </c>
      <c r="M49" s="12">
        <f t="shared" si="17"/>
        <v>22</v>
      </c>
      <c r="N49" s="12">
        <f t="shared" si="17"/>
        <v>23</v>
      </c>
      <c r="O49" s="12">
        <f t="shared" si="17"/>
        <v>24</v>
      </c>
      <c r="P49" s="12">
        <f t="shared" si="17"/>
        <v>25</v>
      </c>
      <c r="Q49" s="12"/>
      <c r="R49" s="43" t="s">
        <v>3</v>
      </c>
      <c r="S49" s="44">
        <f t="shared" si="18"/>
        <v>0</v>
      </c>
      <c r="T49" s="44">
        <f t="shared" si="18"/>
        <v>0</v>
      </c>
      <c r="U49" s="44">
        <f t="shared" si="18"/>
        <v>0</v>
      </c>
    </row>
    <row r="50" spans="1:21" ht="25.5" customHeight="1" hidden="1">
      <c r="A50" s="72" t="s">
        <v>114</v>
      </c>
      <c r="B50" s="41"/>
      <c r="C50" s="41"/>
      <c r="D50" s="28">
        <v>866</v>
      </c>
      <c r="E50" s="69" t="s">
        <v>20</v>
      </c>
      <c r="F50" s="69" t="s">
        <v>20</v>
      </c>
      <c r="G50" s="69" t="s">
        <v>34</v>
      </c>
      <c r="H50" s="43"/>
      <c r="I50" s="128" t="s">
        <v>184</v>
      </c>
      <c r="J50" s="43" t="s">
        <v>4</v>
      </c>
      <c r="K50" s="12">
        <v>20</v>
      </c>
      <c r="L50" s="12">
        <v>21</v>
      </c>
      <c r="M50" s="12">
        <v>22</v>
      </c>
      <c r="N50" s="12">
        <v>23</v>
      </c>
      <c r="O50" s="12">
        <v>24</v>
      </c>
      <c r="P50" s="12">
        <v>25</v>
      </c>
      <c r="Q50" s="12"/>
      <c r="R50" s="43" t="s">
        <v>4</v>
      </c>
      <c r="S50" s="44">
        <v>0</v>
      </c>
      <c r="T50" s="44">
        <v>0</v>
      </c>
      <c r="U50" s="44">
        <v>0</v>
      </c>
    </row>
    <row r="51" spans="1:21" s="10" customFormat="1" ht="39.75" customHeight="1" hidden="1">
      <c r="A51" s="78" t="s">
        <v>208</v>
      </c>
      <c r="B51" s="41"/>
      <c r="C51" s="41"/>
      <c r="D51" s="28">
        <v>866</v>
      </c>
      <c r="E51" s="43" t="s">
        <v>20</v>
      </c>
      <c r="F51" s="43" t="s">
        <v>20</v>
      </c>
      <c r="G51" s="69" t="s">
        <v>34</v>
      </c>
      <c r="H51" s="43"/>
      <c r="I51" s="128" t="s">
        <v>186</v>
      </c>
      <c r="J51" s="43"/>
      <c r="K51" s="12">
        <f>K52</f>
        <v>15</v>
      </c>
      <c r="L51" s="12">
        <f aca="true" t="shared" si="19" ref="L51:P52">L52</f>
        <v>16</v>
      </c>
      <c r="M51" s="12">
        <f t="shared" si="19"/>
        <v>17</v>
      </c>
      <c r="N51" s="12">
        <f t="shared" si="19"/>
        <v>18</v>
      </c>
      <c r="O51" s="12">
        <f t="shared" si="19"/>
        <v>19</v>
      </c>
      <c r="P51" s="12">
        <f t="shared" si="19"/>
        <v>20</v>
      </c>
      <c r="Q51" s="12"/>
      <c r="R51" s="43"/>
      <c r="S51" s="44">
        <f aca="true" t="shared" si="20" ref="S51:U52">S52</f>
        <v>0</v>
      </c>
      <c r="T51" s="44">
        <f t="shared" si="20"/>
        <v>0</v>
      </c>
      <c r="U51" s="44">
        <f t="shared" si="20"/>
        <v>0</v>
      </c>
    </row>
    <row r="52" spans="1:21" s="15" customFormat="1" ht="14.25" customHeight="1" hidden="1">
      <c r="A52" s="61" t="s">
        <v>5</v>
      </c>
      <c r="B52" s="41"/>
      <c r="C52" s="41"/>
      <c r="D52" s="28">
        <v>866</v>
      </c>
      <c r="E52" s="43" t="s">
        <v>20</v>
      </c>
      <c r="F52" s="43" t="s">
        <v>20</v>
      </c>
      <c r="G52" s="69" t="s">
        <v>34</v>
      </c>
      <c r="H52" s="43"/>
      <c r="I52" s="128" t="s">
        <v>186</v>
      </c>
      <c r="J52" s="43" t="s">
        <v>3</v>
      </c>
      <c r="K52" s="12">
        <f>K53</f>
        <v>15</v>
      </c>
      <c r="L52" s="12">
        <f t="shared" si="19"/>
        <v>16</v>
      </c>
      <c r="M52" s="12">
        <f t="shared" si="19"/>
        <v>17</v>
      </c>
      <c r="N52" s="12">
        <f t="shared" si="19"/>
        <v>18</v>
      </c>
      <c r="O52" s="12">
        <f t="shared" si="19"/>
        <v>19</v>
      </c>
      <c r="P52" s="12">
        <f t="shared" si="19"/>
        <v>20</v>
      </c>
      <c r="Q52" s="12"/>
      <c r="R52" s="43" t="s">
        <v>6</v>
      </c>
      <c r="S52" s="44">
        <f t="shared" si="20"/>
        <v>0</v>
      </c>
      <c r="T52" s="44">
        <f t="shared" si="20"/>
        <v>0</v>
      </c>
      <c r="U52" s="44">
        <f t="shared" si="20"/>
        <v>0</v>
      </c>
    </row>
    <row r="53" spans="1:21" s="14" customFormat="1" ht="16.5" customHeight="1" hidden="1">
      <c r="A53" s="72" t="s">
        <v>175</v>
      </c>
      <c r="B53" s="41"/>
      <c r="C53" s="41"/>
      <c r="D53" s="28">
        <v>866</v>
      </c>
      <c r="E53" s="43" t="s">
        <v>20</v>
      </c>
      <c r="F53" s="43" t="s">
        <v>20</v>
      </c>
      <c r="G53" s="69" t="s">
        <v>34</v>
      </c>
      <c r="H53" s="43"/>
      <c r="I53" s="128" t="s">
        <v>186</v>
      </c>
      <c r="J53" s="43" t="s">
        <v>4</v>
      </c>
      <c r="K53" s="12">
        <v>15</v>
      </c>
      <c r="L53" s="12">
        <v>16</v>
      </c>
      <c r="M53" s="12">
        <v>17</v>
      </c>
      <c r="N53" s="12">
        <v>18</v>
      </c>
      <c r="O53" s="12">
        <v>19</v>
      </c>
      <c r="P53" s="12">
        <v>20</v>
      </c>
      <c r="Q53" s="12"/>
      <c r="R53" s="43" t="s">
        <v>115</v>
      </c>
      <c r="S53" s="44">
        <v>0</v>
      </c>
      <c r="T53" s="44">
        <v>0</v>
      </c>
      <c r="U53" s="44">
        <f>S53+T53</f>
        <v>0</v>
      </c>
    </row>
    <row r="54" spans="1:21" ht="66" customHeight="1" hidden="1">
      <c r="A54" s="178" t="s">
        <v>122</v>
      </c>
      <c r="B54" s="178"/>
      <c r="C54" s="31"/>
      <c r="D54" s="31"/>
      <c r="E54" s="2"/>
      <c r="F54" s="131" t="s">
        <v>20</v>
      </c>
      <c r="G54" s="131" t="s">
        <v>34</v>
      </c>
      <c r="H54" s="131"/>
      <c r="I54" s="131" t="s">
        <v>123</v>
      </c>
      <c r="J54" s="69"/>
      <c r="K54" s="12"/>
      <c r="L54" s="12"/>
      <c r="M54" s="12"/>
      <c r="N54" s="12"/>
      <c r="O54" s="12"/>
      <c r="P54" s="70"/>
      <c r="Q54" s="70"/>
      <c r="R54" s="43"/>
      <c r="S54" s="40">
        <f aca="true" t="shared" si="21" ref="S54:U55">S55</f>
        <v>500</v>
      </c>
      <c r="T54" s="40">
        <f t="shared" si="21"/>
        <v>0</v>
      </c>
      <c r="U54" s="40">
        <f t="shared" si="21"/>
        <v>500</v>
      </c>
    </row>
    <row r="55" spans="1:21" ht="15" customHeight="1" hidden="1">
      <c r="A55" s="78" t="s">
        <v>32</v>
      </c>
      <c r="B55" s="78" t="s">
        <v>32</v>
      </c>
      <c r="C55" s="31"/>
      <c r="D55" s="31"/>
      <c r="E55" s="2"/>
      <c r="F55" s="128" t="s">
        <v>20</v>
      </c>
      <c r="G55" s="128" t="s">
        <v>34</v>
      </c>
      <c r="H55" s="128"/>
      <c r="I55" s="128" t="s">
        <v>123</v>
      </c>
      <c r="J55" s="43" t="s">
        <v>22</v>
      </c>
      <c r="K55" s="12"/>
      <c r="L55" s="12"/>
      <c r="M55" s="12"/>
      <c r="N55" s="12"/>
      <c r="O55" s="12"/>
      <c r="P55" s="70"/>
      <c r="Q55" s="70"/>
      <c r="R55" s="43" t="s">
        <v>22</v>
      </c>
      <c r="S55" s="44">
        <f t="shared" si="21"/>
        <v>500</v>
      </c>
      <c r="T55" s="44">
        <f t="shared" si="21"/>
        <v>0</v>
      </c>
      <c r="U55" s="44">
        <f t="shared" si="21"/>
        <v>500</v>
      </c>
    </row>
    <row r="56" spans="1:21" ht="15.75" customHeight="1" hidden="1">
      <c r="A56" s="78" t="s">
        <v>43</v>
      </c>
      <c r="B56" s="78" t="s">
        <v>43</v>
      </c>
      <c r="C56" s="31"/>
      <c r="D56" s="31"/>
      <c r="E56" s="2"/>
      <c r="F56" s="128" t="s">
        <v>20</v>
      </c>
      <c r="G56" s="128" t="s">
        <v>34</v>
      </c>
      <c r="H56" s="128"/>
      <c r="I56" s="128" t="s">
        <v>123</v>
      </c>
      <c r="J56" s="43" t="s">
        <v>9</v>
      </c>
      <c r="K56" s="12"/>
      <c r="L56" s="12"/>
      <c r="M56" s="12"/>
      <c r="N56" s="12"/>
      <c r="O56" s="12"/>
      <c r="P56" s="70"/>
      <c r="Q56" s="70"/>
      <c r="R56" s="43" t="s">
        <v>9</v>
      </c>
      <c r="S56" s="44">
        <v>500</v>
      </c>
      <c r="T56" s="44">
        <v>0</v>
      </c>
      <c r="U56" s="44">
        <f>S56+T56</f>
        <v>500</v>
      </c>
    </row>
    <row r="57" spans="1:21" ht="15" customHeight="1" hidden="1">
      <c r="A57" s="132" t="s">
        <v>35</v>
      </c>
      <c r="B57" s="36">
        <v>63</v>
      </c>
      <c r="C57" s="36">
        <v>0</v>
      </c>
      <c r="D57" s="58">
        <v>866</v>
      </c>
      <c r="E57" s="38" t="s">
        <v>21</v>
      </c>
      <c r="F57" s="38" t="s">
        <v>21</v>
      </c>
      <c r="G57" s="38"/>
      <c r="H57" s="38"/>
      <c r="I57" s="38"/>
      <c r="J57" s="38"/>
      <c r="K57" s="26">
        <f aca="true" t="shared" si="22" ref="K57:P58">K58</f>
        <v>59.300000000000004</v>
      </c>
      <c r="L57" s="26">
        <f t="shared" si="22"/>
        <v>61.300000000000004</v>
      </c>
      <c r="M57" s="26">
        <f t="shared" si="22"/>
        <v>63.300000000000004</v>
      </c>
      <c r="N57" s="26">
        <f t="shared" si="22"/>
        <v>65.3</v>
      </c>
      <c r="O57" s="26">
        <f t="shared" si="22"/>
        <v>67.3</v>
      </c>
      <c r="P57" s="26">
        <f t="shared" si="22"/>
        <v>69.30000000000001</v>
      </c>
      <c r="Q57" s="26"/>
      <c r="R57" s="38"/>
      <c r="S57" s="40">
        <f aca="true" t="shared" si="23" ref="S57:U58">S58</f>
        <v>79305</v>
      </c>
      <c r="T57" s="40">
        <f t="shared" si="23"/>
        <v>0</v>
      </c>
      <c r="U57" s="40">
        <f t="shared" si="23"/>
        <v>79305</v>
      </c>
    </row>
    <row r="58" spans="1:21" ht="27.75" customHeight="1" hidden="1">
      <c r="A58" s="132" t="s">
        <v>36</v>
      </c>
      <c r="B58" s="36">
        <v>63</v>
      </c>
      <c r="C58" s="36">
        <v>0</v>
      </c>
      <c r="D58" s="58">
        <v>866</v>
      </c>
      <c r="E58" s="38" t="s">
        <v>21</v>
      </c>
      <c r="F58" s="38" t="s">
        <v>21</v>
      </c>
      <c r="G58" s="38" t="s">
        <v>23</v>
      </c>
      <c r="H58" s="38"/>
      <c r="I58" s="38"/>
      <c r="J58" s="38"/>
      <c r="K58" s="26">
        <f t="shared" si="22"/>
        <v>59.300000000000004</v>
      </c>
      <c r="L58" s="26">
        <f t="shared" si="22"/>
        <v>61.300000000000004</v>
      </c>
      <c r="M58" s="26">
        <f t="shared" si="22"/>
        <v>63.300000000000004</v>
      </c>
      <c r="N58" s="26">
        <f t="shared" si="22"/>
        <v>65.3</v>
      </c>
      <c r="O58" s="26">
        <f t="shared" si="22"/>
        <v>67.3</v>
      </c>
      <c r="P58" s="26">
        <f t="shared" si="22"/>
        <v>69.30000000000001</v>
      </c>
      <c r="Q58" s="26"/>
      <c r="R58" s="38"/>
      <c r="S58" s="40">
        <f t="shared" si="23"/>
        <v>79305</v>
      </c>
      <c r="T58" s="40">
        <f t="shared" si="23"/>
        <v>0</v>
      </c>
      <c r="U58" s="40">
        <f t="shared" si="23"/>
        <v>79305</v>
      </c>
    </row>
    <row r="59" spans="1:21" ht="41.25" customHeight="1" hidden="1">
      <c r="A59" s="61" t="s">
        <v>189</v>
      </c>
      <c r="B59" s="41">
        <v>63</v>
      </c>
      <c r="C59" s="41">
        <v>0</v>
      </c>
      <c r="D59" s="29">
        <v>866</v>
      </c>
      <c r="E59" s="43" t="s">
        <v>21</v>
      </c>
      <c r="F59" s="43" t="s">
        <v>21</v>
      </c>
      <c r="G59" s="43" t="s">
        <v>23</v>
      </c>
      <c r="H59" s="43" t="s">
        <v>71</v>
      </c>
      <c r="I59" s="128" t="s">
        <v>99</v>
      </c>
      <c r="J59" s="43"/>
      <c r="K59" s="12">
        <f aca="true" t="shared" si="24" ref="K59:P59">K60+K62</f>
        <v>59.300000000000004</v>
      </c>
      <c r="L59" s="12">
        <f t="shared" si="24"/>
        <v>61.300000000000004</v>
      </c>
      <c r="M59" s="12">
        <f t="shared" si="24"/>
        <v>63.300000000000004</v>
      </c>
      <c r="N59" s="12">
        <f t="shared" si="24"/>
        <v>65.3</v>
      </c>
      <c r="O59" s="12">
        <f t="shared" si="24"/>
        <v>67.3</v>
      </c>
      <c r="P59" s="12">
        <f t="shared" si="24"/>
        <v>69.30000000000001</v>
      </c>
      <c r="Q59" s="12"/>
      <c r="R59" s="43"/>
      <c r="S59" s="44">
        <f>S60+S62</f>
        <v>79305</v>
      </c>
      <c r="T59" s="44">
        <f>T60+T62</f>
        <v>0</v>
      </c>
      <c r="U59" s="44">
        <f>U60+U62</f>
        <v>79305</v>
      </c>
    </row>
    <row r="60" spans="1:21" ht="66.75" customHeight="1">
      <c r="A60" s="27" t="s">
        <v>60</v>
      </c>
      <c r="B60" s="41">
        <v>63</v>
      </c>
      <c r="C60" s="41">
        <v>0</v>
      </c>
      <c r="D60" s="29">
        <v>866</v>
      </c>
      <c r="E60" s="43" t="s">
        <v>21</v>
      </c>
      <c r="F60" s="43" t="s">
        <v>21</v>
      </c>
      <c r="G60" s="43" t="s">
        <v>23</v>
      </c>
      <c r="H60" s="43" t="s">
        <v>71</v>
      </c>
      <c r="I60" s="128" t="s">
        <v>99</v>
      </c>
      <c r="J60" s="43" t="s">
        <v>1</v>
      </c>
      <c r="K60" s="12">
        <f aca="true" t="shared" si="25" ref="K60:P60">K61</f>
        <v>48.2</v>
      </c>
      <c r="L60" s="12">
        <f t="shared" si="25"/>
        <v>49.2</v>
      </c>
      <c r="M60" s="12">
        <f t="shared" si="25"/>
        <v>50.2</v>
      </c>
      <c r="N60" s="12">
        <f t="shared" si="25"/>
        <v>51.2</v>
      </c>
      <c r="O60" s="12">
        <f t="shared" si="25"/>
        <v>52.2</v>
      </c>
      <c r="P60" s="12">
        <f t="shared" si="25"/>
        <v>53.2</v>
      </c>
      <c r="Q60" s="12"/>
      <c r="R60" s="43" t="s">
        <v>1</v>
      </c>
      <c r="S60" s="44">
        <f>S61</f>
        <v>74600</v>
      </c>
      <c r="T60" s="44">
        <f>T61</f>
        <v>-801.44</v>
      </c>
      <c r="U60" s="44">
        <f>U61</f>
        <v>73798.56</v>
      </c>
    </row>
    <row r="61" spans="1:21" ht="30.75" customHeight="1">
      <c r="A61" s="27" t="s">
        <v>63</v>
      </c>
      <c r="B61" s="41">
        <v>63</v>
      </c>
      <c r="C61" s="41">
        <v>0</v>
      </c>
      <c r="D61" s="29">
        <v>866</v>
      </c>
      <c r="E61" s="43" t="s">
        <v>21</v>
      </c>
      <c r="F61" s="43" t="s">
        <v>21</v>
      </c>
      <c r="G61" s="43" t="s">
        <v>23</v>
      </c>
      <c r="H61" s="43" t="s">
        <v>71</v>
      </c>
      <c r="I61" s="128" t="s">
        <v>99</v>
      </c>
      <c r="J61" s="43" t="s">
        <v>2</v>
      </c>
      <c r="K61" s="12">
        <v>48.2</v>
      </c>
      <c r="L61" s="12">
        <v>49.2</v>
      </c>
      <c r="M61" s="12">
        <v>50.2</v>
      </c>
      <c r="N61" s="12">
        <v>51.2</v>
      </c>
      <c r="O61" s="12">
        <v>52.2</v>
      </c>
      <c r="P61" s="12">
        <v>53.2</v>
      </c>
      <c r="Q61" s="12"/>
      <c r="R61" s="43" t="s">
        <v>2</v>
      </c>
      <c r="S61" s="44">
        <v>74600</v>
      </c>
      <c r="T61" s="44">
        <v>-801.44</v>
      </c>
      <c r="U61" s="44">
        <f>S61+T61</f>
        <v>73798.56</v>
      </c>
    </row>
    <row r="62" spans="1:21" s="11" customFormat="1" ht="30.75" customHeight="1">
      <c r="A62" s="72" t="s">
        <v>113</v>
      </c>
      <c r="B62" s="41">
        <v>63</v>
      </c>
      <c r="C62" s="41">
        <v>0</v>
      </c>
      <c r="D62" s="28">
        <v>866</v>
      </c>
      <c r="E62" s="43" t="s">
        <v>21</v>
      </c>
      <c r="F62" s="43" t="s">
        <v>21</v>
      </c>
      <c r="G62" s="43" t="s">
        <v>23</v>
      </c>
      <c r="H62" s="43" t="s">
        <v>71</v>
      </c>
      <c r="I62" s="128" t="s">
        <v>99</v>
      </c>
      <c r="J62" s="43" t="s">
        <v>3</v>
      </c>
      <c r="K62" s="12">
        <f aca="true" t="shared" si="26" ref="K62:P62">K63</f>
        <v>11.1</v>
      </c>
      <c r="L62" s="12">
        <f t="shared" si="26"/>
        <v>12.1</v>
      </c>
      <c r="M62" s="12">
        <f t="shared" si="26"/>
        <v>13.1</v>
      </c>
      <c r="N62" s="12">
        <f t="shared" si="26"/>
        <v>14.1</v>
      </c>
      <c r="O62" s="12">
        <f t="shared" si="26"/>
        <v>15.1</v>
      </c>
      <c r="P62" s="12">
        <f t="shared" si="26"/>
        <v>16.1</v>
      </c>
      <c r="Q62" s="12"/>
      <c r="R62" s="43" t="s">
        <v>3</v>
      </c>
      <c r="S62" s="44">
        <f>S63</f>
        <v>4705</v>
      </c>
      <c r="T62" s="44">
        <f>T63</f>
        <v>801.44</v>
      </c>
      <c r="U62" s="44">
        <f>U63</f>
        <v>5506.4400000000005</v>
      </c>
    </row>
    <row r="63" spans="1:21" ht="30.75" customHeight="1">
      <c r="A63" s="72" t="s">
        <v>114</v>
      </c>
      <c r="B63" s="41">
        <v>63</v>
      </c>
      <c r="C63" s="41">
        <v>0</v>
      </c>
      <c r="D63" s="28">
        <v>866</v>
      </c>
      <c r="E63" s="43" t="s">
        <v>21</v>
      </c>
      <c r="F63" s="43" t="s">
        <v>21</v>
      </c>
      <c r="G63" s="43" t="s">
        <v>23</v>
      </c>
      <c r="H63" s="43" t="s">
        <v>71</v>
      </c>
      <c r="I63" s="128" t="s">
        <v>99</v>
      </c>
      <c r="J63" s="43" t="s">
        <v>4</v>
      </c>
      <c r="K63" s="12">
        <v>11.1</v>
      </c>
      <c r="L63" s="12">
        <v>12.1</v>
      </c>
      <c r="M63" s="12">
        <v>13.1</v>
      </c>
      <c r="N63" s="12">
        <v>14.1</v>
      </c>
      <c r="O63" s="12">
        <v>15.1</v>
      </c>
      <c r="P63" s="12">
        <v>16.1</v>
      </c>
      <c r="Q63" s="12"/>
      <c r="R63" s="43" t="s">
        <v>4</v>
      </c>
      <c r="S63" s="44">
        <v>4705</v>
      </c>
      <c r="T63" s="44">
        <v>801.44</v>
      </c>
      <c r="U63" s="44">
        <f>S63+T63</f>
        <v>5506.4400000000005</v>
      </c>
    </row>
    <row r="64" spans="1:21" ht="29.25" customHeight="1">
      <c r="A64" s="145" t="s">
        <v>28</v>
      </c>
      <c r="B64" s="36">
        <v>63</v>
      </c>
      <c r="C64" s="36">
        <v>0</v>
      </c>
      <c r="D64" s="58">
        <v>866</v>
      </c>
      <c r="E64" s="38" t="s">
        <v>23</v>
      </c>
      <c r="F64" s="38" t="s">
        <v>23</v>
      </c>
      <c r="G64" s="38"/>
      <c r="H64" s="38"/>
      <c r="I64" s="38"/>
      <c r="J64" s="38"/>
      <c r="K64" s="26" t="e">
        <f aca="true" t="shared" si="27" ref="K64:P65">K65</f>
        <v>#REF!</v>
      </c>
      <c r="L64" s="26" t="e">
        <f t="shared" si="27"/>
        <v>#REF!</v>
      </c>
      <c r="M64" s="26" t="e">
        <f t="shared" si="27"/>
        <v>#REF!</v>
      </c>
      <c r="N64" s="26" t="e">
        <f t="shared" si="27"/>
        <v>#REF!</v>
      </c>
      <c r="O64" s="26" t="e">
        <f t="shared" si="27"/>
        <v>#REF!</v>
      </c>
      <c r="P64" s="26" t="e">
        <f t="shared" si="27"/>
        <v>#REF!</v>
      </c>
      <c r="Q64" s="26"/>
      <c r="R64" s="38"/>
      <c r="S64" s="40">
        <f aca="true" t="shared" si="28" ref="S64:U67">S65</f>
        <v>29500</v>
      </c>
      <c r="T64" s="40">
        <f t="shared" si="28"/>
        <v>-20</v>
      </c>
      <c r="U64" s="40">
        <f t="shared" si="28"/>
        <v>29480</v>
      </c>
    </row>
    <row r="65" spans="1:21" ht="15.75" customHeight="1">
      <c r="A65" s="132" t="s">
        <v>40</v>
      </c>
      <c r="B65" s="36">
        <v>63</v>
      </c>
      <c r="C65" s="36">
        <v>0</v>
      </c>
      <c r="D65" s="73">
        <v>866</v>
      </c>
      <c r="E65" s="38" t="s">
        <v>23</v>
      </c>
      <c r="F65" s="38" t="s">
        <v>23</v>
      </c>
      <c r="G65" s="74" t="s">
        <v>31</v>
      </c>
      <c r="H65" s="74"/>
      <c r="I65" s="69"/>
      <c r="J65" s="43"/>
      <c r="K65" s="26" t="e">
        <f t="shared" si="27"/>
        <v>#REF!</v>
      </c>
      <c r="L65" s="26" t="e">
        <f t="shared" si="27"/>
        <v>#REF!</v>
      </c>
      <c r="M65" s="26" t="e">
        <f t="shared" si="27"/>
        <v>#REF!</v>
      </c>
      <c r="N65" s="26" t="e">
        <f t="shared" si="27"/>
        <v>#REF!</v>
      </c>
      <c r="O65" s="26" t="e">
        <f t="shared" si="27"/>
        <v>#REF!</v>
      </c>
      <c r="P65" s="26" t="e">
        <f t="shared" si="27"/>
        <v>#REF!</v>
      </c>
      <c r="Q65" s="26"/>
      <c r="R65" s="43"/>
      <c r="S65" s="40">
        <f t="shared" si="28"/>
        <v>29500</v>
      </c>
      <c r="T65" s="40">
        <f t="shared" si="28"/>
        <v>-20</v>
      </c>
      <c r="U65" s="40">
        <f t="shared" si="28"/>
        <v>29480</v>
      </c>
    </row>
    <row r="66" spans="1:21" ht="14.25" customHeight="1">
      <c r="A66" s="61" t="s">
        <v>72</v>
      </c>
      <c r="B66" s="41">
        <v>63</v>
      </c>
      <c r="C66" s="41">
        <v>0</v>
      </c>
      <c r="D66" s="28">
        <v>866</v>
      </c>
      <c r="E66" s="43" t="s">
        <v>23</v>
      </c>
      <c r="F66" s="43" t="s">
        <v>23</v>
      </c>
      <c r="G66" s="43" t="s">
        <v>31</v>
      </c>
      <c r="H66" s="69" t="s">
        <v>73</v>
      </c>
      <c r="I66" s="128" t="s">
        <v>126</v>
      </c>
      <c r="J66" s="43"/>
      <c r="K66" s="12" t="e">
        <f>#REF!+K67</f>
        <v>#REF!</v>
      </c>
      <c r="L66" s="12" t="e">
        <f>#REF!+L67</f>
        <v>#REF!</v>
      </c>
      <c r="M66" s="12" t="e">
        <f>#REF!+M67</f>
        <v>#REF!</v>
      </c>
      <c r="N66" s="12" t="e">
        <f>#REF!+N67</f>
        <v>#REF!</v>
      </c>
      <c r="O66" s="12" t="e">
        <f>#REF!+O67</f>
        <v>#REF!</v>
      </c>
      <c r="P66" s="12" t="e">
        <f>#REF!+P67</f>
        <v>#REF!</v>
      </c>
      <c r="Q66" s="12"/>
      <c r="R66" s="43"/>
      <c r="S66" s="44">
        <f t="shared" si="28"/>
        <v>29500</v>
      </c>
      <c r="T66" s="44">
        <f t="shared" si="28"/>
        <v>-20</v>
      </c>
      <c r="U66" s="44">
        <f t="shared" si="28"/>
        <v>29480</v>
      </c>
    </row>
    <row r="67" spans="1:21" s="11" customFormat="1" ht="24.75" customHeight="1">
      <c r="A67" s="72" t="s">
        <v>113</v>
      </c>
      <c r="B67" s="41">
        <v>63</v>
      </c>
      <c r="C67" s="41">
        <v>0</v>
      </c>
      <c r="D67" s="28">
        <v>866</v>
      </c>
      <c r="E67" s="43" t="s">
        <v>23</v>
      </c>
      <c r="F67" s="43" t="s">
        <v>23</v>
      </c>
      <c r="G67" s="69" t="s">
        <v>31</v>
      </c>
      <c r="H67" s="69" t="s">
        <v>73</v>
      </c>
      <c r="I67" s="128" t="s">
        <v>126</v>
      </c>
      <c r="J67" s="43" t="s">
        <v>3</v>
      </c>
      <c r="K67" s="12">
        <f aca="true" t="shared" si="29" ref="K67:P67">K68</f>
        <v>11.3</v>
      </c>
      <c r="L67" s="12">
        <f t="shared" si="29"/>
        <v>12.3</v>
      </c>
      <c r="M67" s="12">
        <f t="shared" si="29"/>
        <v>13.3</v>
      </c>
      <c r="N67" s="12">
        <f t="shared" si="29"/>
        <v>14.3</v>
      </c>
      <c r="O67" s="12">
        <f t="shared" si="29"/>
        <v>15.3</v>
      </c>
      <c r="P67" s="12">
        <f t="shared" si="29"/>
        <v>16.3</v>
      </c>
      <c r="Q67" s="12"/>
      <c r="R67" s="43" t="s">
        <v>3</v>
      </c>
      <c r="S67" s="44">
        <f t="shared" si="28"/>
        <v>29500</v>
      </c>
      <c r="T67" s="44">
        <f t="shared" si="28"/>
        <v>-20</v>
      </c>
      <c r="U67" s="44">
        <f t="shared" si="28"/>
        <v>29480</v>
      </c>
    </row>
    <row r="68" spans="1:21" ht="24.75" customHeight="1">
      <c r="A68" s="72" t="s">
        <v>114</v>
      </c>
      <c r="B68" s="41">
        <v>63</v>
      </c>
      <c r="C68" s="41">
        <v>0</v>
      </c>
      <c r="D68" s="28">
        <v>866</v>
      </c>
      <c r="E68" s="43" t="s">
        <v>23</v>
      </c>
      <c r="F68" s="43" t="s">
        <v>23</v>
      </c>
      <c r="G68" s="69" t="s">
        <v>31</v>
      </c>
      <c r="H68" s="69" t="s">
        <v>73</v>
      </c>
      <c r="I68" s="128" t="s">
        <v>126</v>
      </c>
      <c r="J68" s="43" t="s">
        <v>4</v>
      </c>
      <c r="K68" s="12">
        <v>11.3</v>
      </c>
      <c r="L68" s="12">
        <v>12.3</v>
      </c>
      <c r="M68" s="12">
        <v>13.3</v>
      </c>
      <c r="N68" s="12">
        <v>14.3</v>
      </c>
      <c r="O68" s="12">
        <v>15.3</v>
      </c>
      <c r="P68" s="12">
        <v>16.3</v>
      </c>
      <c r="Q68" s="12"/>
      <c r="R68" s="43" t="s">
        <v>4</v>
      </c>
      <c r="S68" s="44">
        <v>29500</v>
      </c>
      <c r="T68" s="44">
        <v>-20</v>
      </c>
      <c r="U68" s="44">
        <f>S68+T68</f>
        <v>29480</v>
      </c>
    </row>
    <row r="69" spans="1:21" ht="15" customHeight="1" hidden="1">
      <c r="A69" s="95" t="s">
        <v>88</v>
      </c>
      <c r="B69" s="36">
        <v>63</v>
      </c>
      <c r="C69" s="36">
        <v>0</v>
      </c>
      <c r="D69" s="45">
        <v>866</v>
      </c>
      <c r="E69" s="38" t="s">
        <v>25</v>
      </c>
      <c r="F69" s="38" t="s">
        <v>25</v>
      </c>
      <c r="G69" s="39"/>
      <c r="H69" s="39"/>
      <c r="I69" s="39"/>
      <c r="J69" s="39"/>
      <c r="K69" s="26">
        <f aca="true" t="shared" si="30" ref="K69:P69">K74+K70</f>
        <v>1664.2</v>
      </c>
      <c r="L69" s="26">
        <f t="shared" si="30"/>
        <v>1625.2</v>
      </c>
      <c r="M69" s="26">
        <f t="shared" si="30"/>
        <v>1626.2</v>
      </c>
      <c r="N69" s="26">
        <f t="shared" si="30"/>
        <v>1627.2</v>
      </c>
      <c r="O69" s="26">
        <f t="shared" si="30"/>
        <v>1628.2</v>
      </c>
      <c r="P69" s="26">
        <f t="shared" si="30"/>
        <v>1629.2</v>
      </c>
      <c r="Q69" s="26"/>
      <c r="R69" s="39"/>
      <c r="S69" s="40">
        <f>S74+S70</f>
        <v>1601647.71</v>
      </c>
      <c r="T69" s="40">
        <f>T74+T70</f>
        <v>0</v>
      </c>
      <c r="U69" s="40">
        <f>U74+U70</f>
        <v>1601647.71</v>
      </c>
    </row>
    <row r="70" spans="1:21" ht="15.75" customHeight="1" hidden="1">
      <c r="A70" s="90" t="s">
        <v>190</v>
      </c>
      <c r="B70" s="36"/>
      <c r="C70" s="36"/>
      <c r="D70" s="45">
        <v>866</v>
      </c>
      <c r="E70" s="38" t="s">
        <v>25</v>
      </c>
      <c r="F70" s="38" t="s">
        <v>25</v>
      </c>
      <c r="G70" s="38" t="s">
        <v>7</v>
      </c>
      <c r="H70" s="39"/>
      <c r="I70" s="39"/>
      <c r="J70" s="39"/>
      <c r="K70" s="26">
        <f aca="true" t="shared" si="31" ref="K70:P70">K72</f>
        <v>40</v>
      </c>
      <c r="L70" s="26">
        <f t="shared" si="31"/>
        <v>0</v>
      </c>
      <c r="M70" s="26">
        <f t="shared" si="31"/>
        <v>0</v>
      </c>
      <c r="N70" s="26">
        <f t="shared" si="31"/>
        <v>0</v>
      </c>
      <c r="O70" s="26">
        <f t="shared" si="31"/>
        <v>0</v>
      </c>
      <c r="P70" s="26">
        <f t="shared" si="31"/>
        <v>0</v>
      </c>
      <c r="Q70" s="26"/>
      <c r="R70" s="39"/>
      <c r="S70" s="40">
        <f aca="true" t="shared" si="32" ref="S70:U72">S71</f>
        <v>0</v>
      </c>
      <c r="T70" s="40">
        <f t="shared" si="32"/>
        <v>0</v>
      </c>
      <c r="U70" s="40">
        <f t="shared" si="32"/>
        <v>0</v>
      </c>
    </row>
    <row r="71" spans="1:21" ht="26.25" customHeight="1" hidden="1">
      <c r="A71" s="92" t="s">
        <v>215</v>
      </c>
      <c r="B71" s="41"/>
      <c r="C71" s="41"/>
      <c r="D71" s="28"/>
      <c r="E71" s="43"/>
      <c r="F71" s="43" t="s">
        <v>25</v>
      </c>
      <c r="G71" s="43" t="s">
        <v>7</v>
      </c>
      <c r="H71" s="43"/>
      <c r="I71" s="43" t="s">
        <v>191</v>
      </c>
      <c r="J71" s="43"/>
      <c r="K71" s="12"/>
      <c r="L71" s="12"/>
      <c r="M71" s="12"/>
      <c r="N71" s="12"/>
      <c r="O71" s="12"/>
      <c r="P71" s="12"/>
      <c r="Q71" s="12"/>
      <c r="R71" s="43"/>
      <c r="S71" s="44">
        <f t="shared" si="32"/>
        <v>0</v>
      </c>
      <c r="T71" s="44">
        <f t="shared" si="32"/>
        <v>0</v>
      </c>
      <c r="U71" s="44">
        <f t="shared" si="32"/>
        <v>0</v>
      </c>
    </row>
    <row r="72" spans="1:21" s="17" customFormat="1" ht="24" customHeight="1" hidden="1">
      <c r="A72" s="72" t="s">
        <v>113</v>
      </c>
      <c r="B72" s="36"/>
      <c r="C72" s="36"/>
      <c r="D72" s="28">
        <v>866</v>
      </c>
      <c r="E72" s="43" t="s">
        <v>25</v>
      </c>
      <c r="F72" s="43" t="s">
        <v>25</v>
      </c>
      <c r="G72" s="43" t="s">
        <v>7</v>
      </c>
      <c r="H72" s="39"/>
      <c r="I72" s="43" t="s">
        <v>191</v>
      </c>
      <c r="J72" s="43" t="s">
        <v>3</v>
      </c>
      <c r="K72" s="12">
        <f aca="true" t="shared" si="33" ref="K72:P72">K73</f>
        <v>40</v>
      </c>
      <c r="L72" s="12">
        <f t="shared" si="33"/>
        <v>0</v>
      </c>
      <c r="M72" s="12">
        <f t="shared" si="33"/>
        <v>0</v>
      </c>
      <c r="N72" s="12">
        <f t="shared" si="33"/>
        <v>0</v>
      </c>
      <c r="O72" s="12">
        <f t="shared" si="33"/>
        <v>0</v>
      </c>
      <c r="P72" s="12">
        <f t="shared" si="33"/>
        <v>0</v>
      </c>
      <c r="Q72" s="12"/>
      <c r="R72" s="43" t="s">
        <v>3</v>
      </c>
      <c r="S72" s="44">
        <f t="shared" si="32"/>
        <v>0</v>
      </c>
      <c r="T72" s="44">
        <f t="shared" si="32"/>
        <v>0</v>
      </c>
      <c r="U72" s="44">
        <f t="shared" si="32"/>
        <v>0</v>
      </c>
    </row>
    <row r="73" spans="1:21" s="17" customFormat="1" ht="24" customHeight="1" hidden="1">
      <c r="A73" s="72" t="s">
        <v>114</v>
      </c>
      <c r="B73" s="36"/>
      <c r="C73" s="36"/>
      <c r="D73" s="28">
        <v>866</v>
      </c>
      <c r="E73" s="43" t="s">
        <v>25</v>
      </c>
      <c r="F73" s="43" t="s">
        <v>25</v>
      </c>
      <c r="G73" s="43" t="s">
        <v>7</v>
      </c>
      <c r="H73" s="39"/>
      <c r="I73" s="43" t="s">
        <v>191</v>
      </c>
      <c r="J73" s="43" t="s">
        <v>4</v>
      </c>
      <c r="K73" s="12">
        <v>40</v>
      </c>
      <c r="L73" s="12"/>
      <c r="M73" s="12"/>
      <c r="N73" s="12"/>
      <c r="O73" s="12"/>
      <c r="P73" s="12"/>
      <c r="Q73" s="12"/>
      <c r="R73" s="43" t="s">
        <v>4</v>
      </c>
      <c r="S73" s="44">
        <v>0</v>
      </c>
      <c r="T73" s="44">
        <v>0</v>
      </c>
      <c r="U73" s="44">
        <v>0</v>
      </c>
    </row>
    <row r="74" spans="1:21" s="18" customFormat="1" ht="16.5" customHeight="1" hidden="1">
      <c r="A74" s="95" t="s">
        <v>89</v>
      </c>
      <c r="B74" s="36">
        <v>63</v>
      </c>
      <c r="C74" s="36">
        <v>0</v>
      </c>
      <c r="D74" s="45">
        <v>866</v>
      </c>
      <c r="E74" s="38" t="s">
        <v>25</v>
      </c>
      <c r="F74" s="38" t="s">
        <v>25</v>
      </c>
      <c r="G74" s="38" t="s">
        <v>90</v>
      </c>
      <c r="H74" s="38"/>
      <c r="I74" s="38"/>
      <c r="J74" s="38"/>
      <c r="K74" s="26">
        <f>K75</f>
        <v>1624.2</v>
      </c>
      <c r="L74" s="26">
        <f aca="true" t="shared" si="34" ref="L74:P76">L75</f>
        <v>1625.2</v>
      </c>
      <c r="M74" s="26">
        <f t="shared" si="34"/>
        <v>1626.2</v>
      </c>
      <c r="N74" s="26">
        <f t="shared" si="34"/>
        <v>1627.2</v>
      </c>
      <c r="O74" s="26">
        <f t="shared" si="34"/>
        <v>1628.2</v>
      </c>
      <c r="P74" s="26">
        <f t="shared" si="34"/>
        <v>1629.2</v>
      </c>
      <c r="Q74" s="26"/>
      <c r="R74" s="38"/>
      <c r="S74" s="40">
        <f>S75</f>
        <v>1601647.71</v>
      </c>
      <c r="T74" s="40">
        <f aca="true" t="shared" si="35" ref="T74:U76">T75</f>
        <v>0</v>
      </c>
      <c r="U74" s="40">
        <f t="shared" si="35"/>
        <v>1601647.71</v>
      </c>
    </row>
    <row r="75" spans="1:21" s="18" customFormat="1" ht="144.75" customHeight="1" hidden="1">
      <c r="A75" s="79" t="s">
        <v>192</v>
      </c>
      <c r="B75" s="41">
        <v>63</v>
      </c>
      <c r="C75" s="41">
        <v>0</v>
      </c>
      <c r="D75" s="28">
        <v>866</v>
      </c>
      <c r="E75" s="43" t="s">
        <v>25</v>
      </c>
      <c r="F75" s="43" t="s">
        <v>25</v>
      </c>
      <c r="G75" s="43" t="s">
        <v>90</v>
      </c>
      <c r="H75" s="43" t="s">
        <v>91</v>
      </c>
      <c r="I75" s="128" t="s">
        <v>128</v>
      </c>
      <c r="J75" s="43"/>
      <c r="K75" s="12">
        <f>K76</f>
        <v>1624.2</v>
      </c>
      <c r="L75" s="12">
        <f t="shared" si="34"/>
        <v>1625.2</v>
      </c>
      <c r="M75" s="12">
        <f t="shared" si="34"/>
        <v>1626.2</v>
      </c>
      <c r="N75" s="12">
        <f t="shared" si="34"/>
        <v>1627.2</v>
      </c>
      <c r="O75" s="12">
        <f t="shared" si="34"/>
        <v>1628.2</v>
      </c>
      <c r="P75" s="12">
        <f t="shared" si="34"/>
        <v>1629.2</v>
      </c>
      <c r="Q75" s="12"/>
      <c r="R75" s="43"/>
      <c r="S75" s="44">
        <f>S76</f>
        <v>1601647.71</v>
      </c>
      <c r="T75" s="44">
        <f t="shared" si="35"/>
        <v>0</v>
      </c>
      <c r="U75" s="44">
        <f t="shared" si="35"/>
        <v>1601647.71</v>
      </c>
    </row>
    <row r="76" spans="1:21" s="18" customFormat="1" ht="30.75" customHeight="1" hidden="1">
      <c r="A76" s="72" t="s">
        <v>113</v>
      </c>
      <c r="B76" s="41">
        <v>63</v>
      </c>
      <c r="C76" s="41">
        <v>0</v>
      </c>
      <c r="D76" s="28">
        <v>866</v>
      </c>
      <c r="E76" s="43" t="s">
        <v>25</v>
      </c>
      <c r="F76" s="43" t="s">
        <v>25</v>
      </c>
      <c r="G76" s="43" t="s">
        <v>90</v>
      </c>
      <c r="H76" s="43" t="s">
        <v>91</v>
      </c>
      <c r="I76" s="128" t="s">
        <v>128</v>
      </c>
      <c r="J76" s="43" t="s">
        <v>3</v>
      </c>
      <c r="K76" s="12">
        <f>K77</f>
        <v>1624.2</v>
      </c>
      <c r="L76" s="12">
        <f t="shared" si="34"/>
        <v>1625.2</v>
      </c>
      <c r="M76" s="12">
        <f t="shared" si="34"/>
        <v>1626.2</v>
      </c>
      <c r="N76" s="12">
        <f t="shared" si="34"/>
        <v>1627.2</v>
      </c>
      <c r="O76" s="12">
        <f t="shared" si="34"/>
        <v>1628.2</v>
      </c>
      <c r="P76" s="12">
        <f t="shared" si="34"/>
        <v>1629.2</v>
      </c>
      <c r="Q76" s="12"/>
      <c r="R76" s="43" t="s">
        <v>3</v>
      </c>
      <c r="S76" s="44">
        <f>S77</f>
        <v>1601647.71</v>
      </c>
      <c r="T76" s="44">
        <f t="shared" si="35"/>
        <v>0</v>
      </c>
      <c r="U76" s="44">
        <f t="shared" si="35"/>
        <v>1601647.71</v>
      </c>
    </row>
    <row r="77" spans="1:21" s="18" customFormat="1" ht="40.5" customHeight="1" hidden="1">
      <c r="A77" s="72" t="s">
        <v>114</v>
      </c>
      <c r="B77" s="41">
        <v>63</v>
      </c>
      <c r="C77" s="41">
        <v>0</v>
      </c>
      <c r="D77" s="28">
        <v>866</v>
      </c>
      <c r="E77" s="43" t="s">
        <v>25</v>
      </c>
      <c r="F77" s="43" t="s">
        <v>25</v>
      </c>
      <c r="G77" s="43" t="s">
        <v>90</v>
      </c>
      <c r="H77" s="43" t="s">
        <v>91</v>
      </c>
      <c r="I77" s="128" t="s">
        <v>128</v>
      </c>
      <c r="J77" s="43" t="s">
        <v>4</v>
      </c>
      <c r="K77" s="12">
        <v>1624.2</v>
      </c>
      <c r="L77" s="12">
        <v>1625.2</v>
      </c>
      <c r="M77" s="12">
        <v>1626.2</v>
      </c>
      <c r="N77" s="12">
        <v>1627.2</v>
      </c>
      <c r="O77" s="12">
        <v>1628.2</v>
      </c>
      <c r="P77" s="12">
        <v>1629.2</v>
      </c>
      <c r="Q77" s="12"/>
      <c r="R77" s="43" t="s">
        <v>4</v>
      </c>
      <c r="S77" s="44">
        <v>1601647.71</v>
      </c>
      <c r="T77" s="44">
        <v>0</v>
      </c>
      <c r="U77" s="44">
        <f>S77+T77</f>
        <v>1601647.71</v>
      </c>
    </row>
    <row r="78" spans="1:21" s="18" customFormat="1" ht="15" customHeight="1">
      <c r="A78" s="110" t="s">
        <v>29</v>
      </c>
      <c r="B78" s="36">
        <v>63</v>
      </c>
      <c r="C78" s="36">
        <v>0</v>
      </c>
      <c r="D78" s="58">
        <v>866</v>
      </c>
      <c r="E78" s="59" t="s">
        <v>26</v>
      </c>
      <c r="F78" s="59" t="s">
        <v>26</v>
      </c>
      <c r="G78" s="59"/>
      <c r="H78" s="59"/>
      <c r="I78" s="59"/>
      <c r="J78" s="59"/>
      <c r="K78" s="104" t="e">
        <f aca="true" t="shared" si="36" ref="K78:P78">K79+K83</f>
        <v>#REF!</v>
      </c>
      <c r="L78" s="104" t="e">
        <f t="shared" si="36"/>
        <v>#REF!</v>
      </c>
      <c r="M78" s="104" t="e">
        <f t="shared" si="36"/>
        <v>#REF!</v>
      </c>
      <c r="N78" s="104" t="e">
        <f t="shared" si="36"/>
        <v>#REF!</v>
      </c>
      <c r="O78" s="104" t="e">
        <f t="shared" si="36"/>
        <v>#REF!</v>
      </c>
      <c r="P78" s="104" t="e">
        <f t="shared" si="36"/>
        <v>#REF!</v>
      </c>
      <c r="Q78" s="104"/>
      <c r="R78" s="59"/>
      <c r="S78" s="75">
        <f>S79+S83</f>
        <v>1348724</v>
      </c>
      <c r="T78" s="75">
        <f>T79+T83</f>
        <v>-35520.22</v>
      </c>
      <c r="U78" s="75">
        <f>U79+U83</f>
        <v>1313203.78</v>
      </c>
    </row>
    <row r="79" spans="1:21" s="18" customFormat="1" ht="15.75" customHeight="1" hidden="1">
      <c r="A79" s="110" t="s">
        <v>41</v>
      </c>
      <c r="B79" s="36">
        <v>63</v>
      </c>
      <c r="C79" s="36">
        <v>0</v>
      </c>
      <c r="D79" s="58">
        <v>866</v>
      </c>
      <c r="E79" s="59" t="s">
        <v>26</v>
      </c>
      <c r="F79" s="59" t="s">
        <v>26</v>
      </c>
      <c r="G79" s="59" t="s">
        <v>20</v>
      </c>
      <c r="H79" s="59"/>
      <c r="I79" s="62"/>
      <c r="J79" s="59"/>
      <c r="K79" s="104" t="e">
        <f>#REF!+K80</f>
        <v>#REF!</v>
      </c>
      <c r="L79" s="104" t="e">
        <f>#REF!+L80</f>
        <v>#REF!</v>
      </c>
      <c r="M79" s="104" t="e">
        <f>#REF!+M80</f>
        <v>#REF!</v>
      </c>
      <c r="N79" s="104" t="e">
        <f>#REF!+N80</f>
        <v>#REF!</v>
      </c>
      <c r="O79" s="104" t="e">
        <f>#REF!+O80</f>
        <v>#REF!</v>
      </c>
      <c r="P79" s="104" t="e">
        <f>#REF!+P80</f>
        <v>#REF!</v>
      </c>
      <c r="Q79" s="104"/>
      <c r="R79" s="59"/>
      <c r="S79" s="75">
        <f>S80</f>
        <v>300</v>
      </c>
      <c r="T79" s="75">
        <f>T80</f>
        <v>0</v>
      </c>
      <c r="U79" s="75">
        <f>U80</f>
        <v>300</v>
      </c>
    </row>
    <row r="80" spans="1:21" s="18" customFormat="1" ht="116.25" customHeight="1" hidden="1">
      <c r="A80" s="133" t="s">
        <v>129</v>
      </c>
      <c r="B80" s="41">
        <v>63</v>
      </c>
      <c r="C80" s="41">
        <v>0</v>
      </c>
      <c r="D80" s="28">
        <v>866</v>
      </c>
      <c r="E80" s="62" t="s">
        <v>26</v>
      </c>
      <c r="F80" s="62" t="s">
        <v>26</v>
      </c>
      <c r="G80" s="62" t="s">
        <v>20</v>
      </c>
      <c r="H80" s="62" t="s">
        <v>84</v>
      </c>
      <c r="I80" s="62" t="s">
        <v>130</v>
      </c>
      <c r="J80" s="62"/>
      <c r="K80" s="105">
        <f aca="true" t="shared" si="37" ref="K80:P81">K81</f>
        <v>0.3</v>
      </c>
      <c r="L80" s="105">
        <f t="shared" si="37"/>
        <v>1.3</v>
      </c>
      <c r="M80" s="105">
        <f t="shared" si="37"/>
        <v>2.3</v>
      </c>
      <c r="N80" s="105">
        <f t="shared" si="37"/>
        <v>3.3</v>
      </c>
      <c r="O80" s="105">
        <f t="shared" si="37"/>
        <v>4.3</v>
      </c>
      <c r="P80" s="105">
        <f t="shared" si="37"/>
        <v>5.3</v>
      </c>
      <c r="Q80" s="105"/>
      <c r="R80" s="62"/>
      <c r="S80" s="76">
        <f aca="true" t="shared" si="38" ref="S80:U81">S81</f>
        <v>300</v>
      </c>
      <c r="T80" s="76">
        <f t="shared" si="38"/>
        <v>0</v>
      </c>
      <c r="U80" s="76">
        <f t="shared" si="38"/>
        <v>300</v>
      </c>
    </row>
    <row r="81" spans="1:21" s="18" customFormat="1" ht="29.25" customHeight="1" hidden="1">
      <c r="A81" s="72" t="s">
        <v>113</v>
      </c>
      <c r="B81" s="41">
        <v>63</v>
      </c>
      <c r="C81" s="41">
        <v>0</v>
      </c>
      <c r="D81" s="28">
        <v>866</v>
      </c>
      <c r="E81" s="62" t="s">
        <v>26</v>
      </c>
      <c r="F81" s="62" t="s">
        <v>26</v>
      </c>
      <c r="G81" s="62" t="s">
        <v>20</v>
      </c>
      <c r="H81" s="62" t="s">
        <v>84</v>
      </c>
      <c r="I81" s="62" t="s">
        <v>130</v>
      </c>
      <c r="J81" s="62" t="s">
        <v>3</v>
      </c>
      <c r="K81" s="106">
        <f t="shared" si="37"/>
        <v>0.3</v>
      </c>
      <c r="L81" s="106">
        <f t="shared" si="37"/>
        <v>1.3</v>
      </c>
      <c r="M81" s="106">
        <f t="shared" si="37"/>
        <v>2.3</v>
      </c>
      <c r="N81" s="106">
        <f t="shared" si="37"/>
        <v>3.3</v>
      </c>
      <c r="O81" s="106">
        <f t="shared" si="37"/>
        <v>4.3</v>
      </c>
      <c r="P81" s="106">
        <f t="shared" si="37"/>
        <v>5.3</v>
      </c>
      <c r="Q81" s="106"/>
      <c r="R81" s="62" t="s">
        <v>3</v>
      </c>
      <c r="S81" s="77">
        <f t="shared" si="38"/>
        <v>300</v>
      </c>
      <c r="T81" s="77">
        <f t="shared" si="38"/>
        <v>0</v>
      </c>
      <c r="U81" s="77">
        <f t="shared" si="38"/>
        <v>300</v>
      </c>
    </row>
    <row r="82" spans="1:21" s="18" customFormat="1" ht="40.5" customHeight="1" hidden="1">
      <c r="A82" s="72" t="s">
        <v>114</v>
      </c>
      <c r="B82" s="41">
        <v>63</v>
      </c>
      <c r="C82" s="41">
        <v>0</v>
      </c>
      <c r="D82" s="28">
        <v>866</v>
      </c>
      <c r="E82" s="62" t="s">
        <v>26</v>
      </c>
      <c r="F82" s="62" t="s">
        <v>26</v>
      </c>
      <c r="G82" s="62" t="s">
        <v>20</v>
      </c>
      <c r="H82" s="62" t="s">
        <v>84</v>
      </c>
      <c r="I82" s="62" t="s">
        <v>130</v>
      </c>
      <c r="J82" s="62" t="s">
        <v>4</v>
      </c>
      <c r="K82" s="106">
        <v>0.3</v>
      </c>
      <c r="L82" s="106">
        <v>1.3</v>
      </c>
      <c r="M82" s="106">
        <v>2.3</v>
      </c>
      <c r="N82" s="106">
        <v>3.3</v>
      </c>
      <c r="O82" s="106">
        <v>4.3</v>
      </c>
      <c r="P82" s="106">
        <v>5.3</v>
      </c>
      <c r="Q82" s="106"/>
      <c r="R82" s="62" t="s">
        <v>4</v>
      </c>
      <c r="S82" s="77">
        <v>300</v>
      </c>
      <c r="T82" s="77">
        <v>0</v>
      </c>
      <c r="U82" s="77">
        <f>S82+T82</f>
        <v>300</v>
      </c>
    </row>
    <row r="83" spans="1:21" s="18" customFormat="1" ht="15.75" customHeight="1">
      <c r="A83" s="110" t="s">
        <v>42</v>
      </c>
      <c r="B83" s="36">
        <v>63</v>
      </c>
      <c r="C83" s="36">
        <v>0</v>
      </c>
      <c r="D83" s="45">
        <v>866</v>
      </c>
      <c r="E83" s="59" t="s">
        <v>26</v>
      </c>
      <c r="F83" s="59" t="s">
        <v>26</v>
      </c>
      <c r="G83" s="59" t="s">
        <v>23</v>
      </c>
      <c r="H83" s="59"/>
      <c r="I83" s="59"/>
      <c r="J83" s="59"/>
      <c r="K83" s="104" t="e">
        <f>K84+#REF!+K89+K92</f>
        <v>#REF!</v>
      </c>
      <c r="L83" s="104" t="e">
        <f>L84+#REF!+L89+L92</f>
        <v>#REF!</v>
      </c>
      <c r="M83" s="104" t="e">
        <f>M84+#REF!+M89+M92</f>
        <v>#REF!</v>
      </c>
      <c r="N83" s="104" t="e">
        <f>N84+#REF!+N89+N92</f>
        <v>#REF!</v>
      </c>
      <c r="O83" s="104" t="e">
        <f>O84+#REF!+O89+O92</f>
        <v>#REF!</v>
      </c>
      <c r="P83" s="104" t="e">
        <f>P84+#REF!+P89+P92</f>
        <v>#REF!</v>
      </c>
      <c r="Q83" s="104"/>
      <c r="R83" s="59"/>
      <c r="S83" s="75">
        <f>S84+S87+S90+S93</f>
        <v>1348424</v>
      </c>
      <c r="T83" s="75">
        <f>T84+T87+T90+T93</f>
        <v>-35520.22</v>
      </c>
      <c r="U83" s="75">
        <f>U84+U87+U90+U93</f>
        <v>1312903.78</v>
      </c>
    </row>
    <row r="84" spans="1:21" s="18" customFormat="1" ht="15.75" customHeight="1">
      <c r="A84" s="133" t="s">
        <v>166</v>
      </c>
      <c r="B84" s="41">
        <v>63</v>
      </c>
      <c r="C84" s="41">
        <v>0</v>
      </c>
      <c r="D84" s="28">
        <v>866</v>
      </c>
      <c r="E84" s="62" t="s">
        <v>26</v>
      </c>
      <c r="F84" s="62" t="s">
        <v>26</v>
      </c>
      <c r="G84" s="62" t="s">
        <v>23</v>
      </c>
      <c r="H84" s="62" t="s">
        <v>74</v>
      </c>
      <c r="I84" s="62" t="s">
        <v>132</v>
      </c>
      <c r="J84" s="62"/>
      <c r="K84" s="106">
        <f aca="true" t="shared" si="39" ref="K84:P85">K85</f>
        <v>33</v>
      </c>
      <c r="L84" s="106">
        <f t="shared" si="39"/>
        <v>34</v>
      </c>
      <c r="M84" s="106">
        <f t="shared" si="39"/>
        <v>35</v>
      </c>
      <c r="N84" s="106">
        <f t="shared" si="39"/>
        <v>36</v>
      </c>
      <c r="O84" s="106">
        <f t="shared" si="39"/>
        <v>37</v>
      </c>
      <c r="P84" s="106">
        <f t="shared" si="39"/>
        <v>38</v>
      </c>
      <c r="Q84" s="106"/>
      <c r="R84" s="62"/>
      <c r="S84" s="77">
        <f aca="true" t="shared" si="40" ref="S84:U85">S85</f>
        <v>112924</v>
      </c>
      <c r="T84" s="77">
        <f t="shared" si="40"/>
        <v>-320.27</v>
      </c>
      <c r="U84" s="77">
        <f t="shared" si="40"/>
        <v>112603.73</v>
      </c>
    </row>
    <row r="85" spans="1:21" s="18" customFormat="1" ht="27.75" customHeight="1">
      <c r="A85" s="72" t="s">
        <v>113</v>
      </c>
      <c r="B85" s="41">
        <v>63</v>
      </c>
      <c r="C85" s="41">
        <v>0</v>
      </c>
      <c r="D85" s="28">
        <v>866</v>
      </c>
      <c r="E85" s="62" t="s">
        <v>26</v>
      </c>
      <c r="F85" s="62" t="s">
        <v>26</v>
      </c>
      <c r="G85" s="62" t="s">
        <v>23</v>
      </c>
      <c r="H85" s="62" t="s">
        <v>74</v>
      </c>
      <c r="I85" s="62" t="s">
        <v>132</v>
      </c>
      <c r="J85" s="62" t="s">
        <v>3</v>
      </c>
      <c r="K85" s="106">
        <f t="shared" si="39"/>
        <v>33</v>
      </c>
      <c r="L85" s="106">
        <f t="shared" si="39"/>
        <v>34</v>
      </c>
      <c r="M85" s="106">
        <f t="shared" si="39"/>
        <v>35</v>
      </c>
      <c r="N85" s="106">
        <f t="shared" si="39"/>
        <v>36</v>
      </c>
      <c r="O85" s="106">
        <f t="shared" si="39"/>
        <v>37</v>
      </c>
      <c r="P85" s="106">
        <f t="shared" si="39"/>
        <v>38</v>
      </c>
      <c r="Q85" s="106"/>
      <c r="R85" s="62" t="s">
        <v>3</v>
      </c>
      <c r="S85" s="77">
        <f t="shared" si="40"/>
        <v>112924</v>
      </c>
      <c r="T85" s="77">
        <f t="shared" si="40"/>
        <v>-320.27</v>
      </c>
      <c r="U85" s="77">
        <f t="shared" si="40"/>
        <v>112603.73</v>
      </c>
    </row>
    <row r="86" spans="1:21" ht="40.5" customHeight="1">
      <c r="A86" s="72" t="s">
        <v>66</v>
      </c>
      <c r="B86" s="41">
        <v>63</v>
      </c>
      <c r="C86" s="41">
        <v>0</v>
      </c>
      <c r="D86" s="28">
        <v>866</v>
      </c>
      <c r="E86" s="62" t="s">
        <v>26</v>
      </c>
      <c r="F86" s="62" t="s">
        <v>26</v>
      </c>
      <c r="G86" s="62" t="s">
        <v>23</v>
      </c>
      <c r="H86" s="62" t="s">
        <v>74</v>
      </c>
      <c r="I86" s="62" t="s">
        <v>132</v>
      </c>
      <c r="J86" s="62" t="s">
        <v>4</v>
      </c>
      <c r="K86" s="106">
        <v>33</v>
      </c>
      <c r="L86" s="106">
        <v>34</v>
      </c>
      <c r="M86" s="106">
        <v>35</v>
      </c>
      <c r="N86" s="106">
        <v>36</v>
      </c>
      <c r="O86" s="106">
        <v>37</v>
      </c>
      <c r="P86" s="106">
        <v>38</v>
      </c>
      <c r="Q86" s="106"/>
      <c r="R86" s="62" t="s">
        <v>4</v>
      </c>
      <c r="S86" s="77">
        <v>112924</v>
      </c>
      <c r="T86" s="77">
        <v>-320.27</v>
      </c>
      <c r="U86" s="77">
        <f>S86+T86</f>
        <v>112603.73</v>
      </c>
    </row>
    <row r="87" spans="1:21" ht="14.25" customHeight="1">
      <c r="A87" s="72" t="s">
        <v>100</v>
      </c>
      <c r="B87" s="41"/>
      <c r="C87" s="41"/>
      <c r="D87" s="28">
        <v>866</v>
      </c>
      <c r="E87" s="62" t="s">
        <v>26</v>
      </c>
      <c r="F87" s="62" t="s">
        <v>26</v>
      </c>
      <c r="G87" s="62" t="s">
        <v>23</v>
      </c>
      <c r="H87" s="62" t="s">
        <v>74</v>
      </c>
      <c r="I87" s="62" t="s">
        <v>133</v>
      </c>
      <c r="J87" s="62" t="s">
        <v>3</v>
      </c>
      <c r="K87" s="106">
        <f aca="true" t="shared" si="41" ref="K87:P87">K88</f>
        <v>10</v>
      </c>
      <c r="L87" s="106">
        <f t="shared" si="41"/>
        <v>11</v>
      </c>
      <c r="M87" s="106">
        <f t="shared" si="41"/>
        <v>12</v>
      </c>
      <c r="N87" s="106">
        <f t="shared" si="41"/>
        <v>13</v>
      </c>
      <c r="O87" s="106">
        <f t="shared" si="41"/>
        <v>14</v>
      </c>
      <c r="P87" s="106">
        <f t="shared" si="41"/>
        <v>15</v>
      </c>
      <c r="Q87" s="106"/>
      <c r="R87" s="62"/>
      <c r="S87" s="77">
        <f aca="true" t="shared" si="42" ref="S87:U88">S88</f>
        <v>5000</v>
      </c>
      <c r="T87" s="77">
        <f t="shared" si="42"/>
        <v>-5000</v>
      </c>
      <c r="U87" s="77">
        <f t="shared" si="42"/>
        <v>0</v>
      </c>
    </row>
    <row r="88" spans="1:21" ht="14.25" customHeight="1">
      <c r="A88" s="72" t="s">
        <v>113</v>
      </c>
      <c r="B88" s="41"/>
      <c r="C88" s="41"/>
      <c r="D88" s="28">
        <v>866</v>
      </c>
      <c r="E88" s="62" t="s">
        <v>26</v>
      </c>
      <c r="F88" s="62" t="s">
        <v>26</v>
      </c>
      <c r="G88" s="62" t="s">
        <v>23</v>
      </c>
      <c r="H88" s="62" t="s">
        <v>74</v>
      </c>
      <c r="I88" s="62" t="s">
        <v>133</v>
      </c>
      <c r="J88" s="62" t="s">
        <v>4</v>
      </c>
      <c r="K88" s="106">
        <v>10</v>
      </c>
      <c r="L88" s="106">
        <v>11</v>
      </c>
      <c r="M88" s="106">
        <v>12</v>
      </c>
      <c r="N88" s="106">
        <v>13</v>
      </c>
      <c r="O88" s="106">
        <v>14</v>
      </c>
      <c r="P88" s="106">
        <v>15</v>
      </c>
      <c r="Q88" s="106"/>
      <c r="R88" s="62" t="s">
        <v>3</v>
      </c>
      <c r="S88" s="77">
        <f t="shared" si="42"/>
        <v>5000</v>
      </c>
      <c r="T88" s="77">
        <f t="shared" si="42"/>
        <v>-5000</v>
      </c>
      <c r="U88" s="77">
        <f t="shared" si="42"/>
        <v>0</v>
      </c>
    </row>
    <row r="89" spans="1:21" ht="14.25" customHeight="1">
      <c r="A89" s="72" t="s">
        <v>86</v>
      </c>
      <c r="B89" s="41">
        <v>63</v>
      </c>
      <c r="C89" s="41">
        <v>0</v>
      </c>
      <c r="D89" s="28">
        <v>866</v>
      </c>
      <c r="E89" s="62" t="s">
        <v>26</v>
      </c>
      <c r="F89" s="62" t="s">
        <v>26</v>
      </c>
      <c r="G89" s="62" t="s">
        <v>23</v>
      </c>
      <c r="H89" s="62" t="s">
        <v>75</v>
      </c>
      <c r="I89" s="62" t="s">
        <v>133</v>
      </c>
      <c r="J89" s="62"/>
      <c r="K89" s="106">
        <f aca="true" t="shared" si="43" ref="K89:P90">K90</f>
        <v>15</v>
      </c>
      <c r="L89" s="106">
        <f t="shared" si="43"/>
        <v>16</v>
      </c>
      <c r="M89" s="106">
        <f t="shared" si="43"/>
        <v>17</v>
      </c>
      <c r="N89" s="106">
        <f t="shared" si="43"/>
        <v>18</v>
      </c>
      <c r="O89" s="106">
        <f t="shared" si="43"/>
        <v>19</v>
      </c>
      <c r="P89" s="106">
        <f t="shared" si="43"/>
        <v>20</v>
      </c>
      <c r="Q89" s="106"/>
      <c r="R89" s="62" t="s">
        <v>4</v>
      </c>
      <c r="S89" s="77">
        <v>5000</v>
      </c>
      <c r="T89" s="77">
        <v>-5000</v>
      </c>
      <c r="U89" s="77">
        <f>S89+T89</f>
        <v>0</v>
      </c>
    </row>
    <row r="90" spans="1:21" ht="15.75" customHeight="1" hidden="1">
      <c r="A90" s="133" t="s">
        <v>76</v>
      </c>
      <c r="B90" s="41">
        <v>63</v>
      </c>
      <c r="C90" s="41">
        <v>0</v>
      </c>
      <c r="D90" s="28">
        <v>866</v>
      </c>
      <c r="E90" s="62" t="s">
        <v>26</v>
      </c>
      <c r="F90" s="62" t="s">
        <v>26</v>
      </c>
      <c r="G90" s="62" t="s">
        <v>23</v>
      </c>
      <c r="H90" s="62" t="s">
        <v>75</v>
      </c>
      <c r="I90" s="62" t="s">
        <v>134</v>
      </c>
      <c r="J90" s="62" t="s">
        <v>3</v>
      </c>
      <c r="K90" s="106">
        <f t="shared" si="43"/>
        <v>15</v>
      </c>
      <c r="L90" s="106">
        <f t="shared" si="43"/>
        <v>16</v>
      </c>
      <c r="M90" s="106">
        <f t="shared" si="43"/>
        <v>17</v>
      </c>
      <c r="N90" s="106">
        <f t="shared" si="43"/>
        <v>18</v>
      </c>
      <c r="O90" s="106">
        <f t="shared" si="43"/>
        <v>19</v>
      </c>
      <c r="P90" s="106">
        <f t="shared" si="43"/>
        <v>20</v>
      </c>
      <c r="Q90" s="106"/>
      <c r="R90" s="62"/>
      <c r="S90" s="77">
        <f aca="true" t="shared" si="44" ref="S90:U91">S91</f>
        <v>1135500</v>
      </c>
      <c r="T90" s="77">
        <f t="shared" si="44"/>
        <v>0</v>
      </c>
      <c r="U90" s="77">
        <f t="shared" si="44"/>
        <v>1135500</v>
      </c>
    </row>
    <row r="91" spans="1:21" ht="31.5" customHeight="1" hidden="1">
      <c r="A91" s="72" t="s">
        <v>113</v>
      </c>
      <c r="B91" s="41">
        <v>63</v>
      </c>
      <c r="C91" s="41">
        <v>0</v>
      </c>
      <c r="D91" s="28">
        <v>866</v>
      </c>
      <c r="E91" s="62" t="s">
        <v>26</v>
      </c>
      <c r="F91" s="62" t="s">
        <v>26</v>
      </c>
      <c r="G91" s="62" t="s">
        <v>23</v>
      </c>
      <c r="H91" s="62" t="s">
        <v>75</v>
      </c>
      <c r="I91" s="62" t="s">
        <v>134</v>
      </c>
      <c r="J91" s="62" t="s">
        <v>4</v>
      </c>
      <c r="K91" s="12">
        <v>15</v>
      </c>
      <c r="L91" s="12">
        <v>16</v>
      </c>
      <c r="M91" s="12">
        <v>17</v>
      </c>
      <c r="N91" s="12">
        <v>18</v>
      </c>
      <c r="O91" s="12">
        <v>19</v>
      </c>
      <c r="P91" s="12">
        <v>20</v>
      </c>
      <c r="Q91" s="12"/>
      <c r="R91" s="62" t="s">
        <v>3</v>
      </c>
      <c r="S91" s="44">
        <f t="shared" si="44"/>
        <v>1135500</v>
      </c>
      <c r="T91" s="44">
        <f t="shared" si="44"/>
        <v>0</v>
      </c>
      <c r="U91" s="44">
        <f t="shared" si="44"/>
        <v>1135500</v>
      </c>
    </row>
    <row r="92" spans="1:21" s="18" customFormat="1" ht="39" customHeight="1" hidden="1">
      <c r="A92" s="72" t="s">
        <v>86</v>
      </c>
      <c r="B92" s="41"/>
      <c r="C92" s="41"/>
      <c r="D92" s="28">
        <v>866</v>
      </c>
      <c r="E92" s="62" t="s">
        <v>26</v>
      </c>
      <c r="F92" s="62" t="s">
        <v>26</v>
      </c>
      <c r="G92" s="62" t="s">
        <v>23</v>
      </c>
      <c r="H92" s="62" t="s">
        <v>75</v>
      </c>
      <c r="I92" s="62" t="s">
        <v>134</v>
      </c>
      <c r="J92" s="62"/>
      <c r="K92" s="12">
        <f>K93</f>
        <v>15</v>
      </c>
      <c r="L92" s="12">
        <f aca="true" t="shared" si="45" ref="L92:P93">L93</f>
        <v>16</v>
      </c>
      <c r="M92" s="12">
        <f t="shared" si="45"/>
        <v>17</v>
      </c>
      <c r="N92" s="12">
        <f t="shared" si="45"/>
        <v>18</v>
      </c>
      <c r="O92" s="12">
        <f t="shared" si="45"/>
        <v>19</v>
      </c>
      <c r="P92" s="12">
        <f t="shared" si="45"/>
        <v>20</v>
      </c>
      <c r="Q92" s="12"/>
      <c r="R92" s="62" t="s">
        <v>4</v>
      </c>
      <c r="S92" s="44">
        <v>1135500</v>
      </c>
      <c r="T92" s="44">
        <v>0</v>
      </c>
      <c r="U92" s="44">
        <f>S92+T92</f>
        <v>1135500</v>
      </c>
    </row>
    <row r="93" spans="1:21" ht="14.25" customHeight="1">
      <c r="A93" s="72" t="s">
        <v>131</v>
      </c>
      <c r="B93" s="41"/>
      <c r="C93" s="41"/>
      <c r="D93" s="28">
        <v>866</v>
      </c>
      <c r="E93" s="62" t="s">
        <v>26</v>
      </c>
      <c r="F93" s="62" t="s">
        <v>26</v>
      </c>
      <c r="G93" s="62" t="s">
        <v>23</v>
      </c>
      <c r="H93" s="62" t="s">
        <v>75</v>
      </c>
      <c r="I93" s="62" t="s">
        <v>135</v>
      </c>
      <c r="J93" s="62" t="s">
        <v>3</v>
      </c>
      <c r="K93" s="12">
        <f>K94</f>
        <v>15</v>
      </c>
      <c r="L93" s="12">
        <f t="shared" si="45"/>
        <v>16</v>
      </c>
      <c r="M93" s="12">
        <f t="shared" si="45"/>
        <v>17</v>
      </c>
      <c r="N93" s="12">
        <f t="shared" si="45"/>
        <v>18</v>
      </c>
      <c r="O93" s="12">
        <f t="shared" si="45"/>
        <v>19</v>
      </c>
      <c r="P93" s="12">
        <f t="shared" si="45"/>
        <v>20</v>
      </c>
      <c r="Q93" s="12"/>
      <c r="R93" s="62"/>
      <c r="S93" s="44">
        <f aca="true" t="shared" si="46" ref="S93:U94">S94</f>
        <v>95000</v>
      </c>
      <c r="T93" s="44">
        <f t="shared" si="46"/>
        <v>-30199.95</v>
      </c>
      <c r="U93" s="44">
        <f t="shared" si="46"/>
        <v>64800.05</v>
      </c>
    </row>
    <row r="94" spans="1:21" ht="14.25" customHeight="1">
      <c r="A94" s="72" t="s">
        <v>113</v>
      </c>
      <c r="B94" s="41"/>
      <c r="C94" s="41"/>
      <c r="D94" s="28">
        <v>866</v>
      </c>
      <c r="E94" s="62" t="s">
        <v>26</v>
      </c>
      <c r="F94" s="62" t="s">
        <v>26</v>
      </c>
      <c r="G94" s="62" t="s">
        <v>23</v>
      </c>
      <c r="H94" s="62" t="s">
        <v>75</v>
      </c>
      <c r="I94" s="62" t="s">
        <v>135</v>
      </c>
      <c r="J94" s="62" t="s">
        <v>4</v>
      </c>
      <c r="K94" s="12">
        <v>15</v>
      </c>
      <c r="L94" s="12">
        <v>16</v>
      </c>
      <c r="M94" s="12">
        <v>17</v>
      </c>
      <c r="N94" s="12">
        <v>18</v>
      </c>
      <c r="O94" s="12">
        <v>19</v>
      </c>
      <c r="P94" s="12">
        <v>20</v>
      </c>
      <c r="Q94" s="12"/>
      <c r="R94" s="62" t="s">
        <v>3</v>
      </c>
      <c r="S94" s="44">
        <f t="shared" si="46"/>
        <v>95000</v>
      </c>
      <c r="T94" s="44">
        <f t="shared" si="46"/>
        <v>-30199.95</v>
      </c>
      <c r="U94" s="44">
        <f t="shared" si="46"/>
        <v>64800.05</v>
      </c>
    </row>
    <row r="95" spans="1:21" ht="15" customHeight="1">
      <c r="A95" s="72" t="s">
        <v>114</v>
      </c>
      <c r="B95" s="41"/>
      <c r="C95" s="41"/>
      <c r="D95" s="28">
        <v>866</v>
      </c>
      <c r="E95" s="62" t="s">
        <v>26</v>
      </c>
      <c r="F95" s="62" t="s">
        <v>26</v>
      </c>
      <c r="G95" s="62" t="s">
        <v>23</v>
      </c>
      <c r="H95" s="62" t="s">
        <v>75</v>
      </c>
      <c r="I95" s="62" t="s">
        <v>135</v>
      </c>
      <c r="J95" s="62" t="s">
        <v>85</v>
      </c>
      <c r="K95" s="12"/>
      <c r="L95" s="12"/>
      <c r="M95" s="12"/>
      <c r="N95" s="12"/>
      <c r="O95" s="12"/>
      <c r="P95" s="12"/>
      <c r="Q95" s="12"/>
      <c r="R95" s="62" t="s">
        <v>4</v>
      </c>
      <c r="S95" s="44">
        <v>95000</v>
      </c>
      <c r="T95" s="44">
        <v>-30199.95</v>
      </c>
      <c r="U95" s="44">
        <f>S95+T95</f>
        <v>64800.05</v>
      </c>
    </row>
    <row r="96" spans="1:21" ht="15" customHeight="1">
      <c r="A96" s="91" t="s">
        <v>229</v>
      </c>
      <c r="B96" s="41"/>
      <c r="C96" s="41"/>
      <c r="D96" s="28"/>
      <c r="E96" s="62"/>
      <c r="F96" s="59" t="s">
        <v>226</v>
      </c>
      <c r="G96" s="59"/>
      <c r="H96" s="62"/>
      <c r="I96" s="62"/>
      <c r="J96" s="62"/>
      <c r="K96" s="12"/>
      <c r="L96" s="12"/>
      <c r="M96" s="12"/>
      <c r="N96" s="12"/>
      <c r="O96" s="12"/>
      <c r="P96" s="12"/>
      <c r="Q96" s="12"/>
      <c r="R96" s="62"/>
      <c r="S96" s="40">
        <f aca="true" t="shared" si="47" ref="S96:U97">S97</f>
        <v>34960</v>
      </c>
      <c r="T96" s="40">
        <f t="shared" si="47"/>
        <v>-1124</v>
      </c>
      <c r="U96" s="40">
        <f t="shared" si="47"/>
        <v>33836</v>
      </c>
    </row>
    <row r="97" spans="1:21" ht="15" customHeight="1">
      <c r="A97" s="91" t="s">
        <v>228</v>
      </c>
      <c r="B97" s="41"/>
      <c r="C97" s="41"/>
      <c r="D97" s="28"/>
      <c r="E97" s="62"/>
      <c r="F97" s="59" t="s">
        <v>226</v>
      </c>
      <c r="G97" s="59" t="s">
        <v>20</v>
      </c>
      <c r="H97" s="62"/>
      <c r="I97" s="62"/>
      <c r="J97" s="62"/>
      <c r="K97" s="12"/>
      <c r="L97" s="12"/>
      <c r="M97" s="12"/>
      <c r="N97" s="12"/>
      <c r="O97" s="12"/>
      <c r="P97" s="12"/>
      <c r="Q97" s="12"/>
      <c r="R97" s="62"/>
      <c r="S97" s="40">
        <f t="shared" si="47"/>
        <v>34960</v>
      </c>
      <c r="T97" s="40">
        <f t="shared" si="47"/>
        <v>-1124</v>
      </c>
      <c r="U97" s="40">
        <f t="shared" si="47"/>
        <v>33836</v>
      </c>
    </row>
    <row r="98" spans="1:21" ht="26.25" customHeight="1">
      <c r="A98" s="91" t="s">
        <v>227</v>
      </c>
      <c r="B98" s="41"/>
      <c r="C98" s="41"/>
      <c r="D98" s="28"/>
      <c r="E98" s="62"/>
      <c r="F98" s="62" t="s">
        <v>226</v>
      </c>
      <c r="G98" s="62" t="s">
        <v>20</v>
      </c>
      <c r="H98" s="62"/>
      <c r="I98" s="62" t="s">
        <v>230</v>
      </c>
      <c r="J98" s="62"/>
      <c r="K98" s="12"/>
      <c r="L98" s="12"/>
      <c r="M98" s="12"/>
      <c r="N98" s="12"/>
      <c r="O98" s="12"/>
      <c r="P98" s="12"/>
      <c r="Q98" s="12"/>
      <c r="R98" s="62"/>
      <c r="S98" s="44">
        <f>S99+S101</f>
        <v>34960</v>
      </c>
      <c r="T98" s="44">
        <f>T99+T101</f>
        <v>-1124</v>
      </c>
      <c r="U98" s="44">
        <f>U99+U101</f>
        <v>33836</v>
      </c>
    </row>
    <row r="99" spans="1:21" ht="27.75" customHeight="1">
      <c r="A99" s="72" t="s">
        <v>113</v>
      </c>
      <c r="B99" s="41"/>
      <c r="C99" s="41"/>
      <c r="D99" s="28"/>
      <c r="E99" s="62"/>
      <c r="F99" s="62" t="s">
        <v>226</v>
      </c>
      <c r="G99" s="62" t="s">
        <v>20</v>
      </c>
      <c r="H99" s="62"/>
      <c r="I99" s="62" t="s">
        <v>230</v>
      </c>
      <c r="J99" s="62"/>
      <c r="K99" s="12"/>
      <c r="L99" s="12"/>
      <c r="M99" s="12"/>
      <c r="N99" s="12"/>
      <c r="O99" s="12"/>
      <c r="P99" s="12"/>
      <c r="Q99" s="12"/>
      <c r="R99" s="62" t="s">
        <v>3</v>
      </c>
      <c r="S99" s="44">
        <f>S100</f>
        <v>20000</v>
      </c>
      <c r="T99" s="44">
        <f>T100</f>
        <v>-329</v>
      </c>
      <c r="U99" s="44">
        <f>U100</f>
        <v>19671</v>
      </c>
    </row>
    <row r="100" spans="1:21" ht="30" customHeight="1">
      <c r="A100" s="72" t="s">
        <v>86</v>
      </c>
      <c r="B100" s="41"/>
      <c r="C100" s="41"/>
      <c r="D100" s="28"/>
      <c r="E100" s="62"/>
      <c r="F100" s="62" t="s">
        <v>226</v>
      </c>
      <c r="G100" s="62" t="s">
        <v>20</v>
      </c>
      <c r="H100" s="62"/>
      <c r="I100" s="62" t="s">
        <v>230</v>
      </c>
      <c r="J100" s="62"/>
      <c r="K100" s="12"/>
      <c r="L100" s="12"/>
      <c r="M100" s="12"/>
      <c r="N100" s="12"/>
      <c r="O100" s="12"/>
      <c r="P100" s="12"/>
      <c r="Q100" s="12"/>
      <c r="R100" s="62" t="s">
        <v>4</v>
      </c>
      <c r="S100" s="44">
        <v>20000</v>
      </c>
      <c r="T100" s="44">
        <v>-329</v>
      </c>
      <c r="U100" s="44">
        <f>S100+T100</f>
        <v>19671</v>
      </c>
    </row>
    <row r="101" spans="1:21" ht="15" customHeight="1">
      <c r="A101" s="61" t="s">
        <v>5</v>
      </c>
      <c r="B101" s="41"/>
      <c r="C101" s="41"/>
      <c r="D101" s="28"/>
      <c r="E101" s="62"/>
      <c r="F101" s="62" t="s">
        <v>226</v>
      </c>
      <c r="G101" s="62" t="s">
        <v>20</v>
      </c>
      <c r="H101" s="62"/>
      <c r="I101" s="62" t="s">
        <v>230</v>
      </c>
      <c r="J101" s="62"/>
      <c r="K101" s="12"/>
      <c r="L101" s="12"/>
      <c r="M101" s="12"/>
      <c r="N101" s="12"/>
      <c r="O101" s="12"/>
      <c r="P101" s="12"/>
      <c r="Q101" s="12"/>
      <c r="R101" s="62" t="s">
        <v>6</v>
      </c>
      <c r="S101" s="44">
        <f>S102</f>
        <v>14960</v>
      </c>
      <c r="T101" s="44">
        <f>T102</f>
        <v>-795</v>
      </c>
      <c r="U101" s="44">
        <f>U102</f>
        <v>14165</v>
      </c>
    </row>
    <row r="102" spans="1:21" ht="15" customHeight="1">
      <c r="A102" s="72" t="s">
        <v>175</v>
      </c>
      <c r="B102" s="41"/>
      <c r="C102" s="41"/>
      <c r="D102" s="28"/>
      <c r="E102" s="62"/>
      <c r="F102" s="62" t="s">
        <v>226</v>
      </c>
      <c r="G102" s="62" t="s">
        <v>20</v>
      </c>
      <c r="H102" s="62"/>
      <c r="I102" s="62" t="s">
        <v>230</v>
      </c>
      <c r="J102" s="62"/>
      <c r="K102" s="12"/>
      <c r="L102" s="12"/>
      <c r="M102" s="12"/>
      <c r="N102" s="12"/>
      <c r="O102" s="12"/>
      <c r="P102" s="12"/>
      <c r="Q102" s="12"/>
      <c r="R102" s="62" t="s">
        <v>115</v>
      </c>
      <c r="S102" s="44">
        <v>14960</v>
      </c>
      <c r="T102" s="44">
        <v>-795</v>
      </c>
      <c r="U102" s="44">
        <f>S102+T102</f>
        <v>14165</v>
      </c>
    </row>
    <row r="103" spans="1:21" ht="17.25" customHeight="1">
      <c r="A103" s="84" t="s">
        <v>97</v>
      </c>
      <c r="B103" s="36"/>
      <c r="C103" s="36"/>
      <c r="D103" s="45">
        <v>866</v>
      </c>
      <c r="E103" s="38" t="s">
        <v>31</v>
      </c>
      <c r="F103" s="38" t="s">
        <v>31</v>
      </c>
      <c r="G103" s="43"/>
      <c r="H103" s="43"/>
      <c r="I103" s="62"/>
      <c r="J103" s="43"/>
      <c r="K103" s="26">
        <f>K104</f>
        <v>105.2</v>
      </c>
      <c r="L103" s="26">
        <f aca="true" t="shared" si="48" ref="L103:P106">L104</f>
        <v>106.206</v>
      </c>
      <c r="M103" s="26">
        <f t="shared" si="48"/>
        <v>107.206</v>
      </c>
      <c r="N103" s="26">
        <f t="shared" si="48"/>
        <v>108.206</v>
      </c>
      <c r="O103" s="26">
        <f t="shared" si="48"/>
        <v>109.206</v>
      </c>
      <c r="P103" s="26">
        <f t="shared" si="48"/>
        <v>110.206</v>
      </c>
      <c r="Q103" s="26"/>
      <c r="R103" s="43"/>
      <c r="S103" s="40">
        <f>S104</f>
        <v>109400</v>
      </c>
      <c r="T103" s="40">
        <f aca="true" t="shared" si="49" ref="T103:U106">T104</f>
        <v>14.32</v>
      </c>
      <c r="U103" s="40">
        <f t="shared" si="49"/>
        <v>109414.32</v>
      </c>
    </row>
    <row r="104" spans="1:21" ht="17.25" customHeight="1">
      <c r="A104" s="84" t="s">
        <v>94</v>
      </c>
      <c r="B104" s="41"/>
      <c r="C104" s="41"/>
      <c r="D104" s="45">
        <v>866</v>
      </c>
      <c r="E104" s="38" t="s">
        <v>31</v>
      </c>
      <c r="F104" s="38" t="s">
        <v>31</v>
      </c>
      <c r="G104" s="38" t="s">
        <v>20</v>
      </c>
      <c r="H104" s="43"/>
      <c r="I104" s="62"/>
      <c r="J104" s="43"/>
      <c r="K104" s="26">
        <f>K105</f>
        <v>105.2</v>
      </c>
      <c r="L104" s="26">
        <f t="shared" si="48"/>
        <v>106.206</v>
      </c>
      <c r="M104" s="26">
        <f t="shared" si="48"/>
        <v>107.206</v>
      </c>
      <c r="N104" s="26">
        <f t="shared" si="48"/>
        <v>108.206</v>
      </c>
      <c r="O104" s="26">
        <f t="shared" si="48"/>
        <v>109.206</v>
      </c>
      <c r="P104" s="26">
        <f t="shared" si="48"/>
        <v>110.206</v>
      </c>
      <c r="Q104" s="26"/>
      <c r="R104" s="43"/>
      <c r="S104" s="40">
        <f>S105</f>
        <v>109400</v>
      </c>
      <c r="T104" s="40">
        <f t="shared" si="49"/>
        <v>14.32</v>
      </c>
      <c r="U104" s="40">
        <f t="shared" si="49"/>
        <v>109414.32</v>
      </c>
    </row>
    <row r="105" spans="1:21" ht="26.25" customHeight="1">
      <c r="A105" s="78" t="s">
        <v>136</v>
      </c>
      <c r="B105" s="41"/>
      <c r="C105" s="41"/>
      <c r="D105" s="28">
        <v>866</v>
      </c>
      <c r="E105" s="43" t="s">
        <v>31</v>
      </c>
      <c r="F105" s="43" t="s">
        <v>31</v>
      </c>
      <c r="G105" s="43" t="s">
        <v>20</v>
      </c>
      <c r="H105" s="43"/>
      <c r="I105" s="62" t="s">
        <v>137</v>
      </c>
      <c r="J105" s="43"/>
      <c r="K105" s="12">
        <f>K106</f>
        <v>105.2</v>
      </c>
      <c r="L105" s="12">
        <f t="shared" si="48"/>
        <v>106.206</v>
      </c>
      <c r="M105" s="12">
        <f t="shared" si="48"/>
        <v>107.206</v>
      </c>
      <c r="N105" s="12">
        <f t="shared" si="48"/>
        <v>108.206</v>
      </c>
      <c r="O105" s="12">
        <f t="shared" si="48"/>
        <v>109.206</v>
      </c>
      <c r="P105" s="12">
        <f t="shared" si="48"/>
        <v>110.206</v>
      </c>
      <c r="Q105" s="12"/>
      <c r="R105" s="43"/>
      <c r="S105" s="44">
        <f>S106</f>
        <v>109400</v>
      </c>
      <c r="T105" s="44">
        <f t="shared" si="49"/>
        <v>14.32</v>
      </c>
      <c r="U105" s="44">
        <f t="shared" si="49"/>
        <v>109414.32</v>
      </c>
    </row>
    <row r="106" spans="1:21" s="16" customFormat="1" ht="24.75" customHeight="1">
      <c r="A106" s="78" t="s">
        <v>96</v>
      </c>
      <c r="B106" s="41"/>
      <c r="C106" s="41"/>
      <c r="D106" s="28">
        <v>866</v>
      </c>
      <c r="E106" s="43" t="s">
        <v>31</v>
      </c>
      <c r="F106" s="43" t="s">
        <v>31</v>
      </c>
      <c r="G106" s="43" t="s">
        <v>20</v>
      </c>
      <c r="H106" s="43"/>
      <c r="I106" s="62" t="s">
        <v>137</v>
      </c>
      <c r="J106" s="43" t="s">
        <v>95</v>
      </c>
      <c r="K106" s="12">
        <f>K107</f>
        <v>105.2</v>
      </c>
      <c r="L106" s="12">
        <f t="shared" si="48"/>
        <v>106.206</v>
      </c>
      <c r="M106" s="12">
        <f t="shared" si="48"/>
        <v>107.206</v>
      </c>
      <c r="N106" s="12">
        <f t="shared" si="48"/>
        <v>108.206</v>
      </c>
      <c r="O106" s="12">
        <f t="shared" si="48"/>
        <v>109.206</v>
      </c>
      <c r="P106" s="12">
        <f t="shared" si="48"/>
        <v>110.206</v>
      </c>
      <c r="Q106" s="12"/>
      <c r="R106" s="43" t="s">
        <v>95</v>
      </c>
      <c r="S106" s="44">
        <f>S107</f>
        <v>109400</v>
      </c>
      <c r="T106" s="44">
        <f t="shared" si="49"/>
        <v>14.32</v>
      </c>
      <c r="U106" s="44">
        <f t="shared" si="49"/>
        <v>109414.32</v>
      </c>
    </row>
    <row r="107" spans="1:21" ht="24.75" customHeight="1">
      <c r="A107" s="78" t="s">
        <v>159</v>
      </c>
      <c r="B107" s="41"/>
      <c r="C107" s="41"/>
      <c r="D107" s="28">
        <v>866</v>
      </c>
      <c r="E107" s="43" t="s">
        <v>31</v>
      </c>
      <c r="F107" s="43" t="s">
        <v>31</v>
      </c>
      <c r="G107" s="43" t="s">
        <v>20</v>
      </c>
      <c r="H107" s="43"/>
      <c r="I107" s="62" t="s">
        <v>137</v>
      </c>
      <c r="J107" s="43" t="s">
        <v>93</v>
      </c>
      <c r="K107" s="12">
        <v>105.2</v>
      </c>
      <c r="L107" s="12">
        <v>106.206</v>
      </c>
      <c r="M107" s="12">
        <v>107.206</v>
      </c>
      <c r="N107" s="12">
        <v>108.206</v>
      </c>
      <c r="O107" s="12">
        <v>109.206</v>
      </c>
      <c r="P107" s="12">
        <v>110.206</v>
      </c>
      <c r="Q107" s="12"/>
      <c r="R107" s="43" t="s">
        <v>160</v>
      </c>
      <c r="S107" s="44">
        <v>109400</v>
      </c>
      <c r="T107" s="44">
        <v>14.32</v>
      </c>
      <c r="U107" s="44">
        <f>S107+T107</f>
        <v>109414.32</v>
      </c>
    </row>
    <row r="108" spans="1:21" ht="15" customHeight="1" hidden="1">
      <c r="A108" s="95" t="s">
        <v>30</v>
      </c>
      <c r="B108" s="36">
        <v>63</v>
      </c>
      <c r="C108" s="36">
        <v>0</v>
      </c>
      <c r="D108" s="45">
        <v>866</v>
      </c>
      <c r="E108" s="38" t="s">
        <v>33</v>
      </c>
      <c r="F108" s="38" t="s">
        <v>33</v>
      </c>
      <c r="G108" s="38"/>
      <c r="H108" s="38"/>
      <c r="I108" s="38"/>
      <c r="J108" s="38"/>
      <c r="K108" s="26" t="e">
        <f aca="true" t="shared" si="50" ref="K108:P111">K109</f>
        <v>#REF!</v>
      </c>
      <c r="L108" s="26" t="e">
        <f t="shared" si="50"/>
        <v>#REF!</v>
      </c>
      <c r="M108" s="26" t="e">
        <f t="shared" si="50"/>
        <v>#REF!</v>
      </c>
      <c r="N108" s="26" t="e">
        <f t="shared" si="50"/>
        <v>#REF!</v>
      </c>
      <c r="O108" s="26" t="e">
        <f t="shared" si="50"/>
        <v>#REF!</v>
      </c>
      <c r="P108" s="26" t="e">
        <f t="shared" si="50"/>
        <v>#REF!</v>
      </c>
      <c r="Q108" s="26"/>
      <c r="R108" s="38"/>
      <c r="S108" s="40">
        <f aca="true" t="shared" si="51" ref="S108:U110">S109</f>
        <v>2000</v>
      </c>
      <c r="T108" s="40">
        <f t="shared" si="51"/>
        <v>0</v>
      </c>
      <c r="U108" s="40">
        <f t="shared" si="51"/>
        <v>2000</v>
      </c>
    </row>
    <row r="109" spans="1:21" ht="15" customHeight="1" hidden="1">
      <c r="A109" s="110" t="s">
        <v>79</v>
      </c>
      <c r="B109" s="36">
        <v>63</v>
      </c>
      <c r="C109" s="36">
        <v>0</v>
      </c>
      <c r="D109" s="45">
        <v>866</v>
      </c>
      <c r="E109" s="38" t="s">
        <v>33</v>
      </c>
      <c r="F109" s="38" t="s">
        <v>33</v>
      </c>
      <c r="G109" s="38" t="s">
        <v>21</v>
      </c>
      <c r="H109" s="38"/>
      <c r="I109" s="38"/>
      <c r="J109" s="38"/>
      <c r="K109" s="26" t="e">
        <f>K110</f>
        <v>#REF!</v>
      </c>
      <c r="L109" s="26" t="e">
        <f t="shared" si="50"/>
        <v>#REF!</v>
      </c>
      <c r="M109" s="26" t="e">
        <f t="shared" si="50"/>
        <v>#REF!</v>
      </c>
      <c r="N109" s="26" t="e">
        <f t="shared" si="50"/>
        <v>#REF!</v>
      </c>
      <c r="O109" s="26" t="e">
        <f t="shared" si="50"/>
        <v>#REF!</v>
      </c>
      <c r="P109" s="26" t="e">
        <f t="shared" si="50"/>
        <v>#REF!</v>
      </c>
      <c r="Q109" s="26"/>
      <c r="R109" s="38"/>
      <c r="S109" s="40">
        <f t="shared" si="51"/>
        <v>2000</v>
      </c>
      <c r="T109" s="40">
        <f t="shared" si="51"/>
        <v>0</v>
      </c>
      <c r="U109" s="40">
        <f t="shared" si="51"/>
        <v>2000</v>
      </c>
    </row>
    <row r="110" spans="1:21" ht="114.75" customHeight="1" hidden="1">
      <c r="A110" s="133" t="s">
        <v>162</v>
      </c>
      <c r="B110" s="41">
        <v>63</v>
      </c>
      <c r="C110" s="41">
        <v>0</v>
      </c>
      <c r="D110" s="28">
        <v>866</v>
      </c>
      <c r="E110" s="43" t="s">
        <v>33</v>
      </c>
      <c r="F110" s="43" t="s">
        <v>33</v>
      </c>
      <c r="G110" s="43" t="s">
        <v>21</v>
      </c>
      <c r="H110" s="43" t="s">
        <v>83</v>
      </c>
      <c r="I110" s="128" t="s">
        <v>193</v>
      </c>
      <c r="J110" s="43"/>
      <c r="K110" s="12" t="e">
        <f>K111+#REF!</f>
        <v>#REF!</v>
      </c>
      <c r="L110" s="12" t="e">
        <f>L111+#REF!</f>
        <v>#REF!</v>
      </c>
      <c r="M110" s="12" t="e">
        <f>M111+#REF!</f>
        <v>#REF!</v>
      </c>
      <c r="N110" s="12" t="e">
        <f>N111+#REF!</f>
        <v>#REF!</v>
      </c>
      <c r="O110" s="12" t="e">
        <f>O111+#REF!</f>
        <v>#REF!</v>
      </c>
      <c r="P110" s="12" t="e">
        <f>P111+#REF!</f>
        <v>#REF!</v>
      </c>
      <c r="Q110" s="12"/>
      <c r="R110" s="43"/>
      <c r="S110" s="44">
        <f>S111</f>
        <v>2000</v>
      </c>
      <c r="T110" s="44">
        <f t="shared" si="51"/>
        <v>0</v>
      </c>
      <c r="U110" s="44">
        <f t="shared" si="51"/>
        <v>2000</v>
      </c>
    </row>
    <row r="111" spans="1:21" ht="15.75" customHeight="1" hidden="1">
      <c r="A111" s="78" t="s">
        <v>32</v>
      </c>
      <c r="B111" s="41">
        <v>63</v>
      </c>
      <c r="C111" s="41">
        <v>0</v>
      </c>
      <c r="D111" s="28">
        <v>866</v>
      </c>
      <c r="E111" s="43" t="s">
        <v>33</v>
      </c>
      <c r="F111" s="43" t="s">
        <v>33</v>
      </c>
      <c r="G111" s="43" t="s">
        <v>21</v>
      </c>
      <c r="H111" s="43" t="s">
        <v>83</v>
      </c>
      <c r="I111" s="128" t="s">
        <v>193</v>
      </c>
      <c r="J111" s="43" t="s">
        <v>22</v>
      </c>
      <c r="K111" s="12">
        <f>K112</f>
        <v>3</v>
      </c>
      <c r="L111" s="12">
        <f t="shared" si="50"/>
        <v>4</v>
      </c>
      <c r="M111" s="12">
        <f t="shared" si="50"/>
        <v>5</v>
      </c>
      <c r="N111" s="12">
        <f t="shared" si="50"/>
        <v>6</v>
      </c>
      <c r="O111" s="12">
        <f t="shared" si="50"/>
        <v>7</v>
      </c>
      <c r="P111" s="12">
        <f t="shared" si="50"/>
        <v>8</v>
      </c>
      <c r="Q111" s="12"/>
      <c r="R111" s="43" t="s">
        <v>22</v>
      </c>
      <c r="S111" s="44">
        <f>S112</f>
        <v>2000</v>
      </c>
      <c r="T111" s="44">
        <f>T112</f>
        <v>0</v>
      </c>
      <c r="U111" s="44">
        <f>U112</f>
        <v>2000</v>
      </c>
    </row>
    <row r="112" spans="1:21" ht="15.75" customHeight="1" hidden="1">
      <c r="A112" s="78" t="s">
        <v>43</v>
      </c>
      <c r="B112" s="41">
        <v>63</v>
      </c>
      <c r="C112" s="41">
        <v>0</v>
      </c>
      <c r="D112" s="28">
        <v>866</v>
      </c>
      <c r="E112" s="43" t="s">
        <v>33</v>
      </c>
      <c r="F112" s="43" t="s">
        <v>33</v>
      </c>
      <c r="G112" s="43" t="s">
        <v>21</v>
      </c>
      <c r="H112" s="43" t="s">
        <v>83</v>
      </c>
      <c r="I112" s="128" t="s">
        <v>193</v>
      </c>
      <c r="J112" s="43" t="s">
        <v>9</v>
      </c>
      <c r="K112" s="12">
        <v>3</v>
      </c>
      <c r="L112" s="12">
        <v>4</v>
      </c>
      <c r="M112" s="12">
        <v>5</v>
      </c>
      <c r="N112" s="12">
        <v>6</v>
      </c>
      <c r="O112" s="12">
        <v>7</v>
      </c>
      <c r="P112" s="12">
        <v>8</v>
      </c>
      <c r="Q112" s="12"/>
      <c r="R112" s="43" t="s">
        <v>9</v>
      </c>
      <c r="S112" s="44">
        <v>2000</v>
      </c>
      <c r="T112" s="44">
        <v>0</v>
      </c>
      <c r="U112" s="44">
        <f>S112+T112</f>
        <v>2000</v>
      </c>
    </row>
    <row r="113" spans="1:21" ht="15.75" customHeight="1" hidden="1">
      <c r="A113" s="96" t="s">
        <v>11</v>
      </c>
      <c r="B113" s="36">
        <v>70</v>
      </c>
      <c r="C113" s="36">
        <v>0</v>
      </c>
      <c r="D113" s="45">
        <v>863</v>
      </c>
      <c r="E113" s="38" t="s">
        <v>12</v>
      </c>
      <c r="F113" s="38" t="s">
        <v>12</v>
      </c>
      <c r="G113" s="38"/>
      <c r="H113" s="38"/>
      <c r="I113" s="80"/>
      <c r="J113" s="80"/>
      <c r="K113" s="107"/>
      <c r="L113" s="107"/>
      <c r="M113" s="107"/>
      <c r="N113" s="107"/>
      <c r="O113" s="107"/>
      <c r="P113" s="107"/>
      <c r="Q113" s="107"/>
      <c r="R113" s="80"/>
      <c r="S113" s="108">
        <f>S114</f>
        <v>0</v>
      </c>
      <c r="T113" s="108">
        <f aca="true" t="shared" si="52" ref="T113:U115">T114</f>
        <v>0</v>
      </c>
      <c r="U113" s="108">
        <f t="shared" si="52"/>
        <v>0</v>
      </c>
    </row>
    <row r="114" spans="1:21" ht="15.75" customHeight="1" hidden="1">
      <c r="A114" s="81" t="s">
        <v>11</v>
      </c>
      <c r="B114" s="41">
        <v>70</v>
      </c>
      <c r="C114" s="41">
        <v>0</v>
      </c>
      <c r="D114" s="28">
        <v>863</v>
      </c>
      <c r="E114" s="43" t="s">
        <v>12</v>
      </c>
      <c r="F114" s="43" t="s">
        <v>12</v>
      </c>
      <c r="G114" s="43" t="s">
        <v>12</v>
      </c>
      <c r="H114" s="43"/>
      <c r="I114" s="43"/>
      <c r="J114" s="43"/>
      <c r="K114" s="12"/>
      <c r="L114" s="12"/>
      <c r="M114" s="12"/>
      <c r="N114" s="12"/>
      <c r="O114" s="12"/>
      <c r="P114" s="12"/>
      <c r="Q114" s="12"/>
      <c r="R114" s="43"/>
      <c r="S114" s="44">
        <f>S115</f>
        <v>0</v>
      </c>
      <c r="T114" s="44">
        <f t="shared" si="52"/>
        <v>0</v>
      </c>
      <c r="U114" s="44">
        <f t="shared" si="52"/>
        <v>0</v>
      </c>
    </row>
    <row r="115" spans="1:21" ht="15.75" customHeight="1" hidden="1">
      <c r="A115" s="70" t="s">
        <v>11</v>
      </c>
      <c r="B115" s="41">
        <v>70</v>
      </c>
      <c r="C115" s="41">
        <v>0</v>
      </c>
      <c r="D115" s="28">
        <v>863</v>
      </c>
      <c r="E115" s="82">
        <v>99</v>
      </c>
      <c r="F115" s="82">
        <v>99</v>
      </c>
      <c r="G115" s="43" t="s">
        <v>12</v>
      </c>
      <c r="H115" s="43" t="s">
        <v>77</v>
      </c>
      <c r="I115" s="29" t="s">
        <v>194</v>
      </c>
      <c r="J115" s="43"/>
      <c r="K115" s="12"/>
      <c r="L115" s="12"/>
      <c r="M115" s="12"/>
      <c r="N115" s="12"/>
      <c r="O115" s="12"/>
      <c r="P115" s="12"/>
      <c r="Q115" s="12"/>
      <c r="R115" s="43"/>
      <c r="S115" s="44">
        <f>S116</f>
        <v>0</v>
      </c>
      <c r="T115" s="44">
        <f t="shared" si="52"/>
        <v>0</v>
      </c>
      <c r="U115" s="44">
        <f t="shared" si="52"/>
        <v>0</v>
      </c>
    </row>
    <row r="116" spans="1:21" ht="15.75" customHeight="1" hidden="1">
      <c r="A116" s="70" t="s">
        <v>11</v>
      </c>
      <c r="B116" s="41">
        <v>70</v>
      </c>
      <c r="C116" s="41">
        <v>0</v>
      </c>
      <c r="D116" s="28">
        <v>863</v>
      </c>
      <c r="E116" s="82">
        <v>99</v>
      </c>
      <c r="F116" s="82">
        <v>99</v>
      </c>
      <c r="G116" s="43" t="s">
        <v>12</v>
      </c>
      <c r="H116" s="43" t="s">
        <v>77</v>
      </c>
      <c r="I116" s="29" t="s">
        <v>194</v>
      </c>
      <c r="J116" s="43" t="s">
        <v>13</v>
      </c>
      <c r="K116" s="12"/>
      <c r="L116" s="12"/>
      <c r="M116" s="12"/>
      <c r="N116" s="12"/>
      <c r="O116" s="12"/>
      <c r="P116" s="12"/>
      <c r="Q116" s="12"/>
      <c r="R116" s="43" t="s">
        <v>195</v>
      </c>
      <c r="S116" s="44">
        <v>0</v>
      </c>
      <c r="T116" s="44">
        <v>0</v>
      </c>
      <c r="U116" s="44">
        <v>0</v>
      </c>
    </row>
    <row r="117" spans="1:21" ht="14.25" customHeight="1">
      <c r="A117" s="84" t="s">
        <v>10</v>
      </c>
      <c r="B117" s="84"/>
      <c r="C117" s="84"/>
      <c r="D117" s="28">
        <v>866</v>
      </c>
      <c r="E117" s="38"/>
      <c r="F117" s="38"/>
      <c r="G117" s="38"/>
      <c r="H117" s="38"/>
      <c r="I117" s="128"/>
      <c r="J117" s="38"/>
      <c r="K117" s="26" t="e">
        <f>K11+K57+K64+#REF!+K108+K113+K78+K69+K103</f>
        <v>#REF!</v>
      </c>
      <c r="L117" s="26" t="e">
        <f>L11+L57+L64+#REF!+L108+L113+L78+L69+L103</f>
        <v>#REF!</v>
      </c>
      <c r="M117" s="26" t="e">
        <f>M11+M57+M64+#REF!+M108+M113+M78+M69+M103</f>
        <v>#REF!</v>
      </c>
      <c r="N117" s="26" t="e">
        <f>N11+N57+N64+#REF!+N108+N113+N78+N69+N103</f>
        <v>#REF!</v>
      </c>
      <c r="O117" s="26" t="e">
        <f>O11+O57+O64+#REF!+O108+O113+O78+O69+O103</f>
        <v>#REF!</v>
      </c>
      <c r="P117" s="26" t="e">
        <f>P11+P57+P64+#REF!+P108+P113+P78+P69+P103</f>
        <v>#REF!</v>
      </c>
      <c r="Q117" s="26"/>
      <c r="R117" s="38"/>
      <c r="S117" s="40">
        <f>S11+S57+S64+S108+S113+S78+S69+S96+S103</f>
        <v>4738631.71</v>
      </c>
      <c r="T117" s="40">
        <f>T11+T57+T64+T108+T113+T78+T69+T96+T103</f>
        <v>1731.269999999997</v>
      </c>
      <c r="U117" s="40">
        <f>U11+U57+U64+U108+U113+U78+U69+U96+U103</f>
        <v>4740362.98</v>
      </c>
    </row>
    <row r="118" spans="1:21" ht="12.75">
      <c r="A118" s="34"/>
      <c r="B118" s="34"/>
      <c r="C118" s="109"/>
      <c r="D118" s="109"/>
      <c r="E118" s="109"/>
      <c r="F118" s="109"/>
      <c r="G118" s="109"/>
      <c r="H118" s="109"/>
      <c r="I118" s="109"/>
      <c r="T118" s="50"/>
      <c r="U118" s="50"/>
    </row>
    <row r="119" spans="1:21" ht="12.75">
      <c r="A119" s="34"/>
      <c r="B119" s="34"/>
      <c r="C119" s="109"/>
      <c r="D119" s="109"/>
      <c r="E119" s="109"/>
      <c r="F119" s="109"/>
      <c r="G119" s="109"/>
      <c r="H119" s="109"/>
      <c r="I119" s="109"/>
      <c r="T119" s="50"/>
      <c r="U119" s="50"/>
    </row>
    <row r="120" spans="1:21" ht="12.75">
      <c r="A120" s="34"/>
      <c r="B120" s="34"/>
      <c r="C120" s="109"/>
      <c r="D120" s="109"/>
      <c r="E120" s="109"/>
      <c r="F120" s="109"/>
      <c r="G120" s="109"/>
      <c r="H120" s="109"/>
      <c r="I120" s="109"/>
      <c r="T120" s="50"/>
      <c r="U120" s="50"/>
    </row>
    <row r="121" spans="1:21" ht="12.75">
      <c r="A121" s="34"/>
      <c r="B121" s="34"/>
      <c r="C121" s="109"/>
      <c r="D121" s="109"/>
      <c r="E121" s="109"/>
      <c r="F121" s="109"/>
      <c r="G121" s="109"/>
      <c r="H121" s="109"/>
      <c r="I121" s="109"/>
      <c r="T121" s="50"/>
      <c r="U121" s="50"/>
    </row>
    <row r="122" spans="1:25" ht="12.75">
      <c r="A122" s="34"/>
      <c r="B122" s="34"/>
      <c r="C122" s="109"/>
      <c r="D122" s="109"/>
      <c r="E122" s="109"/>
      <c r="F122" s="109"/>
      <c r="G122" s="109"/>
      <c r="H122" s="109"/>
      <c r="I122" s="109"/>
      <c r="T122" s="50"/>
      <c r="U122" s="50"/>
      <c r="W122" s="49"/>
      <c r="X122" s="49"/>
      <c r="Y122" s="49"/>
    </row>
    <row r="123" spans="1:21" ht="12.75">
      <c r="A123" s="34"/>
      <c r="B123" s="34"/>
      <c r="C123" s="109"/>
      <c r="D123" s="109"/>
      <c r="E123" s="109"/>
      <c r="F123" s="109"/>
      <c r="G123" s="109"/>
      <c r="H123" s="109"/>
      <c r="I123" s="109"/>
      <c r="T123" s="50"/>
      <c r="U123" s="50"/>
    </row>
    <row r="124" spans="1:21" ht="12.75">
      <c r="A124" s="34"/>
      <c r="B124" s="34"/>
      <c r="C124" s="109"/>
      <c r="D124" s="109"/>
      <c r="E124" s="109"/>
      <c r="F124" s="109"/>
      <c r="G124" s="109"/>
      <c r="H124" s="109"/>
      <c r="I124" s="109"/>
      <c r="T124" s="50"/>
      <c r="U124" s="50"/>
    </row>
    <row r="125" spans="1:21" ht="12.75">
      <c r="A125" s="34"/>
      <c r="B125" s="34"/>
      <c r="C125" s="109"/>
      <c r="D125" s="109"/>
      <c r="E125" s="109"/>
      <c r="F125" s="109"/>
      <c r="G125" s="109"/>
      <c r="H125" s="109"/>
      <c r="I125" s="109"/>
      <c r="T125" s="50"/>
      <c r="U125" s="50"/>
    </row>
    <row r="126" spans="1:21" ht="12.75">
      <c r="A126" s="34"/>
      <c r="B126" s="34"/>
      <c r="C126" s="109"/>
      <c r="D126" s="109"/>
      <c r="E126" s="109"/>
      <c r="F126" s="109"/>
      <c r="G126" s="109"/>
      <c r="H126" s="109"/>
      <c r="I126" s="109"/>
      <c r="T126" s="50"/>
      <c r="U126" s="50"/>
    </row>
    <row r="127" spans="1:21" ht="12.75">
      <c r="A127" s="34"/>
      <c r="B127" s="34"/>
      <c r="C127" s="109"/>
      <c r="D127" s="109"/>
      <c r="E127" s="109"/>
      <c r="F127" s="109"/>
      <c r="G127" s="109"/>
      <c r="H127" s="109"/>
      <c r="I127" s="109"/>
      <c r="T127" s="50"/>
      <c r="U127" s="50"/>
    </row>
    <row r="128" spans="1:21" ht="12.75">
      <c r="A128" s="34"/>
      <c r="B128" s="34"/>
      <c r="C128" s="109"/>
      <c r="D128" s="109"/>
      <c r="E128" s="109"/>
      <c r="F128" s="109"/>
      <c r="G128" s="109"/>
      <c r="H128" s="109"/>
      <c r="I128" s="109"/>
      <c r="T128" s="50"/>
      <c r="U128" s="50"/>
    </row>
    <row r="129" spans="1:21" ht="12.75">
      <c r="A129" s="34"/>
      <c r="B129" s="34"/>
      <c r="C129" s="109"/>
      <c r="D129" s="109"/>
      <c r="E129" s="109"/>
      <c r="F129" s="109"/>
      <c r="G129" s="109"/>
      <c r="H129" s="109"/>
      <c r="I129" s="109"/>
      <c r="T129" s="50"/>
      <c r="U129" s="50"/>
    </row>
    <row r="130" spans="1:21" ht="12.75">
      <c r="A130" s="34"/>
      <c r="B130" s="34"/>
      <c r="C130" s="109"/>
      <c r="D130" s="109"/>
      <c r="E130" s="109"/>
      <c r="F130" s="109"/>
      <c r="G130" s="109"/>
      <c r="H130" s="109"/>
      <c r="I130" s="109"/>
      <c r="T130" s="50"/>
      <c r="U130" s="50"/>
    </row>
    <row r="131" spans="1:21" ht="12.75">
      <c r="A131" s="34"/>
      <c r="B131" s="34"/>
      <c r="C131" s="109"/>
      <c r="D131" s="109"/>
      <c r="E131" s="109"/>
      <c r="F131" s="109"/>
      <c r="G131" s="109"/>
      <c r="H131" s="109"/>
      <c r="I131" s="109"/>
      <c r="T131" s="50"/>
      <c r="U131" s="50"/>
    </row>
    <row r="132" spans="1:21" ht="12.75">
      <c r="A132" s="34"/>
      <c r="B132" s="34"/>
      <c r="C132" s="109"/>
      <c r="D132" s="109"/>
      <c r="E132" s="109"/>
      <c r="F132" s="109"/>
      <c r="G132" s="109"/>
      <c r="H132" s="109"/>
      <c r="I132" s="109"/>
      <c r="T132" s="50"/>
      <c r="U132" s="50"/>
    </row>
    <row r="133" spans="1:21" ht="12.75">
      <c r="A133" s="34"/>
      <c r="B133" s="34"/>
      <c r="C133" s="109"/>
      <c r="D133" s="109"/>
      <c r="E133" s="109"/>
      <c r="F133" s="109"/>
      <c r="G133" s="109"/>
      <c r="H133" s="109"/>
      <c r="I133" s="109"/>
      <c r="T133" s="50"/>
      <c r="U133" s="50"/>
    </row>
    <row r="134" spans="1:21" ht="12.75">
      <c r="A134" s="34"/>
      <c r="B134" s="34"/>
      <c r="C134" s="109"/>
      <c r="D134" s="109"/>
      <c r="E134" s="109"/>
      <c r="F134" s="109"/>
      <c r="G134" s="109"/>
      <c r="H134" s="109"/>
      <c r="I134" s="109"/>
      <c r="T134" s="50"/>
      <c r="U134" s="50"/>
    </row>
    <row r="135" spans="1:21" ht="12.75">
      <c r="A135" s="34"/>
      <c r="B135" s="34"/>
      <c r="C135" s="109"/>
      <c r="D135" s="109"/>
      <c r="E135" s="109"/>
      <c r="F135" s="109"/>
      <c r="G135" s="109"/>
      <c r="H135" s="109"/>
      <c r="I135" s="109"/>
      <c r="T135" s="50"/>
      <c r="U135" s="50"/>
    </row>
    <row r="136" spans="1:21" ht="12.75">
      <c r="A136" s="34"/>
      <c r="B136" s="34"/>
      <c r="C136" s="109"/>
      <c r="D136" s="109"/>
      <c r="E136" s="109"/>
      <c r="F136" s="109"/>
      <c r="G136" s="109"/>
      <c r="H136" s="109"/>
      <c r="I136" s="109"/>
      <c r="T136" s="50"/>
      <c r="U136" s="50"/>
    </row>
    <row r="137" spans="1:21" ht="12.75">
      <c r="A137" s="34"/>
      <c r="B137" s="34"/>
      <c r="C137" s="109"/>
      <c r="D137" s="109"/>
      <c r="E137" s="109"/>
      <c r="F137" s="109"/>
      <c r="G137" s="109"/>
      <c r="H137" s="109"/>
      <c r="I137" s="109"/>
      <c r="T137" s="50"/>
      <c r="U137" s="50"/>
    </row>
    <row r="138" spans="1:21" ht="12.75">
      <c r="A138" s="34"/>
      <c r="B138" s="34"/>
      <c r="C138" s="109"/>
      <c r="D138" s="109"/>
      <c r="E138" s="109"/>
      <c r="F138" s="109"/>
      <c r="G138" s="109"/>
      <c r="H138" s="109"/>
      <c r="I138" s="109"/>
      <c r="T138" s="50"/>
      <c r="U138" s="50"/>
    </row>
    <row r="139" spans="1:21" ht="12.75">
      <c r="A139" s="34"/>
      <c r="B139" s="34"/>
      <c r="C139" s="109"/>
      <c r="D139" s="109"/>
      <c r="E139" s="109"/>
      <c r="F139" s="109"/>
      <c r="G139" s="109"/>
      <c r="H139" s="109"/>
      <c r="I139" s="109"/>
      <c r="T139" s="50"/>
      <c r="U139" s="50"/>
    </row>
    <row r="140" spans="1:21" ht="12.75">
      <c r="A140" s="34"/>
      <c r="B140" s="34"/>
      <c r="C140" s="109"/>
      <c r="D140" s="109"/>
      <c r="E140" s="109"/>
      <c r="F140" s="109"/>
      <c r="G140" s="109"/>
      <c r="H140" s="109"/>
      <c r="I140" s="109"/>
      <c r="T140" s="50"/>
      <c r="U140" s="50"/>
    </row>
    <row r="141" spans="1:21" ht="12.75">
      <c r="A141" s="34"/>
      <c r="B141" s="34"/>
      <c r="C141" s="109"/>
      <c r="D141" s="109"/>
      <c r="E141" s="109"/>
      <c r="F141" s="109"/>
      <c r="G141" s="109"/>
      <c r="H141" s="109"/>
      <c r="I141" s="109"/>
      <c r="T141" s="50"/>
      <c r="U141" s="50"/>
    </row>
    <row r="142" spans="1:21" ht="12.75">
      <c r="A142" s="34"/>
      <c r="B142" s="34"/>
      <c r="C142" s="109"/>
      <c r="D142" s="109"/>
      <c r="E142" s="109"/>
      <c r="F142" s="109"/>
      <c r="G142" s="109"/>
      <c r="H142" s="109"/>
      <c r="I142" s="109"/>
      <c r="T142" s="50"/>
      <c r="U142" s="50"/>
    </row>
    <row r="143" spans="1:21" ht="12.75">
      <c r="A143" s="34"/>
      <c r="B143" s="34"/>
      <c r="C143" s="109"/>
      <c r="D143" s="109"/>
      <c r="E143" s="109"/>
      <c r="F143" s="109"/>
      <c r="G143" s="109"/>
      <c r="H143" s="109"/>
      <c r="I143" s="109"/>
      <c r="T143" s="50"/>
      <c r="U143" s="50"/>
    </row>
    <row r="144" spans="1:21" ht="12.75">
      <c r="A144" s="34"/>
      <c r="B144" s="34"/>
      <c r="C144" s="109"/>
      <c r="D144" s="109"/>
      <c r="E144" s="109"/>
      <c r="F144" s="109"/>
      <c r="G144" s="109"/>
      <c r="H144" s="109"/>
      <c r="I144" s="109"/>
      <c r="T144" s="50"/>
      <c r="U144" s="50"/>
    </row>
    <row r="145" spans="1:21" ht="12.75">
      <c r="A145" s="34"/>
      <c r="B145" s="34"/>
      <c r="C145" s="109"/>
      <c r="D145" s="109"/>
      <c r="E145" s="109"/>
      <c r="F145" s="109"/>
      <c r="G145" s="109"/>
      <c r="H145" s="109"/>
      <c r="I145" s="109"/>
      <c r="T145" s="50"/>
      <c r="U145" s="50"/>
    </row>
    <row r="146" spans="1:21" ht="12.75">
      <c r="A146" s="34"/>
      <c r="B146" s="34"/>
      <c r="C146" s="109"/>
      <c r="D146" s="109"/>
      <c r="E146" s="109"/>
      <c r="F146" s="109"/>
      <c r="G146" s="109"/>
      <c r="H146" s="109"/>
      <c r="I146" s="109"/>
      <c r="T146" s="50"/>
      <c r="U146" s="50"/>
    </row>
    <row r="147" spans="1:21" ht="12.75">
      <c r="A147" s="34"/>
      <c r="B147" s="34"/>
      <c r="C147" s="109"/>
      <c r="D147" s="109"/>
      <c r="E147" s="109"/>
      <c r="F147" s="109"/>
      <c r="G147" s="109"/>
      <c r="H147" s="109"/>
      <c r="I147" s="109"/>
      <c r="T147" s="50"/>
      <c r="U147" s="50"/>
    </row>
    <row r="148" spans="1:21" ht="12.75">
      <c r="A148" s="34"/>
      <c r="B148" s="34"/>
      <c r="C148" s="109"/>
      <c r="D148" s="109"/>
      <c r="E148" s="109"/>
      <c r="F148" s="109"/>
      <c r="G148" s="109"/>
      <c r="H148" s="109"/>
      <c r="I148" s="109"/>
      <c r="T148" s="50"/>
      <c r="U148" s="50"/>
    </row>
    <row r="149" spans="1:21" ht="12.75">
      <c r="A149" s="34"/>
      <c r="B149" s="34"/>
      <c r="C149" s="109"/>
      <c r="D149" s="109"/>
      <c r="E149" s="109"/>
      <c r="F149" s="109"/>
      <c r="G149" s="109"/>
      <c r="H149" s="109"/>
      <c r="I149" s="109"/>
      <c r="T149" s="50"/>
      <c r="U149" s="50"/>
    </row>
    <row r="150" spans="1:21" ht="12.75">
      <c r="A150" s="34"/>
      <c r="B150" s="34"/>
      <c r="C150" s="109"/>
      <c r="D150" s="109"/>
      <c r="E150" s="109"/>
      <c r="F150" s="109"/>
      <c r="G150" s="109"/>
      <c r="H150" s="109"/>
      <c r="I150" s="109"/>
      <c r="T150" s="50"/>
      <c r="U150" s="50"/>
    </row>
    <row r="151" spans="1:21" ht="12.75">
      <c r="A151" s="34"/>
      <c r="B151" s="34"/>
      <c r="C151" s="109"/>
      <c r="D151" s="109"/>
      <c r="E151" s="109"/>
      <c r="F151" s="109"/>
      <c r="G151" s="109"/>
      <c r="H151" s="109"/>
      <c r="I151" s="109"/>
      <c r="T151" s="50"/>
      <c r="U151" s="50"/>
    </row>
    <row r="152" spans="1:21" ht="12.75">
      <c r="A152" s="34"/>
      <c r="B152" s="34"/>
      <c r="C152" s="109"/>
      <c r="D152" s="109"/>
      <c r="E152" s="109"/>
      <c r="F152" s="109"/>
      <c r="G152" s="109"/>
      <c r="H152" s="109"/>
      <c r="I152" s="109"/>
      <c r="T152" s="50"/>
      <c r="U152" s="50"/>
    </row>
    <row r="153" spans="1:21" ht="12.75">
      <c r="A153" s="34"/>
      <c r="B153" s="34"/>
      <c r="C153" s="109"/>
      <c r="D153" s="109"/>
      <c r="E153" s="109"/>
      <c r="F153" s="109"/>
      <c r="G153" s="109"/>
      <c r="H153" s="109"/>
      <c r="I153" s="109"/>
      <c r="T153" s="50"/>
      <c r="U153" s="50"/>
    </row>
    <row r="154" spans="1:21" ht="12.75">
      <c r="A154" s="34"/>
      <c r="B154" s="34"/>
      <c r="C154" s="109"/>
      <c r="D154" s="109"/>
      <c r="E154" s="109"/>
      <c r="F154" s="109"/>
      <c r="G154" s="109"/>
      <c r="H154" s="109"/>
      <c r="I154" s="109"/>
      <c r="T154" s="50"/>
      <c r="U154" s="50"/>
    </row>
    <row r="155" spans="1:21" ht="12.75">
      <c r="A155" s="34"/>
      <c r="B155" s="34"/>
      <c r="C155" s="109"/>
      <c r="D155" s="109"/>
      <c r="E155" s="109"/>
      <c r="F155" s="109"/>
      <c r="G155" s="109"/>
      <c r="H155" s="109"/>
      <c r="I155" s="109"/>
      <c r="T155" s="50"/>
      <c r="U155" s="50"/>
    </row>
    <row r="156" spans="1:21" ht="12.75">
      <c r="A156" s="34"/>
      <c r="B156" s="34"/>
      <c r="C156" s="109"/>
      <c r="D156" s="109"/>
      <c r="E156" s="109"/>
      <c r="F156" s="109"/>
      <c r="G156" s="109"/>
      <c r="H156" s="109"/>
      <c r="I156" s="109"/>
      <c r="T156" s="50"/>
      <c r="U156" s="50"/>
    </row>
    <row r="157" spans="1:21" ht="12.75">
      <c r="A157" s="34"/>
      <c r="B157" s="34"/>
      <c r="C157" s="109"/>
      <c r="D157" s="109"/>
      <c r="E157" s="109"/>
      <c r="F157" s="109"/>
      <c r="G157" s="109"/>
      <c r="H157" s="109"/>
      <c r="I157" s="109"/>
      <c r="T157" s="50"/>
      <c r="U157" s="50"/>
    </row>
    <row r="158" spans="1:21" ht="12.75">
      <c r="A158" s="34"/>
      <c r="B158" s="34"/>
      <c r="C158" s="109"/>
      <c r="D158" s="109"/>
      <c r="E158" s="109"/>
      <c r="F158" s="109"/>
      <c r="G158" s="109"/>
      <c r="H158" s="109"/>
      <c r="I158" s="109"/>
      <c r="T158" s="50"/>
      <c r="U158" s="50"/>
    </row>
    <row r="159" spans="1:21" ht="12.75">
      <c r="A159" s="34"/>
      <c r="B159" s="34"/>
      <c r="C159" s="109"/>
      <c r="D159" s="109"/>
      <c r="E159" s="109"/>
      <c r="F159" s="109"/>
      <c r="G159" s="109"/>
      <c r="H159" s="109"/>
      <c r="I159" s="109"/>
      <c r="T159" s="50"/>
      <c r="U159" s="50"/>
    </row>
    <row r="160" spans="1:21" ht="12.75">
      <c r="A160" s="34"/>
      <c r="B160" s="34"/>
      <c r="C160" s="109"/>
      <c r="D160" s="109"/>
      <c r="E160" s="109"/>
      <c r="F160" s="109"/>
      <c r="G160" s="109"/>
      <c r="H160" s="109"/>
      <c r="I160" s="109"/>
      <c r="T160" s="50"/>
      <c r="U160" s="50"/>
    </row>
    <row r="161" spans="1:21" ht="12.75">
      <c r="A161" s="34"/>
      <c r="B161" s="34"/>
      <c r="C161" s="109"/>
      <c r="D161" s="109"/>
      <c r="E161" s="109"/>
      <c r="F161" s="109"/>
      <c r="G161" s="109"/>
      <c r="H161" s="109"/>
      <c r="I161" s="109"/>
      <c r="T161" s="50"/>
      <c r="U161" s="50"/>
    </row>
    <row r="162" spans="1:21" ht="12.75">
      <c r="A162" s="34"/>
      <c r="B162" s="34"/>
      <c r="C162" s="109"/>
      <c r="D162" s="109"/>
      <c r="E162" s="109"/>
      <c r="F162" s="109"/>
      <c r="G162" s="109"/>
      <c r="H162" s="109"/>
      <c r="I162" s="109"/>
      <c r="T162" s="50"/>
      <c r="U162" s="50"/>
    </row>
    <row r="163" spans="1:21" ht="12.75">
      <c r="A163" s="34"/>
      <c r="B163" s="34"/>
      <c r="C163" s="109"/>
      <c r="D163" s="109"/>
      <c r="E163" s="109"/>
      <c r="F163" s="109"/>
      <c r="G163" s="109"/>
      <c r="H163" s="109"/>
      <c r="I163" s="109"/>
      <c r="T163" s="50"/>
      <c r="U163" s="50"/>
    </row>
    <row r="164" spans="1:21" ht="12.75">
      <c r="A164" s="34"/>
      <c r="B164" s="34"/>
      <c r="C164" s="109"/>
      <c r="D164" s="109"/>
      <c r="E164" s="109"/>
      <c r="F164" s="109"/>
      <c r="G164" s="109"/>
      <c r="H164" s="109"/>
      <c r="I164" s="109"/>
      <c r="T164" s="50"/>
      <c r="U164" s="50"/>
    </row>
    <row r="165" spans="1:21" ht="12.75">
      <c r="A165" s="34"/>
      <c r="B165" s="34"/>
      <c r="C165" s="109"/>
      <c r="D165" s="109"/>
      <c r="E165" s="109"/>
      <c r="F165" s="109"/>
      <c r="G165" s="109"/>
      <c r="H165" s="109"/>
      <c r="I165" s="109"/>
      <c r="T165" s="50"/>
      <c r="U165" s="50"/>
    </row>
    <row r="166" spans="1:21" ht="12.75">
      <c r="A166" s="34"/>
      <c r="B166" s="34"/>
      <c r="C166" s="109"/>
      <c r="D166" s="109"/>
      <c r="E166" s="109"/>
      <c r="F166" s="109"/>
      <c r="G166" s="109"/>
      <c r="H166" s="109"/>
      <c r="I166" s="109"/>
      <c r="T166" s="50"/>
      <c r="U166" s="50"/>
    </row>
    <row r="167" spans="1:21" ht="12.75">
      <c r="A167" s="34"/>
      <c r="B167" s="34"/>
      <c r="C167" s="109"/>
      <c r="D167" s="109"/>
      <c r="E167" s="109"/>
      <c r="F167" s="109"/>
      <c r="G167" s="109"/>
      <c r="H167" s="109"/>
      <c r="I167" s="109"/>
      <c r="T167" s="50"/>
      <c r="U167" s="50"/>
    </row>
    <row r="168" spans="1:9" ht="12.75">
      <c r="A168" s="34"/>
      <c r="B168" s="34"/>
      <c r="C168" s="109"/>
      <c r="D168" s="109"/>
      <c r="E168" s="109"/>
      <c r="F168" s="109"/>
      <c r="G168" s="109"/>
      <c r="H168" s="109"/>
      <c r="I168" s="109"/>
    </row>
    <row r="169" spans="1:9" ht="12.75">
      <c r="A169" s="34"/>
      <c r="B169" s="34"/>
      <c r="C169" s="109"/>
      <c r="D169" s="109"/>
      <c r="E169" s="109"/>
      <c r="F169" s="109"/>
      <c r="G169" s="109"/>
      <c r="H169" s="109"/>
      <c r="I169" s="109"/>
    </row>
    <row r="170" spans="1:9" ht="12.75">
      <c r="A170" s="34"/>
      <c r="B170" s="34"/>
      <c r="C170" s="109"/>
      <c r="D170" s="109"/>
      <c r="E170" s="109"/>
      <c r="F170" s="109"/>
      <c r="G170" s="109"/>
      <c r="H170" s="109"/>
      <c r="I170" s="109"/>
    </row>
    <row r="171" spans="1:9" ht="12.75">
      <c r="A171" s="34"/>
      <c r="B171" s="34"/>
      <c r="C171" s="109"/>
      <c r="D171" s="109"/>
      <c r="E171" s="109"/>
      <c r="F171" s="109"/>
      <c r="G171" s="109"/>
      <c r="H171" s="109"/>
      <c r="I171" s="109"/>
    </row>
    <row r="172" spans="1:9" ht="12.75">
      <c r="A172" s="34"/>
      <c r="B172" s="34"/>
      <c r="C172" s="109"/>
      <c r="D172" s="109"/>
      <c r="E172" s="109"/>
      <c r="F172" s="109"/>
      <c r="G172" s="109"/>
      <c r="H172" s="109"/>
      <c r="I172" s="109"/>
    </row>
    <row r="173" spans="1:9" ht="12.75">
      <c r="A173" s="34"/>
      <c r="B173" s="34"/>
      <c r="C173" s="109"/>
      <c r="D173" s="109"/>
      <c r="E173" s="109"/>
      <c r="F173" s="109"/>
      <c r="G173" s="109"/>
      <c r="H173" s="109"/>
      <c r="I173" s="109"/>
    </row>
    <row r="174" spans="1:9" ht="12.75">
      <c r="A174" s="34"/>
      <c r="B174" s="34"/>
      <c r="C174" s="109"/>
      <c r="D174" s="109"/>
      <c r="E174" s="109"/>
      <c r="F174" s="109"/>
      <c r="G174" s="109"/>
      <c r="H174" s="109"/>
      <c r="I174" s="109"/>
    </row>
    <row r="175" spans="1:9" ht="12.75">
      <c r="A175" s="34"/>
      <c r="B175" s="34"/>
      <c r="C175" s="109"/>
      <c r="D175" s="109"/>
      <c r="E175" s="109"/>
      <c r="F175" s="109"/>
      <c r="G175" s="109"/>
      <c r="H175" s="109"/>
      <c r="I175" s="109"/>
    </row>
    <row r="176" spans="1:9" ht="12.75">
      <c r="A176" s="34"/>
      <c r="B176" s="34"/>
      <c r="C176" s="109"/>
      <c r="D176" s="109"/>
      <c r="E176" s="109"/>
      <c r="F176" s="109"/>
      <c r="G176" s="109"/>
      <c r="H176" s="109"/>
      <c r="I176" s="109"/>
    </row>
    <row r="177" spans="1:9" ht="12.75">
      <c r="A177" s="34"/>
      <c r="B177" s="34"/>
      <c r="C177" s="109"/>
      <c r="D177" s="109"/>
      <c r="E177" s="109"/>
      <c r="F177" s="109"/>
      <c r="G177" s="109"/>
      <c r="H177" s="109"/>
      <c r="I177" s="109"/>
    </row>
    <row r="178" spans="1:9" ht="12.75">
      <c r="A178" s="34"/>
      <c r="B178" s="34"/>
      <c r="C178" s="109"/>
      <c r="D178" s="109"/>
      <c r="E178" s="109"/>
      <c r="F178" s="109"/>
      <c r="G178" s="109"/>
      <c r="H178" s="109"/>
      <c r="I178" s="109"/>
    </row>
    <row r="179" spans="1:9" ht="12.75">
      <c r="A179" s="34"/>
      <c r="B179" s="34"/>
      <c r="C179" s="109"/>
      <c r="D179" s="109"/>
      <c r="E179" s="109"/>
      <c r="F179" s="109"/>
      <c r="G179" s="109"/>
      <c r="H179" s="109"/>
      <c r="I179" s="109"/>
    </row>
    <row r="180" spans="1:9" ht="12.75">
      <c r="A180" s="34"/>
      <c r="B180" s="34"/>
      <c r="C180" s="109"/>
      <c r="D180" s="109"/>
      <c r="E180" s="109"/>
      <c r="F180" s="109"/>
      <c r="G180" s="109"/>
      <c r="H180" s="109"/>
      <c r="I180" s="109"/>
    </row>
    <row r="181" spans="1:9" ht="12.75">
      <c r="A181" s="34"/>
      <c r="B181" s="34"/>
      <c r="C181" s="109"/>
      <c r="D181" s="109"/>
      <c r="E181" s="109"/>
      <c r="F181" s="109"/>
      <c r="G181" s="109"/>
      <c r="H181" s="109"/>
      <c r="I181" s="109"/>
    </row>
    <row r="182" spans="1:9" ht="12.75">
      <c r="A182" s="34"/>
      <c r="B182" s="34"/>
      <c r="C182" s="109"/>
      <c r="D182" s="109"/>
      <c r="E182" s="109"/>
      <c r="F182" s="109"/>
      <c r="G182" s="109"/>
      <c r="H182" s="109"/>
      <c r="I182" s="109"/>
    </row>
    <row r="183" spans="1:9" ht="12.75">
      <c r="A183" s="34"/>
      <c r="B183" s="34"/>
      <c r="C183" s="109"/>
      <c r="D183" s="109"/>
      <c r="E183" s="109"/>
      <c r="F183" s="109"/>
      <c r="G183" s="109"/>
      <c r="H183" s="109"/>
      <c r="I183" s="109"/>
    </row>
    <row r="184" spans="1:9" ht="12.75">
      <c r="A184" s="34"/>
      <c r="B184" s="34"/>
      <c r="C184" s="109"/>
      <c r="D184" s="109"/>
      <c r="E184" s="109"/>
      <c r="F184" s="109"/>
      <c r="G184" s="109"/>
      <c r="H184" s="109"/>
      <c r="I184" s="109"/>
    </row>
    <row r="185" spans="1:9" ht="12.75">
      <c r="A185" s="34"/>
      <c r="B185" s="34"/>
      <c r="C185" s="109"/>
      <c r="D185" s="109"/>
      <c r="E185" s="109"/>
      <c r="F185" s="109"/>
      <c r="G185" s="109"/>
      <c r="H185" s="109"/>
      <c r="I185" s="109"/>
    </row>
    <row r="186" spans="1:9" ht="12.75">
      <c r="A186" s="34"/>
      <c r="B186" s="34"/>
      <c r="C186" s="109"/>
      <c r="D186" s="109"/>
      <c r="E186" s="109"/>
      <c r="F186" s="109"/>
      <c r="G186" s="109"/>
      <c r="H186" s="109"/>
      <c r="I186" s="109"/>
    </row>
    <row r="187" spans="1:9" ht="12.75">
      <c r="A187" s="34"/>
      <c r="B187" s="34"/>
      <c r="C187" s="109"/>
      <c r="D187" s="109"/>
      <c r="E187" s="109"/>
      <c r="F187" s="109"/>
      <c r="G187" s="109"/>
      <c r="H187" s="109"/>
      <c r="I187" s="109"/>
    </row>
    <row r="188" spans="1:9" ht="12.75">
      <c r="A188" s="34"/>
      <c r="B188" s="34"/>
      <c r="C188" s="109"/>
      <c r="D188" s="109"/>
      <c r="E188" s="109"/>
      <c r="F188" s="109"/>
      <c r="G188" s="109"/>
      <c r="H188" s="109"/>
      <c r="I188" s="109"/>
    </row>
    <row r="189" spans="1:9" ht="12.75">
      <c r="A189" s="34"/>
      <c r="B189" s="34"/>
      <c r="C189" s="109"/>
      <c r="D189" s="109"/>
      <c r="E189" s="109"/>
      <c r="F189" s="109"/>
      <c r="G189" s="109"/>
      <c r="H189" s="109"/>
      <c r="I189" s="109"/>
    </row>
    <row r="190" spans="1:9" ht="12.75">
      <c r="A190" s="34"/>
      <c r="B190" s="34"/>
      <c r="C190" s="109"/>
      <c r="D190" s="109"/>
      <c r="E190" s="109"/>
      <c r="F190" s="109"/>
      <c r="G190" s="109"/>
      <c r="H190" s="109"/>
      <c r="I190" s="109"/>
    </row>
    <row r="191" spans="1:9" ht="12.75">
      <c r="A191" s="34"/>
      <c r="B191" s="34"/>
      <c r="C191" s="109"/>
      <c r="D191" s="109"/>
      <c r="E191" s="109"/>
      <c r="F191" s="109"/>
      <c r="G191" s="109"/>
      <c r="H191" s="109"/>
      <c r="I191" s="109"/>
    </row>
    <row r="192" spans="1:9" ht="12.75">
      <c r="A192" s="34"/>
      <c r="B192" s="34"/>
      <c r="C192" s="109"/>
      <c r="D192" s="109"/>
      <c r="E192" s="109"/>
      <c r="F192" s="109"/>
      <c r="G192" s="109"/>
      <c r="H192" s="109"/>
      <c r="I192" s="109"/>
    </row>
    <row r="193" spans="1:9" ht="12.75">
      <c r="A193" s="34"/>
      <c r="B193" s="34"/>
      <c r="C193" s="109"/>
      <c r="D193" s="109"/>
      <c r="E193" s="109"/>
      <c r="F193" s="109"/>
      <c r="G193" s="109"/>
      <c r="H193" s="109"/>
      <c r="I193" s="109"/>
    </row>
    <row r="194" spans="1:9" ht="12.75">
      <c r="A194" s="34"/>
      <c r="B194" s="34"/>
      <c r="C194" s="109"/>
      <c r="D194" s="109"/>
      <c r="E194" s="109"/>
      <c r="F194" s="109"/>
      <c r="G194" s="109"/>
      <c r="H194" s="109"/>
      <c r="I194" s="109"/>
    </row>
    <row r="195" spans="1:9" ht="12.75">
      <c r="A195" s="34"/>
      <c r="B195" s="34"/>
      <c r="C195" s="109"/>
      <c r="D195" s="109"/>
      <c r="E195" s="109"/>
      <c r="F195" s="109"/>
      <c r="G195" s="109"/>
      <c r="H195" s="109"/>
      <c r="I195" s="109"/>
    </row>
    <row r="196" spans="1:9" ht="12.75">
      <c r="A196" s="34"/>
      <c r="B196" s="34"/>
      <c r="C196" s="109"/>
      <c r="D196" s="109"/>
      <c r="E196" s="109"/>
      <c r="F196" s="109"/>
      <c r="G196" s="109"/>
      <c r="H196" s="109"/>
      <c r="I196" s="109"/>
    </row>
    <row r="197" spans="1:9" ht="12.75">
      <c r="A197" s="34"/>
      <c r="B197" s="34"/>
      <c r="C197" s="109"/>
      <c r="D197" s="109"/>
      <c r="E197" s="109"/>
      <c r="F197" s="109"/>
      <c r="G197" s="109"/>
      <c r="H197" s="109"/>
      <c r="I197" s="109"/>
    </row>
    <row r="198" spans="1:9" ht="12.75">
      <c r="A198" s="34"/>
      <c r="B198" s="34"/>
      <c r="C198" s="109"/>
      <c r="D198" s="109"/>
      <c r="E198" s="109"/>
      <c r="F198" s="109"/>
      <c r="G198" s="109"/>
      <c r="H198" s="109"/>
      <c r="I198" s="109"/>
    </row>
    <row r="199" spans="1:9" ht="12.75">
      <c r="A199" s="34"/>
      <c r="B199" s="34"/>
      <c r="C199" s="109"/>
      <c r="D199" s="109"/>
      <c r="E199" s="109"/>
      <c r="F199" s="109"/>
      <c r="G199" s="109"/>
      <c r="H199" s="109"/>
      <c r="I199" s="109"/>
    </row>
    <row r="200" spans="1:9" ht="12.75">
      <c r="A200" s="34"/>
      <c r="B200" s="34"/>
      <c r="C200" s="109"/>
      <c r="D200" s="109"/>
      <c r="E200" s="109"/>
      <c r="F200" s="109"/>
      <c r="G200" s="109"/>
      <c r="H200" s="109"/>
      <c r="I200" s="109"/>
    </row>
    <row r="201" spans="1:9" ht="12.75">
      <c r="A201" s="34"/>
      <c r="B201" s="34"/>
      <c r="C201" s="109"/>
      <c r="D201" s="109"/>
      <c r="E201" s="109"/>
      <c r="F201" s="109"/>
      <c r="G201" s="109"/>
      <c r="H201" s="109"/>
      <c r="I201" s="109"/>
    </row>
    <row r="202" spans="1:9" ht="12.75">
      <c r="A202" s="34"/>
      <c r="B202" s="34"/>
      <c r="C202" s="109"/>
      <c r="D202" s="109"/>
      <c r="E202" s="109"/>
      <c r="F202" s="109"/>
      <c r="G202" s="109"/>
      <c r="H202" s="109"/>
      <c r="I202" s="109"/>
    </row>
    <row r="203" spans="1:9" ht="12.75">
      <c r="A203" s="34"/>
      <c r="B203" s="34"/>
      <c r="C203" s="109"/>
      <c r="D203" s="109"/>
      <c r="E203" s="109"/>
      <c r="F203" s="109"/>
      <c r="G203" s="109"/>
      <c r="H203" s="109"/>
      <c r="I203" s="109"/>
    </row>
    <row r="204" spans="1:9" ht="12.75">
      <c r="A204" s="34"/>
      <c r="B204" s="34"/>
      <c r="C204" s="109"/>
      <c r="D204" s="109"/>
      <c r="E204" s="109"/>
      <c r="F204" s="109"/>
      <c r="G204" s="109"/>
      <c r="H204" s="109"/>
      <c r="I204" s="109"/>
    </row>
    <row r="205" spans="1:9" ht="12.75">
      <c r="A205" s="34"/>
      <c r="B205" s="34"/>
      <c r="C205" s="109"/>
      <c r="D205" s="109"/>
      <c r="E205" s="109"/>
      <c r="F205" s="109"/>
      <c r="G205" s="109"/>
      <c r="H205" s="109"/>
      <c r="I205" s="109"/>
    </row>
    <row r="206" spans="1:9" ht="12.75">
      <c r="A206" s="34"/>
      <c r="B206" s="34"/>
      <c r="C206" s="109"/>
      <c r="D206" s="109"/>
      <c r="E206" s="109"/>
      <c r="F206" s="109"/>
      <c r="G206" s="109"/>
      <c r="H206" s="109"/>
      <c r="I206" s="109"/>
    </row>
    <row r="207" spans="1:9" ht="12.75">
      <c r="A207" s="34"/>
      <c r="B207" s="34"/>
      <c r="C207" s="109"/>
      <c r="D207" s="109"/>
      <c r="E207" s="109"/>
      <c r="F207" s="109"/>
      <c r="G207" s="109"/>
      <c r="H207" s="109"/>
      <c r="I207" s="109"/>
    </row>
    <row r="208" spans="1:9" ht="12.75">
      <c r="A208" s="34"/>
      <c r="B208" s="34"/>
      <c r="C208" s="109"/>
      <c r="D208" s="109"/>
      <c r="E208" s="109"/>
      <c r="F208" s="109"/>
      <c r="G208" s="109"/>
      <c r="H208" s="109"/>
      <c r="I208" s="109"/>
    </row>
    <row r="209" spans="1:9" ht="12.75">
      <c r="A209" s="34"/>
      <c r="B209" s="34"/>
      <c r="C209" s="109"/>
      <c r="D209" s="109"/>
      <c r="E209" s="109"/>
      <c r="F209" s="109"/>
      <c r="G209" s="109"/>
      <c r="H209" s="109"/>
      <c r="I209" s="109"/>
    </row>
    <row r="210" spans="1:9" ht="12.75">
      <c r="A210" s="34"/>
      <c r="B210" s="34"/>
      <c r="C210" s="109"/>
      <c r="D210" s="109"/>
      <c r="E210" s="109"/>
      <c r="F210" s="109"/>
      <c r="G210" s="109"/>
      <c r="H210" s="109"/>
      <c r="I210" s="109"/>
    </row>
    <row r="211" spans="1:9" ht="12.75">
      <c r="A211" s="34"/>
      <c r="B211" s="34"/>
      <c r="C211" s="109"/>
      <c r="D211" s="109"/>
      <c r="E211" s="109"/>
      <c r="F211" s="109"/>
      <c r="G211" s="109"/>
      <c r="H211" s="109"/>
      <c r="I211" s="109"/>
    </row>
    <row r="212" spans="1:9" ht="12.75">
      <c r="A212" s="34"/>
      <c r="B212" s="34"/>
      <c r="C212" s="109"/>
      <c r="D212" s="109"/>
      <c r="E212" s="109"/>
      <c r="F212" s="109"/>
      <c r="G212" s="109"/>
      <c r="H212" s="109"/>
      <c r="I212" s="109"/>
    </row>
    <row r="213" spans="1:9" ht="12.75">
      <c r="A213" s="34"/>
      <c r="B213" s="34"/>
      <c r="C213" s="109"/>
      <c r="D213" s="109"/>
      <c r="E213" s="109"/>
      <c r="F213" s="109"/>
      <c r="G213" s="109"/>
      <c r="H213" s="109"/>
      <c r="I213" s="109"/>
    </row>
    <row r="214" spans="1:9" ht="12.75">
      <c r="A214" s="34"/>
      <c r="B214" s="34"/>
      <c r="C214" s="109"/>
      <c r="D214" s="109"/>
      <c r="E214" s="109"/>
      <c r="F214" s="109"/>
      <c r="G214" s="109"/>
      <c r="H214" s="109"/>
      <c r="I214" s="109"/>
    </row>
    <row r="215" spans="1:9" ht="12.75">
      <c r="A215" s="34"/>
      <c r="B215" s="34"/>
      <c r="C215" s="109"/>
      <c r="D215" s="109"/>
      <c r="E215" s="109"/>
      <c r="F215" s="109"/>
      <c r="G215" s="109"/>
      <c r="H215" s="109"/>
      <c r="I215" s="109"/>
    </row>
    <row r="216" spans="1:9" ht="12.75">
      <c r="A216" s="34"/>
      <c r="B216" s="34"/>
      <c r="C216" s="109"/>
      <c r="D216" s="109"/>
      <c r="E216" s="109"/>
      <c r="F216" s="109"/>
      <c r="G216" s="109"/>
      <c r="H216" s="109"/>
      <c r="I216" s="109"/>
    </row>
    <row r="217" spans="1:9" ht="12.75">
      <c r="A217" s="34"/>
      <c r="B217" s="34"/>
      <c r="C217" s="109"/>
      <c r="D217" s="109"/>
      <c r="E217" s="109"/>
      <c r="F217" s="109"/>
      <c r="G217" s="109"/>
      <c r="H217" s="109"/>
      <c r="I217" s="109"/>
    </row>
    <row r="218" spans="1:9" ht="12.75">
      <c r="A218" s="34"/>
      <c r="B218" s="34"/>
      <c r="C218" s="109"/>
      <c r="D218" s="109"/>
      <c r="E218" s="109"/>
      <c r="F218" s="109"/>
      <c r="G218" s="109"/>
      <c r="H218" s="109"/>
      <c r="I218" s="109"/>
    </row>
    <row r="219" spans="1:9" ht="12.75">
      <c r="A219" s="34"/>
      <c r="B219" s="34"/>
      <c r="C219" s="109"/>
      <c r="D219" s="109"/>
      <c r="E219" s="109"/>
      <c r="F219" s="109"/>
      <c r="G219" s="109"/>
      <c r="H219" s="109"/>
      <c r="I219" s="109"/>
    </row>
    <row r="220" spans="1:9" ht="12.75">
      <c r="A220" s="34"/>
      <c r="B220" s="34"/>
      <c r="C220" s="109"/>
      <c r="D220" s="109"/>
      <c r="E220" s="109"/>
      <c r="F220" s="109"/>
      <c r="G220" s="109"/>
      <c r="H220" s="109"/>
      <c r="I220" s="109"/>
    </row>
    <row r="221" spans="1:9" ht="12.75">
      <c r="A221" s="34"/>
      <c r="B221" s="34"/>
      <c r="C221" s="109"/>
      <c r="D221" s="109"/>
      <c r="E221" s="109"/>
      <c r="F221" s="109"/>
      <c r="G221" s="109"/>
      <c r="H221" s="109"/>
      <c r="I221" s="109"/>
    </row>
    <row r="222" spans="1:9" ht="12.75">
      <c r="A222" s="34"/>
      <c r="B222" s="34"/>
      <c r="C222" s="109"/>
      <c r="D222" s="109"/>
      <c r="E222" s="109"/>
      <c r="F222" s="109"/>
      <c r="G222" s="109"/>
      <c r="H222" s="109"/>
      <c r="I222" s="109"/>
    </row>
    <row r="223" spans="1:9" ht="12.75">
      <c r="A223" s="34"/>
      <c r="B223" s="34"/>
      <c r="C223" s="109"/>
      <c r="D223" s="109"/>
      <c r="E223" s="109"/>
      <c r="F223" s="109"/>
      <c r="G223" s="109"/>
      <c r="H223" s="109"/>
      <c r="I223" s="109"/>
    </row>
    <row r="224" spans="1:9" ht="12.75">
      <c r="A224" s="34"/>
      <c r="B224" s="34"/>
      <c r="C224" s="109"/>
      <c r="D224" s="109"/>
      <c r="E224" s="109"/>
      <c r="F224" s="109"/>
      <c r="G224" s="109"/>
      <c r="H224" s="109"/>
      <c r="I224" s="109"/>
    </row>
    <row r="225" spans="1:9" ht="12.75">
      <c r="A225" s="34"/>
      <c r="B225" s="34"/>
      <c r="C225" s="109"/>
      <c r="D225" s="109"/>
      <c r="E225" s="109"/>
      <c r="F225" s="109"/>
      <c r="G225" s="109"/>
      <c r="H225" s="109"/>
      <c r="I225" s="109"/>
    </row>
    <row r="226" spans="1:9" ht="12.75">
      <c r="A226" s="34"/>
      <c r="B226" s="34"/>
      <c r="C226" s="109"/>
      <c r="D226" s="109"/>
      <c r="E226" s="109"/>
      <c r="F226" s="109"/>
      <c r="G226" s="109"/>
      <c r="H226" s="109"/>
      <c r="I226" s="109"/>
    </row>
    <row r="227" spans="1:9" ht="12.75">
      <c r="A227" s="34"/>
      <c r="B227" s="34"/>
      <c r="C227" s="109"/>
      <c r="D227" s="109"/>
      <c r="E227" s="109"/>
      <c r="F227" s="109"/>
      <c r="G227" s="109"/>
      <c r="H227" s="109"/>
      <c r="I227" s="109"/>
    </row>
    <row r="228" spans="1:9" ht="12.75">
      <c r="A228" s="34"/>
      <c r="B228" s="34"/>
      <c r="C228" s="109"/>
      <c r="D228" s="109"/>
      <c r="E228" s="109"/>
      <c r="F228" s="109"/>
      <c r="G228" s="109"/>
      <c r="H228" s="109"/>
      <c r="I228" s="109"/>
    </row>
    <row r="229" spans="1:9" ht="12.75">
      <c r="A229" s="34"/>
      <c r="B229" s="34"/>
      <c r="C229" s="109"/>
      <c r="D229" s="109"/>
      <c r="E229" s="109"/>
      <c r="F229" s="109"/>
      <c r="G229" s="109"/>
      <c r="H229" s="109"/>
      <c r="I229" s="109"/>
    </row>
    <row r="230" spans="1:9" ht="12.75">
      <c r="A230" s="34"/>
      <c r="B230" s="34"/>
      <c r="C230" s="109"/>
      <c r="D230" s="109"/>
      <c r="E230" s="109"/>
      <c r="F230" s="109"/>
      <c r="G230" s="109"/>
      <c r="H230" s="109"/>
      <c r="I230" s="109"/>
    </row>
    <row r="231" spans="1:9" ht="12.75">
      <c r="A231" s="34"/>
      <c r="B231" s="34"/>
      <c r="C231" s="109"/>
      <c r="D231" s="109"/>
      <c r="E231" s="109"/>
      <c r="F231" s="109"/>
      <c r="G231" s="109"/>
      <c r="H231" s="109"/>
      <c r="I231" s="109"/>
    </row>
    <row r="232" spans="1:9" ht="12.75">
      <c r="A232" s="34"/>
      <c r="B232" s="34"/>
      <c r="C232" s="109"/>
      <c r="D232" s="109"/>
      <c r="E232" s="109"/>
      <c r="F232" s="109"/>
      <c r="G232" s="109"/>
      <c r="H232" s="109"/>
      <c r="I232" s="109"/>
    </row>
    <row r="233" spans="1:9" ht="12.75">
      <c r="A233" s="34"/>
      <c r="B233" s="34"/>
      <c r="C233" s="109"/>
      <c r="D233" s="109"/>
      <c r="E233" s="109"/>
      <c r="F233" s="109"/>
      <c r="G233" s="109"/>
      <c r="H233" s="109"/>
      <c r="I233" s="109"/>
    </row>
    <row r="234" spans="1:9" ht="12.75">
      <c r="A234" s="34"/>
      <c r="B234" s="34"/>
      <c r="C234" s="109"/>
      <c r="D234" s="109"/>
      <c r="E234" s="109"/>
      <c r="F234" s="109"/>
      <c r="G234" s="109"/>
      <c r="H234" s="109"/>
      <c r="I234" s="109"/>
    </row>
    <row r="235" spans="1:9" ht="12.75">
      <c r="A235" s="34"/>
      <c r="B235" s="34"/>
      <c r="C235" s="109"/>
      <c r="D235" s="109"/>
      <c r="E235" s="109"/>
      <c r="F235" s="109"/>
      <c r="G235" s="109"/>
      <c r="H235" s="109"/>
      <c r="I235" s="109"/>
    </row>
    <row r="236" spans="1:9" ht="12.75">
      <c r="A236" s="34"/>
      <c r="B236" s="34"/>
      <c r="C236" s="109"/>
      <c r="D236" s="109"/>
      <c r="E236" s="109"/>
      <c r="F236" s="109"/>
      <c r="G236" s="109"/>
      <c r="H236" s="109"/>
      <c r="I236" s="109"/>
    </row>
    <row r="237" spans="1:9" ht="12.75">
      <c r="A237" s="34"/>
      <c r="B237" s="34"/>
      <c r="C237" s="109"/>
      <c r="D237" s="109"/>
      <c r="E237" s="109"/>
      <c r="F237" s="109"/>
      <c r="G237" s="109"/>
      <c r="H237" s="109"/>
      <c r="I237" s="109"/>
    </row>
    <row r="238" spans="1:9" ht="12.75">
      <c r="A238" s="34"/>
      <c r="B238" s="34"/>
      <c r="C238" s="109"/>
      <c r="D238" s="109"/>
      <c r="E238" s="109"/>
      <c r="F238" s="109"/>
      <c r="G238" s="109"/>
      <c r="H238" s="109"/>
      <c r="I238" s="109"/>
    </row>
    <row r="239" spans="1:9" ht="12.75">
      <c r="A239" s="34"/>
      <c r="B239" s="34"/>
      <c r="C239" s="109"/>
      <c r="D239" s="109"/>
      <c r="E239" s="109"/>
      <c r="F239" s="109"/>
      <c r="G239" s="109"/>
      <c r="H239" s="109"/>
      <c r="I239" s="109"/>
    </row>
    <row r="240" spans="1:9" ht="12.75">
      <c r="A240" s="34"/>
      <c r="B240" s="34"/>
      <c r="C240" s="109"/>
      <c r="D240" s="109"/>
      <c r="E240" s="109"/>
      <c r="F240" s="109"/>
      <c r="G240" s="109"/>
      <c r="H240" s="109"/>
      <c r="I240" s="109"/>
    </row>
    <row r="241" spans="1:9" ht="12.75">
      <c r="A241" s="34"/>
      <c r="B241" s="34"/>
      <c r="C241" s="109"/>
      <c r="D241" s="109"/>
      <c r="E241" s="109"/>
      <c r="F241" s="109"/>
      <c r="G241" s="109"/>
      <c r="H241" s="109"/>
      <c r="I241" s="109"/>
    </row>
    <row r="242" spans="1:9" ht="12.75">
      <c r="A242" s="34"/>
      <c r="B242" s="34"/>
      <c r="C242" s="109"/>
      <c r="D242" s="109"/>
      <c r="E242" s="109"/>
      <c r="F242" s="109"/>
      <c r="G242" s="109"/>
      <c r="H242" s="109"/>
      <c r="I242" s="109"/>
    </row>
    <row r="243" spans="1:9" ht="12.75">
      <c r="A243" s="34"/>
      <c r="B243" s="34"/>
      <c r="C243" s="109"/>
      <c r="D243" s="109"/>
      <c r="E243" s="109"/>
      <c r="F243" s="109"/>
      <c r="G243" s="109"/>
      <c r="H243" s="109"/>
      <c r="I243" s="109"/>
    </row>
    <row r="244" spans="1:9" ht="12.75">
      <c r="A244" s="34"/>
      <c r="B244" s="34"/>
      <c r="C244" s="109"/>
      <c r="D244" s="109"/>
      <c r="E244" s="109"/>
      <c r="F244" s="109"/>
      <c r="G244" s="109"/>
      <c r="H244" s="109"/>
      <c r="I244" s="109"/>
    </row>
    <row r="245" spans="1:9" ht="12.75">
      <c r="A245" s="34"/>
      <c r="B245" s="34"/>
      <c r="C245" s="109"/>
      <c r="D245" s="109"/>
      <c r="E245" s="109"/>
      <c r="F245" s="109"/>
      <c r="G245" s="109"/>
      <c r="H245" s="109"/>
      <c r="I245" s="109"/>
    </row>
    <row r="246" spans="1:9" ht="12.75">
      <c r="A246" s="34"/>
      <c r="B246" s="34"/>
      <c r="C246" s="109"/>
      <c r="D246" s="109"/>
      <c r="E246" s="109"/>
      <c r="F246" s="109"/>
      <c r="G246" s="109"/>
      <c r="H246" s="109"/>
      <c r="I246" s="109"/>
    </row>
    <row r="247" spans="1:9" ht="12.75">
      <c r="A247" s="34"/>
      <c r="B247" s="34"/>
      <c r="C247" s="109"/>
      <c r="D247" s="109"/>
      <c r="E247" s="109"/>
      <c r="F247" s="109"/>
      <c r="G247" s="109"/>
      <c r="H247" s="109"/>
      <c r="I247" s="109"/>
    </row>
    <row r="248" spans="1:9" ht="12.75">
      <c r="A248" s="34"/>
      <c r="B248" s="34"/>
      <c r="C248" s="109"/>
      <c r="D248" s="109"/>
      <c r="E248" s="109"/>
      <c r="F248" s="109"/>
      <c r="G248" s="109"/>
      <c r="H248" s="109"/>
      <c r="I248" s="109"/>
    </row>
    <row r="249" spans="1:9" ht="12.75">
      <c r="A249" s="34"/>
      <c r="B249" s="34"/>
      <c r="C249" s="109"/>
      <c r="D249" s="109"/>
      <c r="E249" s="109"/>
      <c r="F249" s="109"/>
      <c r="G249" s="109"/>
      <c r="H249" s="109"/>
      <c r="I249" s="109"/>
    </row>
    <row r="250" spans="1:9" ht="12.75">
      <c r="A250" s="34"/>
      <c r="B250" s="34"/>
      <c r="C250" s="109"/>
      <c r="D250" s="109"/>
      <c r="E250" s="109"/>
      <c r="F250" s="109"/>
      <c r="G250" s="109"/>
      <c r="H250" s="109"/>
      <c r="I250" s="109"/>
    </row>
    <row r="251" spans="1:9" ht="12.75">
      <c r="A251" s="34"/>
      <c r="B251" s="34"/>
      <c r="C251" s="109"/>
      <c r="D251" s="109"/>
      <c r="E251" s="109"/>
      <c r="F251" s="109"/>
      <c r="G251" s="109"/>
      <c r="H251" s="109"/>
      <c r="I251" s="109"/>
    </row>
    <row r="252" spans="1:9" ht="12.75">
      <c r="A252" s="34"/>
      <c r="B252" s="34"/>
      <c r="C252" s="109"/>
      <c r="D252" s="109"/>
      <c r="E252" s="109"/>
      <c r="F252" s="109"/>
      <c r="G252" s="109"/>
      <c r="H252" s="109"/>
      <c r="I252" s="109"/>
    </row>
    <row r="253" spans="1:9" ht="12.75">
      <c r="A253" s="34"/>
      <c r="B253" s="34"/>
      <c r="C253" s="109"/>
      <c r="D253" s="109"/>
      <c r="E253" s="109"/>
      <c r="F253" s="109"/>
      <c r="G253" s="109"/>
      <c r="H253" s="109"/>
      <c r="I253" s="109"/>
    </row>
    <row r="254" spans="1:9" ht="12.75">
      <c r="A254" s="34"/>
      <c r="B254" s="34"/>
      <c r="C254" s="109"/>
      <c r="D254" s="109"/>
      <c r="E254" s="109"/>
      <c r="F254" s="109"/>
      <c r="G254" s="109"/>
      <c r="H254" s="109"/>
      <c r="I254" s="109"/>
    </row>
    <row r="255" spans="1:9" ht="12.75">
      <c r="A255" s="34"/>
      <c r="B255" s="34"/>
      <c r="C255" s="109"/>
      <c r="D255" s="109"/>
      <c r="E255" s="109"/>
      <c r="F255" s="109"/>
      <c r="G255" s="109"/>
      <c r="H255" s="109"/>
      <c r="I255" s="109"/>
    </row>
    <row r="256" spans="1:9" ht="12.75">
      <c r="A256" s="34"/>
      <c r="B256" s="34"/>
      <c r="C256" s="109"/>
      <c r="D256" s="109"/>
      <c r="E256" s="109"/>
      <c r="F256" s="109"/>
      <c r="G256" s="109"/>
      <c r="H256" s="109"/>
      <c r="I256" s="109"/>
    </row>
    <row r="257" spans="1:9" ht="12.75">
      <c r="A257" s="34"/>
      <c r="B257" s="34"/>
      <c r="C257" s="109"/>
      <c r="D257" s="109"/>
      <c r="E257" s="109"/>
      <c r="F257" s="109"/>
      <c r="G257" s="109"/>
      <c r="H257" s="109"/>
      <c r="I257" s="109"/>
    </row>
    <row r="258" spans="1:9" ht="12.75">
      <c r="A258" s="34"/>
      <c r="B258" s="34"/>
      <c r="C258" s="109"/>
      <c r="D258" s="109"/>
      <c r="E258" s="109"/>
      <c r="F258" s="109"/>
      <c r="G258" s="109"/>
      <c r="H258" s="109"/>
      <c r="I258" s="109"/>
    </row>
    <row r="259" spans="1:9" ht="12.75">
      <c r="A259" s="34"/>
      <c r="B259" s="34"/>
      <c r="C259" s="109"/>
      <c r="D259" s="109"/>
      <c r="E259" s="109"/>
      <c r="F259" s="109"/>
      <c r="G259" s="109"/>
      <c r="H259" s="109"/>
      <c r="I259" s="109"/>
    </row>
    <row r="260" spans="1:9" ht="12.75">
      <c r="A260" s="34"/>
      <c r="B260" s="34"/>
      <c r="C260" s="109"/>
      <c r="D260" s="109"/>
      <c r="E260" s="109"/>
      <c r="F260" s="109"/>
      <c r="G260" s="109"/>
      <c r="H260" s="109"/>
      <c r="I260" s="109"/>
    </row>
    <row r="261" spans="1:9" ht="12.75">
      <c r="A261" s="34"/>
      <c r="B261" s="34"/>
      <c r="C261" s="109"/>
      <c r="D261" s="109"/>
      <c r="E261" s="109"/>
      <c r="F261" s="109"/>
      <c r="G261" s="109"/>
      <c r="H261" s="109"/>
      <c r="I261" s="109"/>
    </row>
    <row r="262" spans="1:9" ht="12.75">
      <c r="A262" s="34"/>
      <c r="B262" s="34"/>
      <c r="C262" s="109"/>
      <c r="D262" s="109"/>
      <c r="E262" s="109"/>
      <c r="F262" s="109"/>
      <c r="G262" s="109"/>
      <c r="H262" s="109"/>
      <c r="I262" s="109"/>
    </row>
    <row r="263" spans="1:9" ht="12.75">
      <c r="A263" s="34"/>
      <c r="B263" s="34"/>
      <c r="C263" s="109"/>
      <c r="D263" s="109"/>
      <c r="E263" s="109"/>
      <c r="F263" s="109"/>
      <c r="G263" s="109"/>
      <c r="H263" s="109"/>
      <c r="I263" s="109"/>
    </row>
    <row r="264" spans="1:9" ht="12.75">
      <c r="A264" s="34"/>
      <c r="B264" s="34"/>
      <c r="C264" s="109"/>
      <c r="D264" s="109"/>
      <c r="E264" s="109"/>
      <c r="F264" s="109"/>
      <c r="G264" s="109"/>
      <c r="H264" s="109"/>
      <c r="I264" s="109"/>
    </row>
    <row r="265" spans="1:9" ht="12.75">
      <c r="A265" s="34"/>
      <c r="B265" s="34"/>
      <c r="C265" s="109"/>
      <c r="D265" s="109"/>
      <c r="E265" s="109"/>
      <c r="F265" s="109"/>
      <c r="G265" s="109"/>
      <c r="H265" s="109"/>
      <c r="I265" s="109"/>
    </row>
    <row r="266" spans="1:9" ht="12.75">
      <c r="A266" s="34"/>
      <c r="B266" s="34"/>
      <c r="C266" s="109"/>
      <c r="D266" s="109"/>
      <c r="E266" s="109"/>
      <c r="F266" s="109"/>
      <c r="G266" s="109"/>
      <c r="H266" s="109"/>
      <c r="I266" s="109"/>
    </row>
    <row r="267" spans="1:9" ht="12.75">
      <c r="A267" s="34"/>
      <c r="B267" s="34"/>
      <c r="C267" s="109"/>
      <c r="D267" s="109"/>
      <c r="E267" s="109"/>
      <c r="F267" s="109"/>
      <c r="G267" s="109"/>
      <c r="H267" s="109"/>
      <c r="I267" s="109"/>
    </row>
    <row r="268" spans="1:9" ht="12.75">
      <c r="A268" s="34"/>
      <c r="B268" s="34"/>
      <c r="C268" s="109"/>
      <c r="D268" s="109"/>
      <c r="E268" s="109"/>
      <c r="F268" s="109"/>
      <c r="G268" s="109"/>
      <c r="H268" s="109"/>
      <c r="I268" s="109"/>
    </row>
    <row r="269" spans="1:9" ht="12.75">
      <c r="A269" s="34"/>
      <c r="B269" s="34"/>
      <c r="C269" s="109"/>
      <c r="D269" s="109"/>
      <c r="E269" s="109"/>
      <c r="F269" s="109"/>
      <c r="G269" s="109"/>
      <c r="H269" s="109"/>
      <c r="I269" s="109"/>
    </row>
    <row r="270" spans="1:9" ht="12.75">
      <c r="A270" s="34"/>
      <c r="B270" s="34"/>
      <c r="C270" s="109"/>
      <c r="D270" s="109"/>
      <c r="E270" s="109"/>
      <c r="F270" s="109"/>
      <c r="G270" s="109"/>
      <c r="H270" s="109"/>
      <c r="I270" s="109"/>
    </row>
    <row r="271" spans="1:9" ht="12.75">
      <c r="A271" s="34"/>
      <c r="B271" s="34"/>
      <c r="C271" s="109"/>
      <c r="D271" s="109"/>
      <c r="E271" s="109"/>
      <c r="F271" s="109"/>
      <c r="G271" s="109"/>
      <c r="H271" s="109"/>
      <c r="I271" s="109"/>
    </row>
    <row r="272" spans="1:9" ht="12.75">
      <c r="A272" s="34"/>
      <c r="B272" s="34"/>
      <c r="C272" s="109"/>
      <c r="D272" s="109"/>
      <c r="E272" s="109"/>
      <c r="F272" s="109"/>
      <c r="G272" s="109"/>
      <c r="H272" s="109"/>
      <c r="I272" s="109"/>
    </row>
    <row r="273" spans="1:9" ht="12.75">
      <c r="A273" s="34"/>
      <c r="B273" s="34"/>
      <c r="C273" s="109"/>
      <c r="D273" s="109"/>
      <c r="E273" s="109"/>
      <c r="F273" s="109"/>
      <c r="G273" s="109"/>
      <c r="H273" s="109"/>
      <c r="I273" s="109"/>
    </row>
    <row r="274" spans="1:9" ht="12.75">
      <c r="A274" s="34"/>
      <c r="B274" s="34"/>
      <c r="C274" s="109"/>
      <c r="D274" s="109"/>
      <c r="E274" s="109"/>
      <c r="F274" s="109"/>
      <c r="G274" s="109"/>
      <c r="H274" s="109"/>
      <c r="I274" s="109"/>
    </row>
    <row r="275" spans="1:9" ht="12.75">
      <c r="A275" s="34"/>
      <c r="B275" s="34"/>
      <c r="C275" s="109"/>
      <c r="D275" s="109"/>
      <c r="E275" s="109"/>
      <c r="F275" s="109"/>
      <c r="G275" s="109"/>
      <c r="H275" s="109"/>
      <c r="I275" s="109"/>
    </row>
    <row r="276" spans="1:9" ht="12.75">
      <c r="A276" s="34"/>
      <c r="B276" s="34"/>
      <c r="C276" s="109"/>
      <c r="D276" s="109"/>
      <c r="E276" s="109"/>
      <c r="F276" s="109"/>
      <c r="G276" s="109"/>
      <c r="H276" s="109"/>
      <c r="I276" s="109"/>
    </row>
    <row r="277" spans="1:9" ht="12.75">
      <c r="A277" s="34"/>
      <c r="B277" s="34"/>
      <c r="C277" s="109"/>
      <c r="D277" s="109"/>
      <c r="E277" s="109"/>
      <c r="F277" s="109"/>
      <c r="G277" s="109"/>
      <c r="H277" s="109"/>
      <c r="I277" s="109"/>
    </row>
    <row r="278" spans="1:9" ht="12.75">
      <c r="A278" s="34"/>
      <c r="B278" s="34"/>
      <c r="C278" s="109"/>
      <c r="D278" s="109"/>
      <c r="E278" s="109"/>
      <c r="F278" s="109"/>
      <c r="G278" s="109"/>
      <c r="H278" s="109"/>
      <c r="I278" s="109"/>
    </row>
    <row r="279" spans="1:9" ht="12.75">
      <c r="A279" s="34"/>
      <c r="B279" s="34"/>
      <c r="C279" s="109"/>
      <c r="D279" s="109"/>
      <c r="E279" s="109"/>
      <c r="F279" s="109"/>
      <c r="G279" s="109"/>
      <c r="H279" s="109"/>
      <c r="I279" s="109"/>
    </row>
    <row r="280" spans="1:9" ht="12.75">
      <c r="A280" s="34"/>
      <c r="B280" s="34"/>
      <c r="C280" s="109"/>
      <c r="D280" s="109"/>
      <c r="E280" s="109"/>
      <c r="F280" s="109"/>
      <c r="G280" s="109"/>
      <c r="H280" s="109"/>
      <c r="I280" s="109"/>
    </row>
    <row r="281" spans="1:9" ht="12.75">
      <c r="A281" s="34"/>
      <c r="B281" s="34"/>
      <c r="C281" s="109"/>
      <c r="D281" s="109"/>
      <c r="E281" s="109"/>
      <c r="F281" s="109"/>
      <c r="G281" s="109"/>
      <c r="H281" s="109"/>
      <c r="I281" s="109"/>
    </row>
    <row r="282" spans="1:9" ht="12.75">
      <c r="A282" s="34"/>
      <c r="B282" s="34"/>
      <c r="C282" s="109"/>
      <c r="D282" s="109"/>
      <c r="E282" s="109"/>
      <c r="F282" s="109"/>
      <c r="G282" s="109"/>
      <c r="H282" s="109"/>
      <c r="I282" s="109"/>
    </row>
    <row r="283" spans="1:9" ht="12.75">
      <c r="A283" s="34"/>
      <c r="B283" s="34"/>
      <c r="C283" s="109"/>
      <c r="D283" s="109"/>
      <c r="E283" s="109"/>
      <c r="F283" s="109"/>
      <c r="G283" s="109"/>
      <c r="H283" s="109"/>
      <c r="I283" s="109"/>
    </row>
    <row r="284" spans="1:9" ht="12.75">
      <c r="A284" s="34"/>
      <c r="B284" s="34"/>
      <c r="C284" s="109"/>
      <c r="D284" s="109"/>
      <c r="E284" s="109"/>
      <c r="F284" s="109"/>
      <c r="G284" s="109"/>
      <c r="H284" s="109"/>
      <c r="I284" s="109"/>
    </row>
    <row r="285" spans="1:9" ht="12.75">
      <c r="A285" s="34"/>
      <c r="B285" s="34"/>
      <c r="C285" s="109"/>
      <c r="D285" s="109"/>
      <c r="E285" s="109"/>
      <c r="F285" s="109"/>
      <c r="G285" s="109"/>
      <c r="H285" s="109"/>
      <c r="I285" s="109"/>
    </row>
    <row r="286" spans="1:9" ht="12.75">
      <c r="A286" s="34"/>
      <c r="B286" s="34"/>
      <c r="C286" s="109"/>
      <c r="D286" s="109"/>
      <c r="E286" s="109"/>
      <c r="F286" s="109"/>
      <c r="G286" s="109"/>
      <c r="H286" s="109"/>
      <c r="I286" s="109"/>
    </row>
    <row r="287" spans="1:9" ht="12.75">
      <c r="A287" s="34"/>
      <c r="B287" s="34"/>
      <c r="C287" s="109"/>
      <c r="D287" s="109"/>
      <c r="E287" s="109"/>
      <c r="F287" s="109"/>
      <c r="G287" s="109"/>
      <c r="H287" s="109"/>
      <c r="I287" s="109"/>
    </row>
    <row r="288" spans="1:9" ht="12.75">
      <c r="A288" s="34"/>
      <c r="B288" s="34"/>
      <c r="C288" s="109"/>
      <c r="D288" s="109"/>
      <c r="E288" s="109"/>
      <c r="F288" s="109"/>
      <c r="G288" s="109"/>
      <c r="H288" s="109"/>
      <c r="I288" s="109"/>
    </row>
    <row r="289" spans="1:9" ht="12.75">
      <c r="A289" s="34"/>
      <c r="B289" s="34"/>
      <c r="C289" s="109"/>
      <c r="D289" s="109"/>
      <c r="E289" s="109"/>
      <c r="F289" s="109"/>
      <c r="G289" s="109"/>
      <c r="H289" s="109"/>
      <c r="I289" s="109"/>
    </row>
    <row r="290" spans="1:9" ht="12.75">
      <c r="A290" s="34"/>
      <c r="B290" s="34"/>
      <c r="C290" s="109"/>
      <c r="D290" s="109"/>
      <c r="E290" s="109"/>
      <c r="F290" s="109"/>
      <c r="G290" s="109"/>
      <c r="H290" s="109"/>
      <c r="I290" s="109"/>
    </row>
    <row r="291" spans="1:9" ht="12.75">
      <c r="A291" s="34"/>
      <c r="B291" s="34"/>
      <c r="C291" s="109"/>
      <c r="D291" s="109"/>
      <c r="E291" s="109"/>
      <c r="F291" s="109"/>
      <c r="G291" s="109"/>
      <c r="H291" s="109"/>
      <c r="I291" s="109"/>
    </row>
    <row r="292" spans="1:9" ht="12.75">
      <c r="A292" s="34"/>
      <c r="B292" s="34"/>
      <c r="C292" s="109"/>
      <c r="D292" s="109"/>
      <c r="E292" s="109"/>
      <c r="F292" s="109"/>
      <c r="G292" s="109"/>
      <c r="H292" s="109"/>
      <c r="I292" s="109"/>
    </row>
    <row r="293" spans="1:9" ht="12.75">
      <c r="A293" s="34"/>
      <c r="B293" s="34"/>
      <c r="C293" s="109"/>
      <c r="D293" s="109"/>
      <c r="E293" s="109"/>
      <c r="F293" s="109"/>
      <c r="G293" s="109"/>
      <c r="H293" s="109"/>
      <c r="I293" s="109"/>
    </row>
    <row r="294" spans="1:9" ht="12.75">
      <c r="A294" s="34"/>
      <c r="B294" s="34"/>
      <c r="C294" s="109"/>
      <c r="D294" s="109"/>
      <c r="E294" s="109"/>
      <c r="F294" s="109"/>
      <c r="G294" s="109"/>
      <c r="H294" s="109"/>
      <c r="I294" s="109"/>
    </row>
    <row r="295" spans="1:9" ht="12.75">
      <c r="A295" s="34"/>
      <c r="B295" s="34"/>
      <c r="C295" s="109"/>
      <c r="D295" s="109"/>
      <c r="E295" s="109"/>
      <c r="F295" s="109"/>
      <c r="G295" s="109"/>
      <c r="H295" s="109"/>
      <c r="I295" s="109"/>
    </row>
    <row r="296" spans="1:9" ht="12.75">
      <c r="A296" s="34"/>
      <c r="B296" s="34"/>
      <c r="C296" s="109"/>
      <c r="D296" s="109"/>
      <c r="E296" s="109"/>
      <c r="F296" s="109"/>
      <c r="G296" s="109"/>
      <c r="H296" s="109"/>
      <c r="I296" s="109"/>
    </row>
    <row r="297" spans="1:9" ht="12.75">
      <c r="A297" s="34"/>
      <c r="B297" s="34"/>
      <c r="C297" s="109"/>
      <c r="D297" s="109"/>
      <c r="E297" s="109"/>
      <c r="F297" s="109"/>
      <c r="G297" s="109"/>
      <c r="H297" s="109"/>
      <c r="I297" s="109"/>
    </row>
  </sheetData>
  <sheetProtection/>
  <mergeCells count="8">
    <mergeCell ref="A8:U8"/>
    <mergeCell ref="A54:B54"/>
    <mergeCell ref="C1:N1"/>
    <mergeCell ref="B2:P2"/>
    <mergeCell ref="B6:U6"/>
    <mergeCell ref="B5:U5"/>
    <mergeCell ref="F3:I3"/>
    <mergeCell ref="F4:U4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V124"/>
  <sheetViews>
    <sheetView zoomScalePageLayoutView="0" workbookViewId="0" topLeftCell="B3">
      <selection activeCell="B14" sqref="A14:IV16"/>
    </sheetView>
  </sheetViews>
  <sheetFormatPr defaultColWidth="9.140625" defaultRowHeight="12.75"/>
  <cols>
    <col min="1" max="1" width="2.421875" style="7" hidden="1" customWidth="1"/>
    <col min="2" max="2" width="51.7109375" style="8" customWidth="1"/>
    <col min="3" max="3" width="4.8515625" style="8" hidden="1" customWidth="1"/>
    <col min="4" max="4" width="0.13671875" style="8" hidden="1" customWidth="1"/>
    <col min="5" max="5" width="4.8515625" style="8" customWidth="1"/>
    <col min="6" max="6" width="5.140625" style="8" customWidth="1"/>
    <col min="7" max="7" width="4.57421875" style="8" customWidth="1"/>
    <col min="8" max="8" width="4.421875" style="120" hidden="1" customWidth="1"/>
    <col min="9" max="9" width="3.57421875" style="86" hidden="1" customWidth="1"/>
    <col min="10" max="10" width="3.7109375" style="86" hidden="1" customWidth="1"/>
    <col min="11" max="11" width="5.7109375" style="86" hidden="1" customWidth="1"/>
    <col min="12" max="12" width="5.7109375" style="86" customWidth="1"/>
    <col min="13" max="13" width="7.28125" style="86" customWidth="1"/>
    <col min="14" max="14" width="4.421875" style="86" customWidth="1"/>
    <col min="15" max="15" width="13.57421875" style="86" customWidth="1"/>
    <col min="16" max="16" width="12.57421875" style="86" customWidth="1"/>
    <col min="17" max="17" width="12.8515625" style="86" customWidth="1"/>
    <col min="18" max="16384" width="9.140625" style="7" customWidth="1"/>
  </cols>
  <sheetData>
    <row r="1" spans="5:17" ht="12.75" hidden="1">
      <c r="E1" s="1" t="s">
        <v>138</v>
      </c>
      <c r="H1" s="1" t="s">
        <v>44</v>
      </c>
      <c r="I1" s="1"/>
      <c r="J1" s="1"/>
      <c r="K1" s="1"/>
      <c r="L1" s="1"/>
      <c r="M1" s="1"/>
      <c r="N1" s="1"/>
      <c r="O1" s="1"/>
      <c r="P1" s="1"/>
      <c r="Q1" s="1"/>
    </row>
    <row r="2" spans="8:17" ht="55.5" customHeight="1" hidden="1">
      <c r="H2" s="182" t="s">
        <v>92</v>
      </c>
      <c r="I2" s="182"/>
      <c r="J2" s="182"/>
      <c r="K2" s="182"/>
      <c r="L2" s="182"/>
      <c r="M2" s="182"/>
      <c r="N2" s="182"/>
      <c r="O2" s="182"/>
      <c r="P2" s="7"/>
      <c r="Q2" s="7"/>
    </row>
    <row r="3" spans="2:256" ht="21.75" customHeight="1">
      <c r="B3" s="7"/>
      <c r="C3" s="142"/>
      <c r="D3" s="143"/>
      <c r="E3" s="143"/>
      <c r="F3" s="143"/>
      <c r="G3" s="143"/>
      <c r="H3" s="143"/>
      <c r="I3" s="7"/>
      <c r="J3" s="7"/>
      <c r="K3" s="142"/>
      <c r="L3" s="189" t="s">
        <v>103</v>
      </c>
      <c r="M3" s="189"/>
      <c r="N3" s="189"/>
      <c r="O3" s="143"/>
      <c r="P3" s="143"/>
      <c r="Q3" s="8"/>
      <c r="R3" s="8"/>
      <c r="S3" s="140"/>
      <c r="T3" s="187"/>
      <c r="U3" s="187"/>
      <c r="V3" s="187"/>
      <c r="W3" s="187"/>
      <c r="X3" s="187"/>
      <c r="Y3" s="8"/>
      <c r="Z3" s="8"/>
      <c r="AA3" s="140"/>
      <c r="AB3" s="187"/>
      <c r="AC3" s="187"/>
      <c r="AD3" s="187"/>
      <c r="AE3" s="187"/>
      <c r="AF3" s="187"/>
      <c r="AG3" s="8"/>
      <c r="AH3" s="8"/>
      <c r="AI3" s="140"/>
      <c r="AJ3" s="187"/>
      <c r="AK3" s="187"/>
      <c r="AL3" s="187"/>
      <c r="AM3" s="187"/>
      <c r="AN3" s="187"/>
      <c r="AO3" s="8"/>
      <c r="AP3" s="8"/>
      <c r="AQ3" s="140"/>
      <c r="AR3" s="187"/>
      <c r="AS3" s="187"/>
      <c r="AT3" s="187"/>
      <c r="AU3" s="187"/>
      <c r="AV3" s="187"/>
      <c r="AW3" s="8"/>
      <c r="AX3" s="8"/>
      <c r="AY3" s="140"/>
      <c r="AZ3" s="187"/>
      <c r="BA3" s="187"/>
      <c r="BB3" s="187"/>
      <c r="BC3" s="187"/>
      <c r="BD3" s="187"/>
      <c r="BE3" s="8"/>
      <c r="BF3" s="8"/>
      <c r="BG3" s="140"/>
      <c r="BH3" s="187"/>
      <c r="BI3" s="187"/>
      <c r="BJ3" s="187"/>
      <c r="BK3" s="187"/>
      <c r="BL3" s="187"/>
      <c r="BM3" s="8"/>
      <c r="BN3" s="8"/>
      <c r="BO3" s="140"/>
      <c r="BP3" s="187"/>
      <c r="BQ3" s="187"/>
      <c r="BR3" s="187"/>
      <c r="BS3" s="187"/>
      <c r="BT3" s="187"/>
      <c r="BU3" s="8"/>
      <c r="BV3" s="8"/>
      <c r="BW3" s="140"/>
      <c r="BX3" s="187"/>
      <c r="BY3" s="187"/>
      <c r="BZ3" s="187"/>
      <c r="CA3" s="187"/>
      <c r="CB3" s="187"/>
      <c r="CC3" s="8"/>
      <c r="CD3" s="8"/>
      <c r="CE3" s="140"/>
      <c r="CF3" s="187"/>
      <c r="CG3" s="187"/>
      <c r="CH3" s="187"/>
      <c r="CI3" s="187"/>
      <c r="CJ3" s="187"/>
      <c r="CK3" s="8"/>
      <c r="CL3" s="8"/>
      <c r="CM3" s="140"/>
      <c r="CN3" s="187"/>
      <c r="CO3" s="187"/>
      <c r="CP3" s="187"/>
      <c r="CQ3" s="187"/>
      <c r="CR3" s="187"/>
      <c r="CS3" s="8"/>
      <c r="CT3" s="8"/>
      <c r="CU3" s="140"/>
      <c r="CV3" s="187"/>
      <c r="CW3" s="187"/>
      <c r="CX3" s="187"/>
      <c r="CY3" s="187"/>
      <c r="CZ3" s="187"/>
      <c r="DA3" s="8"/>
      <c r="DB3" s="8"/>
      <c r="DC3" s="140"/>
      <c r="DD3" s="187"/>
      <c r="DE3" s="187"/>
      <c r="DF3" s="187"/>
      <c r="DG3" s="187"/>
      <c r="DH3" s="187"/>
      <c r="DI3" s="8"/>
      <c r="DJ3" s="8"/>
      <c r="DK3" s="140"/>
      <c r="DL3" s="187"/>
      <c r="DM3" s="187"/>
      <c r="DN3" s="187"/>
      <c r="DO3" s="187"/>
      <c r="DP3" s="187"/>
      <c r="DQ3" s="8"/>
      <c r="DR3" s="8"/>
      <c r="DS3" s="140"/>
      <c r="DT3" s="187"/>
      <c r="DU3" s="187"/>
      <c r="DV3" s="187"/>
      <c r="DW3" s="187"/>
      <c r="DX3" s="187"/>
      <c r="DY3" s="8"/>
      <c r="DZ3" s="8"/>
      <c r="EA3" s="140"/>
      <c r="EB3" s="187"/>
      <c r="EC3" s="187"/>
      <c r="ED3" s="187"/>
      <c r="EE3" s="187"/>
      <c r="EF3" s="187"/>
      <c r="EG3" s="8"/>
      <c r="EH3" s="8"/>
      <c r="EI3" s="140"/>
      <c r="EJ3" s="187"/>
      <c r="EK3" s="187"/>
      <c r="EL3" s="187"/>
      <c r="EM3" s="187"/>
      <c r="EN3" s="187"/>
      <c r="EO3" s="8"/>
      <c r="EP3" s="8"/>
      <c r="EQ3" s="140"/>
      <c r="ER3" s="187"/>
      <c r="ES3" s="187"/>
      <c r="ET3" s="187"/>
      <c r="EU3" s="187"/>
      <c r="EV3" s="187"/>
      <c r="EW3" s="8"/>
      <c r="EX3" s="8"/>
      <c r="EY3" s="140"/>
      <c r="EZ3" s="187"/>
      <c r="FA3" s="187"/>
      <c r="FB3" s="187"/>
      <c r="FC3" s="187"/>
      <c r="FD3" s="187"/>
      <c r="FE3" s="8"/>
      <c r="FF3" s="8"/>
      <c r="FG3" s="140"/>
      <c r="FH3" s="187"/>
      <c r="FI3" s="187"/>
      <c r="FJ3" s="187"/>
      <c r="FK3" s="187"/>
      <c r="FL3" s="187"/>
      <c r="FM3" s="8"/>
      <c r="FN3" s="8"/>
      <c r="FO3" s="140"/>
      <c r="FP3" s="187"/>
      <c r="FQ3" s="187"/>
      <c r="FR3" s="187"/>
      <c r="FS3" s="187"/>
      <c r="FT3" s="187"/>
      <c r="FU3" s="8"/>
      <c r="FV3" s="8"/>
      <c r="FW3" s="140"/>
      <c r="FX3" s="187"/>
      <c r="FY3" s="187"/>
      <c r="FZ3" s="187"/>
      <c r="GA3" s="187"/>
      <c r="GB3" s="187"/>
      <c r="GC3" s="8"/>
      <c r="GD3" s="8"/>
      <c r="GE3" s="140"/>
      <c r="GF3" s="187"/>
      <c r="GG3" s="187"/>
      <c r="GH3" s="187"/>
      <c r="GI3" s="187"/>
      <c r="GJ3" s="187"/>
      <c r="GK3" s="8"/>
      <c r="GL3" s="8"/>
      <c r="GM3" s="140"/>
      <c r="GN3" s="187"/>
      <c r="GO3" s="187"/>
      <c r="GP3" s="187"/>
      <c r="GQ3" s="187"/>
      <c r="GR3" s="187"/>
      <c r="GS3" s="8"/>
      <c r="GT3" s="8"/>
      <c r="GU3" s="140"/>
      <c r="GV3" s="187"/>
      <c r="GW3" s="187"/>
      <c r="GX3" s="187"/>
      <c r="GY3" s="187"/>
      <c r="GZ3" s="187"/>
      <c r="HA3" s="8"/>
      <c r="HB3" s="8"/>
      <c r="HC3" s="140"/>
      <c r="HD3" s="187"/>
      <c r="HE3" s="187"/>
      <c r="HF3" s="187"/>
      <c r="HG3" s="187"/>
      <c r="HH3" s="187"/>
      <c r="HI3" s="8"/>
      <c r="HJ3" s="8"/>
      <c r="HK3" s="140"/>
      <c r="HL3" s="187"/>
      <c r="HM3" s="187"/>
      <c r="HN3" s="187"/>
      <c r="HO3" s="187"/>
      <c r="HP3" s="187"/>
      <c r="HQ3" s="8"/>
      <c r="HR3" s="8"/>
      <c r="HS3" s="140"/>
      <c r="HT3" s="187"/>
      <c r="HU3" s="187"/>
      <c r="HV3" s="187"/>
      <c r="HW3" s="187"/>
      <c r="HX3" s="187"/>
      <c r="HY3" s="8"/>
      <c r="HZ3" s="8"/>
      <c r="IA3" s="140"/>
      <c r="IB3" s="187"/>
      <c r="IC3" s="187"/>
      <c r="ID3" s="187"/>
      <c r="IE3" s="187"/>
      <c r="IF3" s="187"/>
      <c r="IG3" s="8"/>
      <c r="IH3" s="8"/>
      <c r="II3" s="140"/>
      <c r="IJ3" s="187"/>
      <c r="IK3" s="187"/>
      <c r="IL3" s="187"/>
      <c r="IM3" s="187"/>
      <c r="IN3" s="187"/>
      <c r="IO3" s="8"/>
      <c r="IP3" s="8"/>
      <c r="IQ3" s="140"/>
      <c r="IR3" s="187"/>
      <c r="IS3" s="187"/>
      <c r="IT3" s="187"/>
      <c r="IU3" s="187"/>
      <c r="IV3" s="187"/>
    </row>
    <row r="4" spans="1:256" ht="65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90" t="s">
        <v>225</v>
      </c>
      <c r="M4" s="190"/>
      <c r="N4" s="190"/>
      <c r="O4" s="190"/>
      <c r="P4" s="190"/>
      <c r="Q4" s="190"/>
      <c r="R4" s="144"/>
      <c r="S4" s="144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spans="8:17" ht="16.5" customHeight="1">
      <c r="H5" s="184" t="s">
        <v>330</v>
      </c>
      <c r="I5" s="184"/>
      <c r="J5" s="184"/>
      <c r="K5" s="184"/>
      <c r="L5" s="184"/>
      <c r="M5" s="184"/>
      <c r="N5" s="184"/>
      <c r="O5" s="184"/>
      <c r="P5" s="184"/>
      <c r="Q5" s="184"/>
    </row>
    <row r="6" spans="8:17" ht="54" customHeight="1">
      <c r="H6" s="186" t="s">
        <v>221</v>
      </c>
      <c r="I6" s="186"/>
      <c r="J6" s="186"/>
      <c r="K6" s="186"/>
      <c r="L6" s="186"/>
      <c r="M6" s="186"/>
      <c r="N6" s="186"/>
      <c r="O6" s="186"/>
      <c r="P6" s="186"/>
      <c r="Q6" s="186"/>
    </row>
    <row r="7" spans="8:17" ht="9" customHeight="1">
      <c r="H7" s="54"/>
      <c r="I7" s="55"/>
      <c r="J7" s="55"/>
      <c r="K7" s="55"/>
      <c r="L7" s="55"/>
      <c r="M7" s="55"/>
      <c r="N7" s="55"/>
      <c r="O7" s="55"/>
      <c r="P7" s="55"/>
      <c r="Q7" s="55"/>
    </row>
    <row r="8" spans="1:17" ht="34.5" customHeight="1">
      <c r="A8" s="11" t="s">
        <v>116</v>
      </c>
      <c r="B8" s="181" t="s">
        <v>236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ht="15" customHeight="1">
      <c r="A9" s="9"/>
      <c r="B9" s="9"/>
      <c r="C9" s="14"/>
      <c r="D9" s="14"/>
      <c r="E9" s="14"/>
      <c r="F9" s="14"/>
      <c r="G9" s="14"/>
      <c r="I9" s="9"/>
      <c r="J9" s="9"/>
      <c r="K9" s="9"/>
      <c r="L9" s="9"/>
      <c r="M9" s="9"/>
      <c r="N9" s="9"/>
      <c r="O9" s="6"/>
      <c r="P9" s="6"/>
      <c r="Q9" s="6" t="s">
        <v>170</v>
      </c>
    </row>
    <row r="10" spans="1:17" ht="30" customHeight="1">
      <c r="A10" s="183" t="s">
        <v>14</v>
      </c>
      <c r="B10" s="183"/>
      <c r="C10" s="41" t="s">
        <v>55</v>
      </c>
      <c r="D10" s="41" t="s">
        <v>56</v>
      </c>
      <c r="E10" s="41" t="s">
        <v>217</v>
      </c>
      <c r="F10" s="41" t="s">
        <v>139</v>
      </c>
      <c r="G10" s="41" t="s">
        <v>156</v>
      </c>
      <c r="H10" s="29" t="s">
        <v>57</v>
      </c>
      <c r="I10" s="43" t="s">
        <v>15</v>
      </c>
      <c r="J10" s="43" t="s">
        <v>16</v>
      </c>
      <c r="K10" s="43" t="s">
        <v>58</v>
      </c>
      <c r="L10" s="43" t="s">
        <v>198</v>
      </c>
      <c r="M10" s="43" t="s">
        <v>218</v>
      </c>
      <c r="N10" s="43" t="s">
        <v>18</v>
      </c>
      <c r="O10" s="2" t="s">
        <v>171</v>
      </c>
      <c r="P10" s="2" t="s">
        <v>222</v>
      </c>
      <c r="Q10" s="2" t="s">
        <v>223</v>
      </c>
    </row>
    <row r="11" spans="1:17" ht="40.5" customHeight="1">
      <c r="A11" s="41"/>
      <c r="B11" s="57" t="s">
        <v>212</v>
      </c>
      <c r="C11" s="36">
        <v>63</v>
      </c>
      <c r="D11" s="41"/>
      <c r="E11" s="36">
        <v>66</v>
      </c>
      <c r="F11" s="41"/>
      <c r="G11" s="41"/>
      <c r="H11" s="29"/>
      <c r="I11" s="43"/>
      <c r="J11" s="43"/>
      <c r="K11" s="43"/>
      <c r="L11" s="43"/>
      <c r="M11" s="43"/>
      <c r="N11" s="43"/>
      <c r="O11" s="51">
        <f>O12+O51+O58+O85+O63+O68+O92+O97</f>
        <v>4732031.71</v>
      </c>
      <c r="P11" s="51">
        <f>P12+P51+P58+P85+P63+P68+P92+P97</f>
        <v>1731.269999999997</v>
      </c>
      <c r="Q11" s="51">
        <f>Q12+Q51+Q58+Q85+Q63+Q68+Q92+Q97</f>
        <v>4733762.98</v>
      </c>
    </row>
    <row r="12" spans="1:17" ht="42.75" customHeight="1">
      <c r="A12" s="41"/>
      <c r="B12" s="5" t="s">
        <v>155</v>
      </c>
      <c r="C12" s="36">
        <v>63</v>
      </c>
      <c r="D12" s="36">
        <v>0</v>
      </c>
      <c r="E12" s="3">
        <v>66</v>
      </c>
      <c r="F12" s="74">
        <v>0</v>
      </c>
      <c r="G12" s="74">
        <v>11</v>
      </c>
      <c r="H12" s="58"/>
      <c r="I12" s="43"/>
      <c r="J12" s="43"/>
      <c r="K12" s="43"/>
      <c r="L12" s="43"/>
      <c r="M12" s="43"/>
      <c r="N12" s="43"/>
      <c r="O12" s="51">
        <f>O13</f>
        <v>1526495</v>
      </c>
      <c r="P12" s="51">
        <f>P13</f>
        <v>38381.17</v>
      </c>
      <c r="Q12" s="51">
        <f>Q13</f>
        <v>1564876.17</v>
      </c>
    </row>
    <row r="13" spans="1:17" s="10" customFormat="1" ht="15.75" customHeight="1">
      <c r="A13" s="175" t="s">
        <v>98</v>
      </c>
      <c r="B13" s="175"/>
      <c r="C13" s="36">
        <v>63</v>
      </c>
      <c r="D13" s="36">
        <v>0</v>
      </c>
      <c r="E13" s="3">
        <v>66</v>
      </c>
      <c r="F13" s="74">
        <v>0</v>
      </c>
      <c r="G13" s="74">
        <v>11</v>
      </c>
      <c r="H13" s="45"/>
      <c r="I13" s="38"/>
      <c r="J13" s="39"/>
      <c r="K13" s="39"/>
      <c r="L13" s="38" t="s">
        <v>199</v>
      </c>
      <c r="M13" s="39"/>
      <c r="N13" s="39"/>
      <c r="O13" s="40">
        <f>O14+O17+O20+O27+O30+O33+O36+O39+O42+O45+O48</f>
        <v>1526495</v>
      </c>
      <c r="P13" s="40">
        <f>P14+P17+P20+P27+P30+P33+P36+P39+P42+P45+P48</f>
        <v>38381.17</v>
      </c>
      <c r="Q13" s="40">
        <f>Q14+Q17+Q20+Q27+Q30+Q33+Q36+Q39+Q42+Q45+Q48</f>
        <v>1564876.17</v>
      </c>
    </row>
    <row r="14" spans="1:17" ht="28.5" customHeight="1" hidden="1">
      <c r="A14" s="61" t="s">
        <v>61</v>
      </c>
      <c r="B14" s="31" t="s">
        <v>117</v>
      </c>
      <c r="C14" s="41">
        <v>63</v>
      </c>
      <c r="D14" s="41">
        <v>0</v>
      </c>
      <c r="E14" s="3">
        <v>66</v>
      </c>
      <c r="F14" s="69">
        <v>0</v>
      </c>
      <c r="G14" s="69">
        <v>11</v>
      </c>
      <c r="H14" s="28">
        <v>866</v>
      </c>
      <c r="I14" s="62" t="s">
        <v>20</v>
      </c>
      <c r="J14" s="62" t="s">
        <v>21</v>
      </c>
      <c r="K14" s="62" t="s">
        <v>78</v>
      </c>
      <c r="L14" s="43" t="s">
        <v>199</v>
      </c>
      <c r="M14" s="60" t="s">
        <v>141</v>
      </c>
      <c r="N14" s="63" t="s">
        <v>62</v>
      </c>
      <c r="O14" s="44">
        <f aca="true" t="shared" si="0" ref="O14:Q15">O15</f>
        <v>299886.98</v>
      </c>
      <c r="P14" s="44">
        <f t="shared" si="0"/>
        <v>0</v>
      </c>
      <c r="Q14" s="44">
        <f t="shared" si="0"/>
        <v>299886.98</v>
      </c>
    </row>
    <row r="15" spans="1:17" ht="64.5" customHeight="1" hidden="1">
      <c r="A15" s="27" t="s">
        <v>60</v>
      </c>
      <c r="B15" s="27" t="s">
        <v>60</v>
      </c>
      <c r="C15" s="41">
        <v>63</v>
      </c>
      <c r="D15" s="41">
        <v>0</v>
      </c>
      <c r="E15" s="3">
        <v>66</v>
      </c>
      <c r="F15" s="69">
        <v>0</v>
      </c>
      <c r="G15" s="69">
        <v>11</v>
      </c>
      <c r="H15" s="28">
        <v>866</v>
      </c>
      <c r="I15" s="62" t="s">
        <v>20</v>
      </c>
      <c r="J15" s="62" t="s">
        <v>21</v>
      </c>
      <c r="K15" s="62" t="s">
        <v>78</v>
      </c>
      <c r="L15" s="43" t="s">
        <v>199</v>
      </c>
      <c r="M15" s="60" t="s">
        <v>141</v>
      </c>
      <c r="N15" s="60" t="s">
        <v>1</v>
      </c>
      <c r="O15" s="44">
        <f t="shared" si="0"/>
        <v>299886.98</v>
      </c>
      <c r="P15" s="44">
        <f t="shared" si="0"/>
        <v>0</v>
      </c>
      <c r="Q15" s="44">
        <f t="shared" si="0"/>
        <v>299886.98</v>
      </c>
    </row>
    <row r="16" spans="1:17" ht="27" customHeight="1" hidden="1">
      <c r="A16" s="27" t="s">
        <v>63</v>
      </c>
      <c r="B16" s="27" t="s">
        <v>63</v>
      </c>
      <c r="C16" s="41">
        <v>63</v>
      </c>
      <c r="D16" s="41">
        <v>0</v>
      </c>
      <c r="E16" s="3">
        <v>66</v>
      </c>
      <c r="F16" s="69">
        <v>0</v>
      </c>
      <c r="G16" s="69">
        <v>11</v>
      </c>
      <c r="H16" s="28">
        <v>866</v>
      </c>
      <c r="I16" s="43" t="s">
        <v>20</v>
      </c>
      <c r="J16" s="43" t="s">
        <v>21</v>
      </c>
      <c r="K16" s="43" t="s">
        <v>78</v>
      </c>
      <c r="L16" s="43" t="s">
        <v>199</v>
      </c>
      <c r="M16" s="60" t="s">
        <v>141</v>
      </c>
      <c r="N16" s="60" t="s">
        <v>2</v>
      </c>
      <c r="O16" s="44">
        <f>'7.ФС'!S15</f>
        <v>299886.98</v>
      </c>
      <c r="P16" s="44">
        <f>'7.ФС'!T15</f>
        <v>0</v>
      </c>
      <c r="Q16" s="44">
        <f>O16+P16</f>
        <v>299886.98</v>
      </c>
    </row>
    <row r="17" spans="1:17" ht="37.5" customHeight="1">
      <c r="A17" s="27"/>
      <c r="B17" s="95" t="s">
        <v>326</v>
      </c>
      <c r="C17" s="41"/>
      <c r="D17" s="41"/>
      <c r="E17" s="3">
        <v>66</v>
      </c>
      <c r="F17" s="69" t="s">
        <v>213</v>
      </c>
      <c r="G17" s="69">
        <v>11</v>
      </c>
      <c r="H17" s="28"/>
      <c r="I17" s="43"/>
      <c r="J17" s="43"/>
      <c r="K17" s="43"/>
      <c r="L17" s="43" t="s">
        <v>199</v>
      </c>
      <c r="M17" s="60" t="s">
        <v>328</v>
      </c>
      <c r="N17" s="60"/>
      <c r="O17" s="44">
        <f aca="true" t="shared" si="1" ref="O17:Q18">O18</f>
        <v>109813.02</v>
      </c>
      <c r="P17" s="44">
        <f t="shared" si="1"/>
        <v>1308.6</v>
      </c>
      <c r="Q17" s="44">
        <f t="shared" si="1"/>
        <v>111121.62000000001</v>
      </c>
    </row>
    <row r="18" spans="1:17" ht="27" customHeight="1">
      <c r="A18" s="27"/>
      <c r="B18" s="27" t="s">
        <v>60</v>
      </c>
      <c r="C18" s="41"/>
      <c r="D18" s="41"/>
      <c r="E18" s="3">
        <v>66</v>
      </c>
      <c r="F18" s="69" t="s">
        <v>213</v>
      </c>
      <c r="G18" s="69">
        <v>11</v>
      </c>
      <c r="H18" s="28"/>
      <c r="I18" s="43"/>
      <c r="J18" s="43"/>
      <c r="K18" s="43"/>
      <c r="L18" s="43" t="s">
        <v>199</v>
      </c>
      <c r="M18" s="60" t="s">
        <v>328</v>
      </c>
      <c r="N18" s="60" t="s">
        <v>1</v>
      </c>
      <c r="O18" s="44">
        <f t="shared" si="1"/>
        <v>109813.02</v>
      </c>
      <c r="P18" s="44">
        <f t="shared" si="1"/>
        <v>1308.6</v>
      </c>
      <c r="Q18" s="44">
        <f t="shared" si="1"/>
        <v>111121.62000000001</v>
      </c>
    </row>
    <row r="19" spans="1:17" ht="27" customHeight="1">
      <c r="A19" s="27"/>
      <c r="B19" s="27" t="s">
        <v>63</v>
      </c>
      <c r="C19" s="41"/>
      <c r="D19" s="41"/>
      <c r="E19" s="3">
        <v>66</v>
      </c>
      <c r="F19" s="69" t="s">
        <v>213</v>
      </c>
      <c r="G19" s="69">
        <v>11</v>
      </c>
      <c r="H19" s="28"/>
      <c r="I19" s="43"/>
      <c r="J19" s="43"/>
      <c r="K19" s="43"/>
      <c r="L19" s="43" t="s">
        <v>199</v>
      </c>
      <c r="M19" s="60" t="s">
        <v>328</v>
      </c>
      <c r="N19" s="60" t="s">
        <v>2</v>
      </c>
      <c r="O19" s="44">
        <f>'7.ФС'!S19</f>
        <v>109813.02</v>
      </c>
      <c r="P19" s="44">
        <f>'7.ФС'!T19</f>
        <v>1308.6</v>
      </c>
      <c r="Q19" s="44">
        <f>'7.ФС'!U19</f>
        <v>111121.62000000001</v>
      </c>
    </row>
    <row r="20" spans="1:17" ht="26.25" customHeight="1">
      <c r="A20" s="180" t="s">
        <v>64</v>
      </c>
      <c r="B20" s="180"/>
      <c r="C20" s="41">
        <v>63</v>
      </c>
      <c r="D20" s="41">
        <v>0</v>
      </c>
      <c r="E20" s="3">
        <v>66</v>
      </c>
      <c r="F20" s="69">
        <v>0</v>
      </c>
      <c r="G20" s="69">
        <v>11</v>
      </c>
      <c r="H20" s="28">
        <v>866</v>
      </c>
      <c r="I20" s="43" t="s">
        <v>20</v>
      </c>
      <c r="J20" s="43" t="s">
        <v>25</v>
      </c>
      <c r="K20" s="60" t="s">
        <v>65</v>
      </c>
      <c r="L20" s="43" t="s">
        <v>199</v>
      </c>
      <c r="M20" s="60" t="s">
        <v>142</v>
      </c>
      <c r="N20" s="43"/>
      <c r="O20" s="44">
        <f>O21+O23+O25</f>
        <v>1063995</v>
      </c>
      <c r="P20" s="44">
        <f>P21+P23+P25</f>
        <v>31039.670000000002</v>
      </c>
      <c r="Q20" s="44">
        <f>Q21+Q23+Q25</f>
        <v>1095034.6700000002</v>
      </c>
    </row>
    <row r="21" spans="1:17" ht="63.75" customHeight="1">
      <c r="A21" s="72"/>
      <c r="B21" s="27" t="s">
        <v>60</v>
      </c>
      <c r="C21" s="41">
        <v>63</v>
      </c>
      <c r="D21" s="41">
        <v>0</v>
      </c>
      <c r="E21" s="3">
        <v>66</v>
      </c>
      <c r="F21" s="69">
        <v>0</v>
      </c>
      <c r="G21" s="69">
        <v>11</v>
      </c>
      <c r="H21" s="28">
        <v>866</v>
      </c>
      <c r="I21" s="62" t="s">
        <v>20</v>
      </c>
      <c r="J21" s="62" t="s">
        <v>25</v>
      </c>
      <c r="K21" s="60" t="s">
        <v>65</v>
      </c>
      <c r="L21" s="43" t="s">
        <v>199</v>
      </c>
      <c r="M21" s="60" t="s">
        <v>142</v>
      </c>
      <c r="N21" s="43" t="s">
        <v>1</v>
      </c>
      <c r="O21" s="44">
        <f>O22</f>
        <v>641100</v>
      </c>
      <c r="P21" s="44">
        <f>P22</f>
        <v>14857.67</v>
      </c>
      <c r="Q21" s="44">
        <f>Q22</f>
        <v>655957.67</v>
      </c>
    </row>
    <row r="22" spans="1:17" ht="30" customHeight="1">
      <c r="A22" s="70"/>
      <c r="B22" s="27" t="s">
        <v>63</v>
      </c>
      <c r="C22" s="41">
        <v>63</v>
      </c>
      <c r="D22" s="41">
        <v>0</v>
      </c>
      <c r="E22" s="3">
        <v>66</v>
      </c>
      <c r="F22" s="69">
        <v>0</v>
      </c>
      <c r="G22" s="69">
        <v>11</v>
      </c>
      <c r="H22" s="28">
        <v>866</v>
      </c>
      <c r="I22" s="43" t="s">
        <v>20</v>
      </c>
      <c r="J22" s="43" t="s">
        <v>25</v>
      </c>
      <c r="K22" s="60" t="s">
        <v>65</v>
      </c>
      <c r="L22" s="43" t="s">
        <v>199</v>
      </c>
      <c r="M22" s="60" t="s">
        <v>142</v>
      </c>
      <c r="N22" s="43" t="s">
        <v>2</v>
      </c>
      <c r="O22" s="44">
        <f>'7.ФС'!S22</f>
        <v>641100</v>
      </c>
      <c r="P22" s="44">
        <f>'7.ФС'!T22</f>
        <v>14857.67</v>
      </c>
      <c r="Q22" s="44">
        <f>O22+P22</f>
        <v>655957.67</v>
      </c>
    </row>
    <row r="23" spans="1:17" ht="30" customHeight="1">
      <c r="A23" s="70"/>
      <c r="B23" s="72" t="s">
        <v>113</v>
      </c>
      <c r="C23" s="41">
        <v>63</v>
      </c>
      <c r="D23" s="41">
        <v>0</v>
      </c>
      <c r="E23" s="3">
        <v>66</v>
      </c>
      <c r="F23" s="69">
        <v>0</v>
      </c>
      <c r="G23" s="69">
        <v>11</v>
      </c>
      <c r="H23" s="28">
        <v>866</v>
      </c>
      <c r="I23" s="43" t="s">
        <v>20</v>
      </c>
      <c r="J23" s="43" t="s">
        <v>25</v>
      </c>
      <c r="K23" s="60" t="s">
        <v>65</v>
      </c>
      <c r="L23" s="43" t="s">
        <v>199</v>
      </c>
      <c r="M23" s="60" t="s">
        <v>142</v>
      </c>
      <c r="N23" s="43" t="s">
        <v>3</v>
      </c>
      <c r="O23" s="44">
        <f>O24</f>
        <v>400374</v>
      </c>
      <c r="P23" s="44">
        <f>P24</f>
        <v>17247.94</v>
      </c>
      <c r="Q23" s="44">
        <f>Q24</f>
        <v>417621.94</v>
      </c>
    </row>
    <row r="24" spans="1:17" ht="30" customHeight="1">
      <c r="A24" s="70"/>
      <c r="B24" s="72" t="s">
        <v>114</v>
      </c>
      <c r="C24" s="41">
        <v>63</v>
      </c>
      <c r="D24" s="41">
        <v>0</v>
      </c>
      <c r="E24" s="3">
        <v>66</v>
      </c>
      <c r="F24" s="69">
        <v>0</v>
      </c>
      <c r="G24" s="69">
        <v>11</v>
      </c>
      <c r="H24" s="28">
        <v>866</v>
      </c>
      <c r="I24" s="43" t="s">
        <v>20</v>
      </c>
      <c r="J24" s="43" t="s">
        <v>25</v>
      </c>
      <c r="K24" s="60" t="s">
        <v>65</v>
      </c>
      <c r="L24" s="43" t="s">
        <v>199</v>
      </c>
      <c r="M24" s="60" t="s">
        <v>142</v>
      </c>
      <c r="N24" s="43" t="s">
        <v>4</v>
      </c>
      <c r="O24" s="44">
        <f>'7.ФС'!S24</f>
        <v>400374</v>
      </c>
      <c r="P24" s="44">
        <f>'7.ФС'!T24</f>
        <v>17247.94</v>
      </c>
      <c r="Q24" s="44">
        <f>O24+P24</f>
        <v>417621.94</v>
      </c>
    </row>
    <row r="25" spans="1:17" ht="15.75" customHeight="1">
      <c r="A25" s="70"/>
      <c r="B25" s="123" t="s">
        <v>5</v>
      </c>
      <c r="C25" s="41">
        <v>63</v>
      </c>
      <c r="D25" s="41">
        <v>0</v>
      </c>
      <c r="E25" s="3">
        <v>66</v>
      </c>
      <c r="F25" s="69">
        <v>0</v>
      </c>
      <c r="G25" s="69">
        <v>11</v>
      </c>
      <c r="H25" s="28">
        <v>866</v>
      </c>
      <c r="I25" s="43" t="s">
        <v>20</v>
      </c>
      <c r="J25" s="43" t="s">
        <v>25</v>
      </c>
      <c r="K25" s="60" t="s">
        <v>65</v>
      </c>
      <c r="L25" s="43" t="s">
        <v>199</v>
      </c>
      <c r="M25" s="60" t="s">
        <v>142</v>
      </c>
      <c r="N25" s="43" t="s">
        <v>6</v>
      </c>
      <c r="O25" s="44">
        <f>O26</f>
        <v>22521</v>
      </c>
      <c r="P25" s="44">
        <f>P26</f>
        <v>-1065.94</v>
      </c>
      <c r="Q25" s="44">
        <f>Q26</f>
        <v>21455.06</v>
      </c>
    </row>
    <row r="26" spans="1:17" ht="15.75" customHeight="1">
      <c r="A26" s="70"/>
      <c r="B26" s="72" t="s">
        <v>175</v>
      </c>
      <c r="C26" s="41">
        <v>63</v>
      </c>
      <c r="D26" s="41">
        <v>0</v>
      </c>
      <c r="E26" s="3">
        <v>66</v>
      </c>
      <c r="F26" s="69">
        <v>0</v>
      </c>
      <c r="G26" s="69">
        <v>11</v>
      </c>
      <c r="H26" s="28">
        <v>866</v>
      </c>
      <c r="I26" s="43" t="s">
        <v>20</v>
      </c>
      <c r="J26" s="43" t="s">
        <v>25</v>
      </c>
      <c r="K26" s="60" t="s">
        <v>65</v>
      </c>
      <c r="L26" s="43" t="s">
        <v>199</v>
      </c>
      <c r="M26" s="60" t="s">
        <v>142</v>
      </c>
      <c r="N26" s="43" t="s">
        <v>115</v>
      </c>
      <c r="O26" s="44">
        <f>'7.ФС'!S26</f>
        <v>22521</v>
      </c>
      <c r="P26" s="44">
        <f>'7.ФС'!T26</f>
        <v>-1065.94</v>
      </c>
      <c r="Q26" s="44">
        <f>O26+P26</f>
        <v>21455.06</v>
      </c>
    </row>
    <row r="27" spans="1:17" ht="30.75" customHeight="1">
      <c r="A27" s="70"/>
      <c r="B27" s="4" t="s">
        <v>205</v>
      </c>
      <c r="C27" s="41"/>
      <c r="D27" s="41"/>
      <c r="E27" s="3">
        <v>66</v>
      </c>
      <c r="F27" s="69">
        <v>0</v>
      </c>
      <c r="G27" s="69">
        <v>11</v>
      </c>
      <c r="H27" s="28">
        <v>866</v>
      </c>
      <c r="I27" s="43" t="s">
        <v>20</v>
      </c>
      <c r="J27" s="43" t="s">
        <v>25</v>
      </c>
      <c r="K27" s="60" t="s">
        <v>65</v>
      </c>
      <c r="L27" s="43" t="s">
        <v>199</v>
      </c>
      <c r="M27" s="60" t="s">
        <v>207</v>
      </c>
      <c r="N27" s="43"/>
      <c r="O27" s="40">
        <f aca="true" t="shared" si="2" ref="O27:Q28">O28</f>
        <v>17000</v>
      </c>
      <c r="P27" s="40">
        <f t="shared" si="2"/>
        <v>6032.9</v>
      </c>
      <c r="Q27" s="40">
        <f t="shared" si="2"/>
        <v>23032.9</v>
      </c>
    </row>
    <row r="28" spans="1:17" ht="29.25" customHeight="1">
      <c r="A28" s="70"/>
      <c r="B28" s="72" t="s">
        <v>113</v>
      </c>
      <c r="C28" s="41"/>
      <c r="D28" s="41"/>
      <c r="E28" s="3">
        <v>66</v>
      </c>
      <c r="F28" s="69">
        <v>0</v>
      </c>
      <c r="G28" s="69">
        <v>11</v>
      </c>
      <c r="H28" s="28">
        <v>866</v>
      </c>
      <c r="I28" s="43" t="s">
        <v>20</v>
      </c>
      <c r="J28" s="43" t="s">
        <v>25</v>
      </c>
      <c r="K28" s="60" t="s">
        <v>65</v>
      </c>
      <c r="L28" s="43" t="s">
        <v>199</v>
      </c>
      <c r="M28" s="60" t="s">
        <v>207</v>
      </c>
      <c r="N28" s="43" t="s">
        <v>3</v>
      </c>
      <c r="O28" s="44">
        <f t="shared" si="2"/>
        <v>17000</v>
      </c>
      <c r="P28" s="44">
        <f t="shared" si="2"/>
        <v>6032.9</v>
      </c>
      <c r="Q28" s="44">
        <f t="shared" si="2"/>
        <v>23032.9</v>
      </c>
    </row>
    <row r="29" spans="1:17" ht="29.25" customHeight="1">
      <c r="A29" s="70"/>
      <c r="B29" s="72" t="s">
        <v>114</v>
      </c>
      <c r="C29" s="41"/>
      <c r="D29" s="41"/>
      <c r="E29" s="3">
        <v>66</v>
      </c>
      <c r="F29" s="69">
        <v>0</v>
      </c>
      <c r="G29" s="69">
        <v>11</v>
      </c>
      <c r="H29" s="28">
        <v>866</v>
      </c>
      <c r="I29" s="43" t="s">
        <v>20</v>
      </c>
      <c r="J29" s="43" t="s">
        <v>25</v>
      </c>
      <c r="K29" s="60" t="s">
        <v>65</v>
      </c>
      <c r="L29" s="43" t="s">
        <v>199</v>
      </c>
      <c r="M29" s="60" t="s">
        <v>207</v>
      </c>
      <c r="N29" s="43" t="s">
        <v>4</v>
      </c>
      <c r="O29" s="44">
        <f>'7.ФС'!S29</f>
        <v>17000</v>
      </c>
      <c r="P29" s="44">
        <f>'7.ФС'!T29</f>
        <v>6032.9</v>
      </c>
      <c r="Q29" s="44">
        <f>O29+P29</f>
        <v>23032.9</v>
      </c>
    </row>
    <row r="30" spans="1:17" ht="15.75" customHeight="1" hidden="1">
      <c r="A30" s="70"/>
      <c r="B30" s="31" t="s">
        <v>187</v>
      </c>
      <c r="C30" s="41"/>
      <c r="D30" s="41"/>
      <c r="E30" s="3">
        <v>66</v>
      </c>
      <c r="F30" s="69">
        <v>0</v>
      </c>
      <c r="G30" s="69">
        <v>11</v>
      </c>
      <c r="H30" s="28">
        <v>866</v>
      </c>
      <c r="I30" s="43" t="s">
        <v>20</v>
      </c>
      <c r="J30" s="43" t="s">
        <v>25</v>
      </c>
      <c r="K30" s="60" t="s">
        <v>65</v>
      </c>
      <c r="L30" s="43" t="s">
        <v>199</v>
      </c>
      <c r="M30" s="60" t="s">
        <v>203</v>
      </c>
      <c r="N30" s="43"/>
      <c r="O30" s="40">
        <f aca="true" t="shared" si="3" ref="O30:Q31">O31</f>
        <v>4000</v>
      </c>
      <c r="P30" s="40">
        <f t="shared" si="3"/>
        <v>0</v>
      </c>
      <c r="Q30" s="40">
        <f t="shared" si="3"/>
        <v>4000</v>
      </c>
    </row>
    <row r="31" spans="1:17" ht="15.75" customHeight="1" hidden="1">
      <c r="A31" s="70"/>
      <c r="B31" s="31" t="s">
        <v>5</v>
      </c>
      <c r="C31" s="41"/>
      <c r="D31" s="41"/>
      <c r="E31" s="3">
        <v>66</v>
      </c>
      <c r="F31" s="69">
        <v>0</v>
      </c>
      <c r="G31" s="69">
        <v>11</v>
      </c>
      <c r="H31" s="28">
        <v>866</v>
      </c>
      <c r="I31" s="43" t="s">
        <v>20</v>
      </c>
      <c r="J31" s="43" t="s">
        <v>25</v>
      </c>
      <c r="K31" s="60" t="s">
        <v>65</v>
      </c>
      <c r="L31" s="43" t="s">
        <v>199</v>
      </c>
      <c r="M31" s="60" t="s">
        <v>203</v>
      </c>
      <c r="N31" s="43" t="s">
        <v>6</v>
      </c>
      <c r="O31" s="44">
        <f t="shared" si="3"/>
        <v>4000</v>
      </c>
      <c r="P31" s="44">
        <f t="shared" si="3"/>
        <v>0</v>
      </c>
      <c r="Q31" s="44">
        <f t="shared" si="3"/>
        <v>4000</v>
      </c>
    </row>
    <row r="32" spans="1:17" ht="15.75" customHeight="1" hidden="1">
      <c r="A32" s="70"/>
      <c r="B32" s="93" t="s">
        <v>175</v>
      </c>
      <c r="C32" s="41"/>
      <c r="D32" s="41"/>
      <c r="E32" s="3">
        <v>66</v>
      </c>
      <c r="F32" s="69">
        <v>0</v>
      </c>
      <c r="G32" s="69">
        <v>11</v>
      </c>
      <c r="H32" s="28">
        <v>866</v>
      </c>
      <c r="I32" s="43" t="s">
        <v>20</v>
      </c>
      <c r="J32" s="43" t="s">
        <v>25</v>
      </c>
      <c r="K32" s="60" t="s">
        <v>65</v>
      </c>
      <c r="L32" s="43" t="s">
        <v>199</v>
      </c>
      <c r="M32" s="60" t="s">
        <v>203</v>
      </c>
      <c r="N32" s="43" t="s">
        <v>115</v>
      </c>
      <c r="O32" s="44">
        <f>'7.ФС'!S32</f>
        <v>4000</v>
      </c>
      <c r="P32" s="44">
        <f>'7.ФС'!T32</f>
        <v>0</v>
      </c>
      <c r="Q32" s="44">
        <f>O32+P32</f>
        <v>4000</v>
      </c>
    </row>
    <row r="33" spans="1:17" s="11" customFormat="1" ht="69.75" customHeight="1" hidden="1">
      <c r="A33" s="61" t="s">
        <v>68</v>
      </c>
      <c r="B33" s="31" t="s">
        <v>120</v>
      </c>
      <c r="C33" s="41">
        <v>63</v>
      </c>
      <c r="D33" s="41">
        <v>0</v>
      </c>
      <c r="E33" s="3">
        <v>66</v>
      </c>
      <c r="F33" s="69">
        <v>0</v>
      </c>
      <c r="G33" s="69">
        <v>11</v>
      </c>
      <c r="H33" s="28">
        <v>866</v>
      </c>
      <c r="I33" s="43" t="s">
        <v>20</v>
      </c>
      <c r="J33" s="43" t="s">
        <v>7</v>
      </c>
      <c r="K33" s="43" t="s">
        <v>81</v>
      </c>
      <c r="L33" s="43" t="s">
        <v>199</v>
      </c>
      <c r="M33" s="60" t="s">
        <v>143</v>
      </c>
      <c r="N33" s="43"/>
      <c r="O33" s="44">
        <f aca="true" t="shared" si="4" ref="O33:Q34">O34</f>
        <v>2000</v>
      </c>
      <c r="P33" s="44">
        <f t="shared" si="4"/>
        <v>0</v>
      </c>
      <c r="Q33" s="44">
        <f t="shared" si="4"/>
        <v>2000</v>
      </c>
    </row>
    <row r="34" spans="1:17" ht="14.25" customHeight="1" hidden="1">
      <c r="A34" s="70"/>
      <c r="B34" s="78" t="s">
        <v>32</v>
      </c>
      <c r="C34" s="41">
        <v>63</v>
      </c>
      <c r="D34" s="41">
        <v>0</v>
      </c>
      <c r="E34" s="3">
        <v>66</v>
      </c>
      <c r="F34" s="69">
        <v>0</v>
      </c>
      <c r="G34" s="69">
        <v>11</v>
      </c>
      <c r="H34" s="28">
        <v>866</v>
      </c>
      <c r="I34" s="43" t="s">
        <v>20</v>
      </c>
      <c r="J34" s="69" t="s">
        <v>7</v>
      </c>
      <c r="K34" s="43" t="s">
        <v>81</v>
      </c>
      <c r="L34" s="43" t="s">
        <v>199</v>
      </c>
      <c r="M34" s="60" t="s">
        <v>143</v>
      </c>
      <c r="N34" s="43" t="s">
        <v>22</v>
      </c>
      <c r="O34" s="44">
        <f t="shared" si="4"/>
        <v>2000</v>
      </c>
      <c r="P34" s="44">
        <f t="shared" si="4"/>
        <v>0</v>
      </c>
      <c r="Q34" s="44">
        <f t="shared" si="4"/>
        <v>2000</v>
      </c>
    </row>
    <row r="35" spans="1:17" ht="16.5" customHeight="1" hidden="1">
      <c r="A35" s="70"/>
      <c r="B35" s="78" t="s">
        <v>43</v>
      </c>
      <c r="C35" s="41">
        <v>63</v>
      </c>
      <c r="D35" s="41">
        <v>0</v>
      </c>
      <c r="E35" s="3">
        <v>66</v>
      </c>
      <c r="F35" s="69">
        <v>0</v>
      </c>
      <c r="G35" s="69">
        <v>11</v>
      </c>
      <c r="H35" s="28">
        <v>866</v>
      </c>
      <c r="I35" s="43" t="s">
        <v>20</v>
      </c>
      <c r="J35" s="69" t="s">
        <v>7</v>
      </c>
      <c r="K35" s="43" t="s">
        <v>81</v>
      </c>
      <c r="L35" s="43" t="s">
        <v>199</v>
      </c>
      <c r="M35" s="60" t="s">
        <v>143</v>
      </c>
      <c r="N35" s="43" t="s">
        <v>9</v>
      </c>
      <c r="O35" s="44">
        <f>'7.ФС'!S36</f>
        <v>2000</v>
      </c>
      <c r="P35" s="44">
        <f>'7.ФС'!T36</f>
        <v>0</v>
      </c>
      <c r="Q35" s="44">
        <f>O35+P35</f>
        <v>2000</v>
      </c>
    </row>
    <row r="36" spans="1:17" s="11" customFormat="1" ht="62.25" customHeight="1" hidden="1">
      <c r="A36" s="70"/>
      <c r="B36" s="180" t="s">
        <v>176</v>
      </c>
      <c r="C36" s="180"/>
      <c r="D36" s="41"/>
      <c r="E36" s="3">
        <v>66</v>
      </c>
      <c r="F36" s="69">
        <v>0</v>
      </c>
      <c r="G36" s="69">
        <v>11</v>
      </c>
      <c r="H36" s="28">
        <v>866</v>
      </c>
      <c r="I36" s="43" t="s">
        <v>20</v>
      </c>
      <c r="J36" s="43" t="s">
        <v>7</v>
      </c>
      <c r="K36" s="43"/>
      <c r="L36" s="43" t="s">
        <v>199</v>
      </c>
      <c r="M36" s="60" t="s">
        <v>196</v>
      </c>
      <c r="N36" s="43"/>
      <c r="O36" s="71">
        <f aca="true" t="shared" si="5" ref="O36:Q37">O37</f>
        <v>300</v>
      </c>
      <c r="P36" s="71">
        <f t="shared" si="5"/>
        <v>0</v>
      </c>
      <c r="Q36" s="71">
        <f t="shared" si="5"/>
        <v>300</v>
      </c>
    </row>
    <row r="37" spans="1:17" s="11" customFormat="1" ht="16.5" customHeight="1" hidden="1">
      <c r="A37" s="70"/>
      <c r="B37" s="78" t="s">
        <v>32</v>
      </c>
      <c r="C37" s="72" t="s">
        <v>113</v>
      </c>
      <c r="D37" s="41"/>
      <c r="E37" s="3">
        <v>66</v>
      </c>
      <c r="F37" s="69">
        <v>0</v>
      </c>
      <c r="G37" s="69">
        <v>11</v>
      </c>
      <c r="H37" s="28"/>
      <c r="I37" s="43"/>
      <c r="J37" s="43"/>
      <c r="K37" s="43"/>
      <c r="L37" s="43" t="s">
        <v>199</v>
      </c>
      <c r="M37" s="60" t="s">
        <v>196</v>
      </c>
      <c r="N37" s="43" t="s">
        <v>22</v>
      </c>
      <c r="O37" s="44">
        <f t="shared" si="5"/>
        <v>300</v>
      </c>
      <c r="P37" s="44">
        <f t="shared" si="5"/>
        <v>0</v>
      </c>
      <c r="Q37" s="44">
        <f t="shared" si="5"/>
        <v>300</v>
      </c>
    </row>
    <row r="38" spans="1:17" ht="16.5" customHeight="1" hidden="1">
      <c r="A38" s="70"/>
      <c r="B38" s="78" t="s">
        <v>43</v>
      </c>
      <c r="C38" s="72" t="s">
        <v>114</v>
      </c>
      <c r="D38" s="41"/>
      <c r="E38" s="3">
        <v>66</v>
      </c>
      <c r="F38" s="69">
        <v>0</v>
      </c>
      <c r="G38" s="69">
        <v>11</v>
      </c>
      <c r="H38" s="28">
        <v>866</v>
      </c>
      <c r="I38" s="43" t="s">
        <v>20</v>
      </c>
      <c r="J38" s="43" t="s">
        <v>7</v>
      </c>
      <c r="K38" s="43"/>
      <c r="L38" s="43" t="s">
        <v>199</v>
      </c>
      <c r="M38" s="60" t="s">
        <v>196</v>
      </c>
      <c r="N38" s="43" t="s">
        <v>9</v>
      </c>
      <c r="O38" s="44">
        <f>'7.ФС'!S39</f>
        <v>300</v>
      </c>
      <c r="P38" s="44">
        <f>'7.ФС'!T39</f>
        <v>0</v>
      </c>
      <c r="Q38" s="44">
        <f>O38+P38</f>
        <v>300</v>
      </c>
    </row>
    <row r="39" spans="1:17" ht="27" customHeight="1" hidden="1">
      <c r="A39" s="78" t="s">
        <v>101</v>
      </c>
      <c r="B39" s="78" t="s">
        <v>101</v>
      </c>
      <c r="C39" s="41">
        <v>63</v>
      </c>
      <c r="D39" s="41">
        <v>0</v>
      </c>
      <c r="E39" s="3">
        <v>66</v>
      </c>
      <c r="F39" s="74">
        <v>0</v>
      </c>
      <c r="G39" s="69">
        <v>11</v>
      </c>
      <c r="H39" s="28">
        <v>866</v>
      </c>
      <c r="I39" s="69" t="s">
        <v>20</v>
      </c>
      <c r="J39" s="69" t="s">
        <v>34</v>
      </c>
      <c r="K39" s="43" t="s">
        <v>82</v>
      </c>
      <c r="L39" s="43" t="s">
        <v>199</v>
      </c>
      <c r="M39" s="60" t="s">
        <v>144</v>
      </c>
      <c r="N39" s="69"/>
      <c r="O39" s="44">
        <f aca="true" t="shared" si="6" ref="O39:Q40">O40</f>
        <v>29000</v>
      </c>
      <c r="P39" s="44">
        <f t="shared" si="6"/>
        <v>0</v>
      </c>
      <c r="Q39" s="44">
        <f t="shared" si="6"/>
        <v>29000</v>
      </c>
    </row>
    <row r="40" spans="1:17" ht="16.5" customHeight="1" hidden="1">
      <c r="A40" s="72" t="s">
        <v>113</v>
      </c>
      <c r="B40" s="72" t="s">
        <v>113</v>
      </c>
      <c r="C40" s="41">
        <v>63</v>
      </c>
      <c r="D40" s="41">
        <v>0</v>
      </c>
      <c r="E40" s="3">
        <v>66</v>
      </c>
      <c r="F40" s="69">
        <v>0</v>
      </c>
      <c r="G40" s="69">
        <v>11</v>
      </c>
      <c r="H40" s="28">
        <v>866</v>
      </c>
      <c r="I40" s="43" t="s">
        <v>20</v>
      </c>
      <c r="J40" s="69" t="s">
        <v>34</v>
      </c>
      <c r="K40" s="43" t="s">
        <v>82</v>
      </c>
      <c r="L40" s="43" t="s">
        <v>199</v>
      </c>
      <c r="M40" s="60" t="s">
        <v>144</v>
      </c>
      <c r="N40" s="43" t="s">
        <v>3</v>
      </c>
      <c r="O40" s="44">
        <f t="shared" si="6"/>
        <v>29000</v>
      </c>
      <c r="P40" s="44">
        <f t="shared" si="6"/>
        <v>0</v>
      </c>
      <c r="Q40" s="44">
        <f t="shared" si="6"/>
        <v>29000</v>
      </c>
    </row>
    <row r="41" spans="1:17" ht="15.75" customHeight="1" hidden="1">
      <c r="A41" s="72" t="s">
        <v>114</v>
      </c>
      <c r="B41" s="72" t="s">
        <v>114</v>
      </c>
      <c r="C41" s="41">
        <v>63</v>
      </c>
      <c r="D41" s="41">
        <v>0</v>
      </c>
      <c r="E41" s="3">
        <v>66</v>
      </c>
      <c r="F41" s="69">
        <v>0</v>
      </c>
      <c r="G41" s="69">
        <v>11</v>
      </c>
      <c r="H41" s="28">
        <v>866</v>
      </c>
      <c r="I41" s="43" t="s">
        <v>20</v>
      </c>
      <c r="J41" s="69" t="s">
        <v>34</v>
      </c>
      <c r="K41" s="43" t="s">
        <v>82</v>
      </c>
      <c r="L41" s="43" t="s">
        <v>199</v>
      </c>
      <c r="M41" s="60" t="s">
        <v>144</v>
      </c>
      <c r="N41" s="43" t="s">
        <v>4</v>
      </c>
      <c r="O41" s="44">
        <f>'7.ФС'!S47</f>
        <v>29000</v>
      </c>
      <c r="P41" s="44">
        <f>'7.ФС'!T47</f>
        <v>0</v>
      </c>
      <c r="Q41" s="44">
        <f>O41+P41</f>
        <v>29000</v>
      </c>
    </row>
    <row r="42" spans="1:17" ht="15.75" customHeight="1" hidden="1">
      <c r="A42" s="31" t="s">
        <v>125</v>
      </c>
      <c r="B42" s="31" t="s">
        <v>125</v>
      </c>
      <c r="C42" s="41"/>
      <c r="D42" s="41"/>
      <c r="E42" s="3">
        <v>66</v>
      </c>
      <c r="F42" s="69">
        <v>0</v>
      </c>
      <c r="G42" s="69">
        <v>11</v>
      </c>
      <c r="H42" s="28"/>
      <c r="I42" s="43"/>
      <c r="J42" s="69"/>
      <c r="K42" s="43"/>
      <c r="L42" s="43" t="s">
        <v>199</v>
      </c>
      <c r="M42" s="60" t="s">
        <v>201</v>
      </c>
      <c r="N42" s="43"/>
      <c r="O42" s="44">
        <f aca="true" t="shared" si="7" ref="O42:Q43">O43</f>
        <v>0</v>
      </c>
      <c r="P42" s="44">
        <f t="shared" si="7"/>
        <v>0</v>
      </c>
      <c r="Q42" s="44">
        <f t="shared" si="7"/>
        <v>0</v>
      </c>
    </row>
    <row r="43" spans="1:17" ht="15.75" customHeight="1" hidden="1">
      <c r="A43" s="72" t="s">
        <v>113</v>
      </c>
      <c r="B43" s="72" t="s">
        <v>113</v>
      </c>
      <c r="C43" s="41"/>
      <c r="D43" s="41"/>
      <c r="E43" s="3">
        <v>66</v>
      </c>
      <c r="F43" s="69">
        <v>0</v>
      </c>
      <c r="G43" s="69">
        <v>11</v>
      </c>
      <c r="H43" s="28"/>
      <c r="I43" s="43"/>
      <c r="J43" s="69"/>
      <c r="K43" s="43"/>
      <c r="L43" s="43" t="s">
        <v>199</v>
      </c>
      <c r="M43" s="60" t="s">
        <v>201</v>
      </c>
      <c r="N43" s="43" t="s">
        <v>3</v>
      </c>
      <c r="O43" s="44">
        <f t="shared" si="7"/>
        <v>0</v>
      </c>
      <c r="P43" s="44">
        <f t="shared" si="7"/>
        <v>0</v>
      </c>
      <c r="Q43" s="44">
        <f t="shared" si="7"/>
        <v>0</v>
      </c>
    </row>
    <row r="44" spans="1:17" ht="15.75" customHeight="1" hidden="1">
      <c r="A44" s="72" t="s">
        <v>114</v>
      </c>
      <c r="B44" s="72" t="s">
        <v>114</v>
      </c>
      <c r="C44" s="41"/>
      <c r="D44" s="41"/>
      <c r="E44" s="3">
        <v>66</v>
      </c>
      <c r="F44" s="69">
        <v>0</v>
      </c>
      <c r="G44" s="69">
        <v>11</v>
      </c>
      <c r="H44" s="28"/>
      <c r="I44" s="43"/>
      <c r="J44" s="69"/>
      <c r="K44" s="43"/>
      <c r="L44" s="43" t="s">
        <v>199</v>
      </c>
      <c r="M44" s="60" t="s">
        <v>201</v>
      </c>
      <c r="N44" s="43" t="s">
        <v>4</v>
      </c>
      <c r="O44" s="44">
        <f>'7.ФС'!S50</f>
        <v>0</v>
      </c>
      <c r="P44" s="44">
        <f>'7.ФС'!T50</f>
        <v>0</v>
      </c>
      <c r="Q44" s="44">
        <f>O44+P44</f>
        <v>0</v>
      </c>
    </row>
    <row r="45" spans="1:17" ht="41.25" customHeight="1" hidden="1">
      <c r="A45" s="78" t="s">
        <v>185</v>
      </c>
      <c r="B45" s="78" t="s">
        <v>208</v>
      </c>
      <c r="C45" s="41"/>
      <c r="D45" s="41"/>
      <c r="E45" s="3">
        <v>66</v>
      </c>
      <c r="F45" s="69">
        <v>0</v>
      </c>
      <c r="G45" s="69">
        <v>11</v>
      </c>
      <c r="H45" s="28">
        <v>866</v>
      </c>
      <c r="I45" s="43" t="s">
        <v>20</v>
      </c>
      <c r="J45" s="69" t="s">
        <v>34</v>
      </c>
      <c r="K45" s="43"/>
      <c r="L45" s="43" t="s">
        <v>199</v>
      </c>
      <c r="M45" s="60" t="s">
        <v>202</v>
      </c>
      <c r="N45" s="43"/>
      <c r="O45" s="44">
        <f aca="true" t="shared" si="8" ref="O45:Q46">O46</f>
        <v>0</v>
      </c>
      <c r="P45" s="44">
        <f t="shared" si="8"/>
        <v>0</v>
      </c>
      <c r="Q45" s="44">
        <f t="shared" si="8"/>
        <v>0</v>
      </c>
    </row>
    <row r="46" spans="1:17" ht="15.75" customHeight="1" hidden="1">
      <c r="A46" s="123" t="s">
        <v>5</v>
      </c>
      <c r="B46" s="123" t="s">
        <v>5</v>
      </c>
      <c r="C46" s="41"/>
      <c r="D46" s="41"/>
      <c r="E46" s="3">
        <v>66</v>
      </c>
      <c r="F46" s="69">
        <v>0</v>
      </c>
      <c r="G46" s="69">
        <v>11</v>
      </c>
      <c r="H46" s="28">
        <v>866</v>
      </c>
      <c r="I46" s="43" t="s">
        <v>20</v>
      </c>
      <c r="J46" s="69" t="s">
        <v>34</v>
      </c>
      <c r="K46" s="43"/>
      <c r="L46" s="43" t="s">
        <v>199</v>
      </c>
      <c r="M46" s="60" t="s">
        <v>202</v>
      </c>
      <c r="N46" s="43" t="s">
        <v>6</v>
      </c>
      <c r="O46" s="44">
        <f t="shared" si="8"/>
        <v>0</v>
      </c>
      <c r="P46" s="44">
        <f t="shared" si="8"/>
        <v>0</v>
      </c>
      <c r="Q46" s="44">
        <f t="shared" si="8"/>
        <v>0</v>
      </c>
    </row>
    <row r="47" spans="1:17" ht="15.75" customHeight="1" hidden="1">
      <c r="A47" s="72" t="s">
        <v>175</v>
      </c>
      <c r="B47" s="72" t="s">
        <v>175</v>
      </c>
      <c r="C47" s="41"/>
      <c r="D47" s="41"/>
      <c r="E47" s="3">
        <v>66</v>
      </c>
      <c r="F47" s="69">
        <v>0</v>
      </c>
      <c r="G47" s="69">
        <v>11</v>
      </c>
      <c r="H47" s="28">
        <v>866</v>
      </c>
      <c r="I47" s="69" t="s">
        <v>20</v>
      </c>
      <c r="J47" s="69" t="s">
        <v>34</v>
      </c>
      <c r="K47" s="43"/>
      <c r="L47" s="43" t="s">
        <v>199</v>
      </c>
      <c r="M47" s="60" t="s">
        <v>202</v>
      </c>
      <c r="N47" s="43" t="s">
        <v>115</v>
      </c>
      <c r="O47" s="44">
        <f>'7.ФС'!S53</f>
        <v>0</v>
      </c>
      <c r="P47" s="44">
        <f>'7.ФС'!T53</f>
        <v>0</v>
      </c>
      <c r="Q47" s="44">
        <f>O47+P47</f>
        <v>0</v>
      </c>
    </row>
    <row r="48" spans="1:17" s="15" customFormat="1" ht="53.25" customHeight="1" hidden="1">
      <c r="A48" s="78"/>
      <c r="B48" s="178" t="s">
        <v>122</v>
      </c>
      <c r="C48" s="178"/>
      <c r="D48" s="41"/>
      <c r="E48" s="3">
        <v>66</v>
      </c>
      <c r="F48" s="69">
        <v>0</v>
      </c>
      <c r="G48" s="69">
        <v>11</v>
      </c>
      <c r="H48" s="28">
        <v>866</v>
      </c>
      <c r="I48" s="43" t="s">
        <v>20</v>
      </c>
      <c r="J48" s="69" t="s">
        <v>34</v>
      </c>
      <c r="K48" s="43"/>
      <c r="L48" s="43" t="s">
        <v>199</v>
      </c>
      <c r="M48" s="60" t="s">
        <v>204</v>
      </c>
      <c r="N48" s="43"/>
      <c r="O48" s="44">
        <f aca="true" t="shared" si="9" ref="O48:Q49">O49</f>
        <v>500</v>
      </c>
      <c r="P48" s="44">
        <f t="shared" si="9"/>
        <v>0</v>
      </c>
      <c r="Q48" s="44">
        <f t="shared" si="9"/>
        <v>500</v>
      </c>
    </row>
    <row r="49" spans="1:17" s="14" customFormat="1" ht="14.25" customHeight="1" hidden="1">
      <c r="A49" s="78"/>
      <c r="B49" s="78" t="s">
        <v>32</v>
      </c>
      <c r="C49" s="78" t="s">
        <v>32</v>
      </c>
      <c r="D49" s="41"/>
      <c r="E49" s="3">
        <v>66</v>
      </c>
      <c r="F49" s="69">
        <v>0</v>
      </c>
      <c r="G49" s="69">
        <v>11</v>
      </c>
      <c r="H49" s="28">
        <v>866</v>
      </c>
      <c r="I49" s="43" t="s">
        <v>20</v>
      </c>
      <c r="J49" s="69" t="s">
        <v>34</v>
      </c>
      <c r="K49" s="43"/>
      <c r="L49" s="43" t="s">
        <v>199</v>
      </c>
      <c r="M49" s="60" t="s">
        <v>204</v>
      </c>
      <c r="N49" s="43" t="s">
        <v>9</v>
      </c>
      <c r="O49" s="44">
        <f t="shared" si="9"/>
        <v>500</v>
      </c>
      <c r="P49" s="44">
        <f t="shared" si="9"/>
        <v>0</v>
      </c>
      <c r="Q49" s="44">
        <f t="shared" si="9"/>
        <v>500</v>
      </c>
    </row>
    <row r="50" spans="1:17" ht="14.25" customHeight="1" hidden="1">
      <c r="A50" s="70"/>
      <c r="B50" s="78" t="s">
        <v>43</v>
      </c>
      <c r="C50" s="78" t="s">
        <v>43</v>
      </c>
      <c r="D50" s="41"/>
      <c r="E50" s="3">
        <v>66</v>
      </c>
      <c r="F50" s="69">
        <v>0</v>
      </c>
      <c r="G50" s="69">
        <v>11</v>
      </c>
      <c r="H50" s="28">
        <v>866</v>
      </c>
      <c r="I50" s="43" t="s">
        <v>20</v>
      </c>
      <c r="J50" s="69" t="s">
        <v>34</v>
      </c>
      <c r="K50" s="43"/>
      <c r="L50" s="43"/>
      <c r="M50" s="60" t="s">
        <v>204</v>
      </c>
      <c r="N50" s="43" t="s">
        <v>9</v>
      </c>
      <c r="O50" s="44">
        <f>'7.ФС'!S56</f>
        <v>500</v>
      </c>
      <c r="P50" s="44">
        <f>'7.ФС'!T56</f>
        <v>0</v>
      </c>
      <c r="Q50" s="44">
        <f>O50+P50</f>
        <v>500</v>
      </c>
    </row>
    <row r="51" spans="1:17" ht="27.75" customHeight="1" hidden="1">
      <c r="A51" s="124" t="s">
        <v>35</v>
      </c>
      <c r="B51" s="84" t="s">
        <v>168</v>
      </c>
      <c r="C51" s="36">
        <v>63</v>
      </c>
      <c r="D51" s="36">
        <v>0</v>
      </c>
      <c r="E51" s="3">
        <v>66</v>
      </c>
      <c r="F51" s="69">
        <v>0</v>
      </c>
      <c r="G51" s="69">
        <v>12</v>
      </c>
      <c r="H51" s="58">
        <v>866</v>
      </c>
      <c r="I51" s="38" t="s">
        <v>21</v>
      </c>
      <c r="J51" s="38"/>
      <c r="K51" s="38"/>
      <c r="L51" s="38"/>
      <c r="M51" s="38"/>
      <c r="N51" s="38"/>
      <c r="O51" s="40">
        <f aca="true" t="shared" si="10" ref="O51:Q52">O52</f>
        <v>79305</v>
      </c>
      <c r="P51" s="40">
        <f t="shared" si="10"/>
        <v>0</v>
      </c>
      <c r="Q51" s="40">
        <f t="shared" si="10"/>
        <v>79305</v>
      </c>
    </row>
    <row r="52" spans="1:17" ht="14.25" customHeight="1" hidden="1">
      <c r="A52" s="124" t="s">
        <v>36</v>
      </c>
      <c r="B52" s="175" t="s">
        <v>98</v>
      </c>
      <c r="C52" s="175"/>
      <c r="D52" s="36">
        <v>0</v>
      </c>
      <c r="E52" s="3">
        <v>66</v>
      </c>
      <c r="F52" s="69">
        <v>0</v>
      </c>
      <c r="G52" s="69">
        <v>12</v>
      </c>
      <c r="H52" s="58">
        <v>866</v>
      </c>
      <c r="I52" s="38" t="s">
        <v>21</v>
      </c>
      <c r="J52" s="38" t="s">
        <v>23</v>
      </c>
      <c r="K52" s="38"/>
      <c r="L52" s="43" t="s">
        <v>199</v>
      </c>
      <c r="M52" s="38"/>
      <c r="N52" s="38"/>
      <c r="O52" s="40">
        <f t="shared" si="10"/>
        <v>79305</v>
      </c>
      <c r="P52" s="40">
        <f t="shared" si="10"/>
        <v>0</v>
      </c>
      <c r="Q52" s="40">
        <f t="shared" si="10"/>
        <v>79305</v>
      </c>
    </row>
    <row r="53" spans="1:17" ht="33" customHeight="1" hidden="1">
      <c r="A53" s="123" t="s">
        <v>70</v>
      </c>
      <c r="B53" s="123" t="s">
        <v>189</v>
      </c>
      <c r="C53" s="41">
        <v>63</v>
      </c>
      <c r="D53" s="41">
        <v>0</v>
      </c>
      <c r="E53" s="3">
        <v>66</v>
      </c>
      <c r="F53" s="69">
        <v>0</v>
      </c>
      <c r="G53" s="69">
        <v>12</v>
      </c>
      <c r="H53" s="29">
        <v>866</v>
      </c>
      <c r="I53" s="43" t="s">
        <v>21</v>
      </c>
      <c r="J53" s="43" t="s">
        <v>23</v>
      </c>
      <c r="K53" s="43" t="s">
        <v>71</v>
      </c>
      <c r="L53" s="43" t="s">
        <v>199</v>
      </c>
      <c r="M53" s="60" t="s">
        <v>145</v>
      </c>
      <c r="N53" s="43"/>
      <c r="O53" s="44">
        <f>O54+O56</f>
        <v>79305</v>
      </c>
      <c r="P53" s="44">
        <f>P54+P56</f>
        <v>0</v>
      </c>
      <c r="Q53" s="44">
        <f>Q54+Q56</f>
        <v>79305</v>
      </c>
    </row>
    <row r="54" spans="1:17" ht="64.5" customHeight="1">
      <c r="A54" s="72"/>
      <c r="B54" s="27" t="s">
        <v>60</v>
      </c>
      <c r="C54" s="41">
        <v>63</v>
      </c>
      <c r="D54" s="41">
        <v>0</v>
      </c>
      <c r="E54" s="3">
        <v>66</v>
      </c>
      <c r="F54" s="69">
        <v>0</v>
      </c>
      <c r="G54" s="69">
        <v>12</v>
      </c>
      <c r="H54" s="29">
        <v>866</v>
      </c>
      <c r="I54" s="43" t="s">
        <v>21</v>
      </c>
      <c r="J54" s="43" t="s">
        <v>23</v>
      </c>
      <c r="K54" s="43" t="s">
        <v>71</v>
      </c>
      <c r="L54" s="43" t="s">
        <v>199</v>
      </c>
      <c r="M54" s="60" t="s">
        <v>145</v>
      </c>
      <c r="N54" s="43" t="s">
        <v>1</v>
      </c>
      <c r="O54" s="44">
        <f>O55</f>
        <v>74600</v>
      </c>
      <c r="P54" s="44">
        <f>P55</f>
        <v>-801.44</v>
      </c>
      <c r="Q54" s="44">
        <f>Q55</f>
        <v>73798.56</v>
      </c>
    </row>
    <row r="55" spans="1:17" ht="30" customHeight="1">
      <c r="A55" s="70"/>
      <c r="B55" s="27" t="s">
        <v>63</v>
      </c>
      <c r="C55" s="41">
        <v>63</v>
      </c>
      <c r="D55" s="41">
        <v>0</v>
      </c>
      <c r="E55" s="3">
        <v>66</v>
      </c>
      <c r="F55" s="74">
        <v>0</v>
      </c>
      <c r="G55" s="69">
        <v>12</v>
      </c>
      <c r="H55" s="29">
        <v>866</v>
      </c>
      <c r="I55" s="43" t="s">
        <v>21</v>
      </c>
      <c r="J55" s="43" t="s">
        <v>23</v>
      </c>
      <c r="K55" s="43" t="s">
        <v>71</v>
      </c>
      <c r="L55" s="43" t="s">
        <v>199</v>
      </c>
      <c r="M55" s="60" t="s">
        <v>145</v>
      </c>
      <c r="N55" s="43" t="s">
        <v>2</v>
      </c>
      <c r="O55" s="44">
        <f>'7.ФС'!S61</f>
        <v>74600</v>
      </c>
      <c r="P55" s="44">
        <f>'7.ФС'!T61</f>
        <v>-801.44</v>
      </c>
      <c r="Q55" s="44">
        <f>O55+P55</f>
        <v>73798.56</v>
      </c>
    </row>
    <row r="56" spans="1:17" s="11" customFormat="1" ht="30" customHeight="1">
      <c r="A56" s="70"/>
      <c r="B56" s="72" t="s">
        <v>113</v>
      </c>
      <c r="C56" s="41">
        <v>63</v>
      </c>
      <c r="D56" s="41">
        <v>0</v>
      </c>
      <c r="E56" s="3">
        <v>66</v>
      </c>
      <c r="F56" s="69">
        <v>0</v>
      </c>
      <c r="G56" s="69">
        <v>12</v>
      </c>
      <c r="H56" s="28">
        <v>866</v>
      </c>
      <c r="I56" s="43" t="s">
        <v>21</v>
      </c>
      <c r="J56" s="43" t="s">
        <v>23</v>
      </c>
      <c r="K56" s="43" t="s">
        <v>71</v>
      </c>
      <c r="L56" s="43" t="s">
        <v>199</v>
      </c>
      <c r="M56" s="60" t="s">
        <v>145</v>
      </c>
      <c r="N56" s="43" t="s">
        <v>3</v>
      </c>
      <c r="O56" s="44">
        <f>O57</f>
        <v>4705</v>
      </c>
      <c r="P56" s="44">
        <f>P57</f>
        <v>801.44</v>
      </c>
      <c r="Q56" s="44">
        <f>Q57</f>
        <v>5506.4400000000005</v>
      </c>
    </row>
    <row r="57" spans="1:17" ht="30" customHeight="1">
      <c r="A57" s="70"/>
      <c r="B57" s="72" t="s">
        <v>114</v>
      </c>
      <c r="C57" s="41">
        <v>63</v>
      </c>
      <c r="D57" s="41">
        <v>0</v>
      </c>
      <c r="E57" s="3">
        <v>66</v>
      </c>
      <c r="F57" s="69">
        <v>0</v>
      </c>
      <c r="G57" s="69">
        <v>12</v>
      </c>
      <c r="H57" s="28">
        <v>866</v>
      </c>
      <c r="I57" s="43" t="s">
        <v>21</v>
      </c>
      <c r="J57" s="43" t="s">
        <v>23</v>
      </c>
      <c r="K57" s="43" t="s">
        <v>71</v>
      </c>
      <c r="L57" s="43" t="s">
        <v>199</v>
      </c>
      <c r="M57" s="60" t="s">
        <v>145</v>
      </c>
      <c r="N57" s="43" t="s">
        <v>4</v>
      </c>
      <c r="O57" s="44">
        <f>'7.ФС'!S63</f>
        <v>4705</v>
      </c>
      <c r="P57" s="44">
        <f>'7.ФС'!T63</f>
        <v>801.44</v>
      </c>
      <c r="Q57" s="44">
        <f>O57+P57</f>
        <v>5506.4400000000005</v>
      </c>
    </row>
    <row r="58" spans="1:17" ht="40.5" customHeight="1">
      <c r="A58" s="124" t="s">
        <v>28</v>
      </c>
      <c r="B58" s="84" t="s">
        <v>167</v>
      </c>
      <c r="C58" s="36">
        <v>63</v>
      </c>
      <c r="D58" s="36">
        <v>0</v>
      </c>
      <c r="E58" s="3">
        <v>66</v>
      </c>
      <c r="F58" s="69">
        <v>0</v>
      </c>
      <c r="G58" s="69">
        <v>13</v>
      </c>
      <c r="H58" s="58">
        <v>866</v>
      </c>
      <c r="I58" s="38" t="s">
        <v>23</v>
      </c>
      <c r="J58" s="38"/>
      <c r="K58" s="38"/>
      <c r="L58" s="38"/>
      <c r="M58" s="38"/>
      <c r="N58" s="38"/>
      <c r="O58" s="40">
        <f aca="true" t="shared" si="11" ref="O58:Q59">O59</f>
        <v>29500</v>
      </c>
      <c r="P58" s="40">
        <f t="shared" si="11"/>
        <v>-20</v>
      </c>
      <c r="Q58" s="40">
        <f t="shared" si="11"/>
        <v>29480</v>
      </c>
    </row>
    <row r="59" spans="1:17" ht="15.75" customHeight="1">
      <c r="A59" s="124" t="s">
        <v>40</v>
      </c>
      <c r="B59" s="175" t="s">
        <v>98</v>
      </c>
      <c r="C59" s="175"/>
      <c r="D59" s="36">
        <v>0</v>
      </c>
      <c r="E59" s="3">
        <v>66</v>
      </c>
      <c r="F59" s="74">
        <v>0</v>
      </c>
      <c r="G59" s="69">
        <v>13</v>
      </c>
      <c r="H59" s="73">
        <v>866</v>
      </c>
      <c r="I59" s="38" t="s">
        <v>23</v>
      </c>
      <c r="J59" s="74" t="s">
        <v>31</v>
      </c>
      <c r="K59" s="74"/>
      <c r="L59" s="43" t="s">
        <v>199</v>
      </c>
      <c r="M59" s="69"/>
      <c r="N59" s="43"/>
      <c r="O59" s="40">
        <f t="shared" si="11"/>
        <v>29500</v>
      </c>
      <c r="P59" s="40">
        <f t="shared" si="11"/>
        <v>-20</v>
      </c>
      <c r="Q59" s="40">
        <f t="shared" si="11"/>
        <v>29480</v>
      </c>
    </row>
    <row r="60" spans="1:17" ht="14.25" customHeight="1">
      <c r="A60" s="123" t="s">
        <v>72</v>
      </c>
      <c r="B60" s="123" t="s">
        <v>72</v>
      </c>
      <c r="C60" s="41">
        <v>63</v>
      </c>
      <c r="D60" s="41">
        <v>0</v>
      </c>
      <c r="E60" s="3">
        <v>66</v>
      </c>
      <c r="F60" s="74">
        <v>0</v>
      </c>
      <c r="G60" s="69">
        <v>13</v>
      </c>
      <c r="H60" s="28">
        <v>866</v>
      </c>
      <c r="I60" s="43" t="s">
        <v>23</v>
      </c>
      <c r="J60" s="43" t="s">
        <v>31</v>
      </c>
      <c r="K60" s="69" t="s">
        <v>73</v>
      </c>
      <c r="L60" s="43" t="s">
        <v>199</v>
      </c>
      <c r="M60" s="60" t="s">
        <v>146</v>
      </c>
      <c r="N60" s="43"/>
      <c r="O60" s="44">
        <f aca="true" t="shared" si="12" ref="O60:Q61">O61</f>
        <v>29500</v>
      </c>
      <c r="P60" s="44">
        <f t="shared" si="12"/>
        <v>-20</v>
      </c>
      <c r="Q60" s="44">
        <f t="shared" si="12"/>
        <v>29480</v>
      </c>
    </row>
    <row r="61" spans="1:17" s="11" customFormat="1" ht="28.5" customHeight="1">
      <c r="A61" s="126"/>
      <c r="B61" s="72" t="s">
        <v>113</v>
      </c>
      <c r="C61" s="41">
        <v>63</v>
      </c>
      <c r="D61" s="41">
        <v>0</v>
      </c>
      <c r="E61" s="3">
        <v>66</v>
      </c>
      <c r="F61" s="69">
        <v>0</v>
      </c>
      <c r="G61" s="69">
        <v>13</v>
      </c>
      <c r="H61" s="28">
        <v>866</v>
      </c>
      <c r="I61" s="43" t="s">
        <v>23</v>
      </c>
      <c r="J61" s="69" t="s">
        <v>31</v>
      </c>
      <c r="K61" s="69" t="s">
        <v>73</v>
      </c>
      <c r="L61" s="43" t="s">
        <v>199</v>
      </c>
      <c r="M61" s="60" t="s">
        <v>146</v>
      </c>
      <c r="N61" s="43" t="s">
        <v>3</v>
      </c>
      <c r="O61" s="44">
        <f t="shared" si="12"/>
        <v>29500</v>
      </c>
      <c r="P61" s="44">
        <f t="shared" si="12"/>
        <v>-20</v>
      </c>
      <c r="Q61" s="44">
        <f t="shared" si="12"/>
        <v>29480</v>
      </c>
    </row>
    <row r="62" spans="1:17" ht="28.5" customHeight="1">
      <c r="A62" s="126"/>
      <c r="B62" s="72" t="s">
        <v>114</v>
      </c>
      <c r="C62" s="41">
        <v>63</v>
      </c>
      <c r="D62" s="41">
        <v>0</v>
      </c>
      <c r="E62" s="3">
        <v>66</v>
      </c>
      <c r="F62" s="69">
        <v>0</v>
      </c>
      <c r="G62" s="69">
        <v>13</v>
      </c>
      <c r="H62" s="28">
        <v>866</v>
      </c>
      <c r="I62" s="43" t="s">
        <v>23</v>
      </c>
      <c r="J62" s="69" t="s">
        <v>31</v>
      </c>
      <c r="K62" s="69" t="s">
        <v>73</v>
      </c>
      <c r="L62" s="43" t="s">
        <v>199</v>
      </c>
      <c r="M62" s="60" t="s">
        <v>146</v>
      </c>
      <c r="N62" s="43" t="s">
        <v>4</v>
      </c>
      <c r="O62" s="44">
        <f>'7.ФС'!S68</f>
        <v>29500</v>
      </c>
      <c r="P62" s="44">
        <f>'7.ФС'!T68</f>
        <v>-20</v>
      </c>
      <c r="Q62" s="44">
        <f>O62+P62</f>
        <v>29480</v>
      </c>
    </row>
    <row r="63" spans="1:17" s="18" customFormat="1" ht="32.25" customHeight="1" hidden="1">
      <c r="A63" s="175" t="s">
        <v>164</v>
      </c>
      <c r="B63" s="175"/>
      <c r="C63" s="36">
        <v>63</v>
      </c>
      <c r="D63" s="36">
        <v>0</v>
      </c>
      <c r="E63" s="3">
        <v>66</v>
      </c>
      <c r="F63" s="69">
        <v>0</v>
      </c>
      <c r="G63" s="69">
        <v>14</v>
      </c>
      <c r="H63" s="45">
        <v>866</v>
      </c>
      <c r="I63" s="38" t="s">
        <v>25</v>
      </c>
      <c r="J63" s="38" t="s">
        <v>90</v>
      </c>
      <c r="K63" s="38"/>
      <c r="L63" s="43"/>
      <c r="M63" s="38"/>
      <c r="N63" s="38"/>
      <c r="O63" s="40">
        <f>O65</f>
        <v>1601647.71</v>
      </c>
      <c r="P63" s="40">
        <f>P65</f>
        <v>0</v>
      </c>
      <c r="Q63" s="40">
        <f>Q65</f>
        <v>1601647.71</v>
      </c>
    </row>
    <row r="64" spans="1:17" s="18" customFormat="1" ht="16.5" customHeight="1" hidden="1">
      <c r="A64" s="90"/>
      <c r="B64" s="175" t="s">
        <v>98</v>
      </c>
      <c r="C64" s="175"/>
      <c r="D64" s="36"/>
      <c r="E64" s="3">
        <v>66</v>
      </c>
      <c r="F64" s="69">
        <v>0</v>
      </c>
      <c r="G64" s="69">
        <v>14</v>
      </c>
      <c r="H64" s="45"/>
      <c r="I64" s="38"/>
      <c r="J64" s="38"/>
      <c r="K64" s="38"/>
      <c r="L64" s="43" t="s">
        <v>199</v>
      </c>
      <c r="M64" s="38"/>
      <c r="N64" s="38"/>
      <c r="O64" s="40">
        <f aca="true" t="shared" si="13" ref="O64:Q66">O65</f>
        <v>1601647.71</v>
      </c>
      <c r="P64" s="40">
        <f t="shared" si="13"/>
        <v>0</v>
      </c>
      <c r="Q64" s="40">
        <f t="shared" si="13"/>
        <v>1601647.71</v>
      </c>
    </row>
    <row r="65" spans="1:17" s="18" customFormat="1" ht="179.25" customHeight="1" hidden="1">
      <c r="A65" s="180" t="s">
        <v>127</v>
      </c>
      <c r="B65" s="180"/>
      <c r="C65" s="41">
        <v>63</v>
      </c>
      <c r="D65" s="41">
        <v>0</v>
      </c>
      <c r="E65" s="3">
        <v>66</v>
      </c>
      <c r="F65" s="69">
        <v>0</v>
      </c>
      <c r="G65" s="69">
        <v>14</v>
      </c>
      <c r="H65" s="28">
        <v>866</v>
      </c>
      <c r="I65" s="43" t="s">
        <v>25</v>
      </c>
      <c r="J65" s="43" t="s">
        <v>90</v>
      </c>
      <c r="K65" s="43" t="s">
        <v>91</v>
      </c>
      <c r="L65" s="43" t="s">
        <v>199</v>
      </c>
      <c r="M65" s="60" t="s">
        <v>147</v>
      </c>
      <c r="N65" s="43"/>
      <c r="O65" s="44">
        <f t="shared" si="13"/>
        <v>1601647.71</v>
      </c>
      <c r="P65" s="44">
        <f t="shared" si="13"/>
        <v>0</v>
      </c>
      <c r="Q65" s="44">
        <f t="shared" si="13"/>
        <v>1601647.71</v>
      </c>
    </row>
    <row r="66" spans="1:17" s="18" customFormat="1" ht="27" customHeight="1" hidden="1">
      <c r="A66" s="92"/>
      <c r="B66" s="72" t="s">
        <v>113</v>
      </c>
      <c r="C66" s="41">
        <v>63</v>
      </c>
      <c r="D66" s="41">
        <v>0</v>
      </c>
      <c r="E66" s="3">
        <v>66</v>
      </c>
      <c r="F66" s="69">
        <v>0</v>
      </c>
      <c r="G66" s="69">
        <v>14</v>
      </c>
      <c r="H66" s="28">
        <v>866</v>
      </c>
      <c r="I66" s="43" t="s">
        <v>25</v>
      </c>
      <c r="J66" s="43" t="s">
        <v>90</v>
      </c>
      <c r="K66" s="43" t="s">
        <v>91</v>
      </c>
      <c r="L66" s="43" t="s">
        <v>199</v>
      </c>
      <c r="M66" s="60" t="s">
        <v>147</v>
      </c>
      <c r="N66" s="43" t="s">
        <v>3</v>
      </c>
      <c r="O66" s="44">
        <f t="shared" si="13"/>
        <v>1601647.71</v>
      </c>
      <c r="P66" s="44">
        <f t="shared" si="13"/>
        <v>0</v>
      </c>
      <c r="Q66" s="44">
        <f t="shared" si="13"/>
        <v>1601647.71</v>
      </c>
    </row>
    <row r="67" spans="1:17" s="18" customFormat="1" ht="27" customHeight="1" hidden="1">
      <c r="A67" s="92"/>
      <c r="B67" s="72" t="s">
        <v>114</v>
      </c>
      <c r="C67" s="41">
        <v>63</v>
      </c>
      <c r="D67" s="41">
        <v>0</v>
      </c>
      <c r="E67" s="3">
        <v>66</v>
      </c>
      <c r="F67" s="69">
        <v>0</v>
      </c>
      <c r="G67" s="69">
        <v>14</v>
      </c>
      <c r="H67" s="28">
        <v>866</v>
      </c>
      <c r="I67" s="43" t="s">
        <v>25</v>
      </c>
      <c r="J67" s="43" t="s">
        <v>90</v>
      </c>
      <c r="K67" s="43" t="s">
        <v>91</v>
      </c>
      <c r="L67" s="43" t="s">
        <v>199</v>
      </c>
      <c r="M67" s="60" t="s">
        <v>147</v>
      </c>
      <c r="N67" s="43" t="s">
        <v>4</v>
      </c>
      <c r="O67" s="44">
        <f>'7.ФС'!S77</f>
        <v>1601647.71</v>
      </c>
      <c r="P67" s="44">
        <f>'7.ФС'!T77</f>
        <v>0</v>
      </c>
      <c r="Q67" s="44">
        <f>O67+P67</f>
        <v>1601647.71</v>
      </c>
    </row>
    <row r="68" spans="1:17" s="18" customFormat="1" ht="42.75" customHeight="1">
      <c r="A68" s="176" t="s">
        <v>165</v>
      </c>
      <c r="B68" s="176"/>
      <c r="C68" s="36">
        <v>63</v>
      </c>
      <c r="D68" s="36">
        <v>0</v>
      </c>
      <c r="E68" s="3">
        <v>66</v>
      </c>
      <c r="F68" s="69">
        <v>0</v>
      </c>
      <c r="G68" s="69">
        <v>15</v>
      </c>
      <c r="H68" s="58">
        <v>866</v>
      </c>
      <c r="I68" s="59" t="s">
        <v>26</v>
      </c>
      <c r="J68" s="59"/>
      <c r="K68" s="59"/>
      <c r="L68" s="59"/>
      <c r="M68" s="59"/>
      <c r="N68" s="59"/>
      <c r="O68" s="75">
        <f>O69</f>
        <v>1348724</v>
      </c>
      <c r="P68" s="75">
        <f>P69</f>
        <v>-35520.22</v>
      </c>
      <c r="Q68" s="75">
        <f>Q69</f>
        <v>1313203.78</v>
      </c>
    </row>
    <row r="69" spans="1:17" s="18" customFormat="1" ht="15.75" customHeight="1">
      <c r="A69" s="175" t="s">
        <v>98</v>
      </c>
      <c r="B69" s="175"/>
      <c r="C69" s="36">
        <v>63</v>
      </c>
      <c r="D69" s="36">
        <v>0</v>
      </c>
      <c r="E69" s="3">
        <v>66</v>
      </c>
      <c r="F69" s="69">
        <v>0</v>
      </c>
      <c r="G69" s="69">
        <v>15</v>
      </c>
      <c r="H69" s="58">
        <v>866</v>
      </c>
      <c r="I69" s="59" t="s">
        <v>26</v>
      </c>
      <c r="J69" s="59" t="s">
        <v>20</v>
      </c>
      <c r="K69" s="59"/>
      <c r="L69" s="43" t="s">
        <v>199</v>
      </c>
      <c r="M69" s="31"/>
      <c r="N69" s="59"/>
      <c r="O69" s="75">
        <f>O82+O70+O73+O76+O79</f>
        <v>1348724</v>
      </c>
      <c r="P69" s="75">
        <f>P82+P70+P73+P76+P79</f>
        <v>-35520.22</v>
      </c>
      <c r="Q69" s="75">
        <f>Q82+Q70+Q73+Q76+Q79</f>
        <v>1313203.78</v>
      </c>
    </row>
    <row r="70" spans="1:17" s="18" customFormat="1" ht="15.75" customHeight="1">
      <c r="A70" s="178" t="s">
        <v>166</v>
      </c>
      <c r="B70" s="178"/>
      <c r="C70" s="41">
        <v>63</v>
      </c>
      <c r="D70" s="41">
        <v>0</v>
      </c>
      <c r="E70" s="3">
        <v>66</v>
      </c>
      <c r="F70" s="69">
        <v>0</v>
      </c>
      <c r="G70" s="69">
        <v>15</v>
      </c>
      <c r="H70" s="28">
        <v>866</v>
      </c>
      <c r="I70" s="62" t="s">
        <v>26</v>
      </c>
      <c r="J70" s="62" t="s">
        <v>23</v>
      </c>
      <c r="K70" s="62" t="s">
        <v>74</v>
      </c>
      <c r="L70" s="43" t="s">
        <v>199</v>
      </c>
      <c r="M70" s="62" t="s">
        <v>149</v>
      </c>
      <c r="N70" s="62"/>
      <c r="O70" s="77">
        <f aca="true" t="shared" si="14" ref="O70:Q71">O71</f>
        <v>112924</v>
      </c>
      <c r="P70" s="77">
        <f t="shared" si="14"/>
        <v>-320.27</v>
      </c>
      <c r="Q70" s="77">
        <f t="shared" si="14"/>
        <v>112603.73</v>
      </c>
    </row>
    <row r="71" spans="1:17" s="18" customFormat="1" ht="27" customHeight="1">
      <c r="A71" s="70"/>
      <c r="B71" s="72" t="s">
        <v>113</v>
      </c>
      <c r="C71" s="41">
        <v>63</v>
      </c>
      <c r="D71" s="41">
        <v>0</v>
      </c>
      <c r="E71" s="3">
        <v>66</v>
      </c>
      <c r="F71" s="69">
        <v>0</v>
      </c>
      <c r="G71" s="69">
        <v>15</v>
      </c>
      <c r="H71" s="28">
        <v>866</v>
      </c>
      <c r="I71" s="62" t="s">
        <v>26</v>
      </c>
      <c r="J71" s="62" t="s">
        <v>23</v>
      </c>
      <c r="K71" s="62" t="s">
        <v>74</v>
      </c>
      <c r="L71" s="43" t="s">
        <v>199</v>
      </c>
      <c r="M71" s="62" t="s">
        <v>149</v>
      </c>
      <c r="N71" s="62" t="s">
        <v>3</v>
      </c>
      <c r="O71" s="77">
        <f t="shared" si="14"/>
        <v>112924</v>
      </c>
      <c r="P71" s="77">
        <f t="shared" si="14"/>
        <v>-320.27</v>
      </c>
      <c r="Q71" s="77">
        <f t="shared" si="14"/>
        <v>112603.73</v>
      </c>
    </row>
    <row r="72" spans="1:17" ht="27" customHeight="1">
      <c r="A72" s="70"/>
      <c r="B72" s="72" t="s">
        <v>114</v>
      </c>
      <c r="C72" s="41">
        <v>63</v>
      </c>
      <c r="D72" s="41">
        <v>0</v>
      </c>
      <c r="E72" s="3">
        <v>66</v>
      </c>
      <c r="F72" s="74">
        <v>0</v>
      </c>
      <c r="G72" s="69">
        <v>15</v>
      </c>
      <c r="H72" s="28">
        <v>866</v>
      </c>
      <c r="I72" s="62" t="s">
        <v>26</v>
      </c>
      <c r="J72" s="62" t="s">
        <v>23</v>
      </c>
      <c r="K72" s="62" t="s">
        <v>74</v>
      </c>
      <c r="L72" s="43" t="s">
        <v>199</v>
      </c>
      <c r="M72" s="62" t="s">
        <v>149</v>
      </c>
      <c r="N72" s="62" t="s">
        <v>4</v>
      </c>
      <c r="O72" s="77">
        <f>'7.ФС'!S86</f>
        <v>112924</v>
      </c>
      <c r="P72" s="77">
        <f>'7.ФС'!T86</f>
        <v>-320.27</v>
      </c>
      <c r="Q72" s="77">
        <f>O72+P72</f>
        <v>112603.73</v>
      </c>
    </row>
    <row r="73" spans="1:17" ht="14.25" customHeight="1">
      <c r="A73" s="70"/>
      <c r="B73" s="127" t="s">
        <v>100</v>
      </c>
      <c r="C73" s="41"/>
      <c r="D73" s="41"/>
      <c r="E73" s="3">
        <v>66</v>
      </c>
      <c r="F73" s="74">
        <v>0</v>
      </c>
      <c r="G73" s="69">
        <v>15</v>
      </c>
      <c r="H73" s="28">
        <v>866</v>
      </c>
      <c r="I73" s="62" t="s">
        <v>26</v>
      </c>
      <c r="J73" s="62" t="s">
        <v>23</v>
      </c>
      <c r="K73" s="62" t="s">
        <v>74</v>
      </c>
      <c r="L73" s="43" t="s">
        <v>199</v>
      </c>
      <c r="M73" s="62" t="s">
        <v>150</v>
      </c>
      <c r="N73" s="62"/>
      <c r="O73" s="77">
        <f aca="true" t="shared" si="15" ref="O73:Q74">O74</f>
        <v>5000</v>
      </c>
      <c r="P73" s="77">
        <f t="shared" si="15"/>
        <v>-5000</v>
      </c>
      <c r="Q73" s="77">
        <f t="shared" si="15"/>
        <v>0</v>
      </c>
    </row>
    <row r="74" spans="1:17" ht="28.5" customHeight="1">
      <c r="A74" s="70"/>
      <c r="B74" s="72" t="s">
        <v>113</v>
      </c>
      <c r="C74" s="41"/>
      <c r="D74" s="41"/>
      <c r="E74" s="3">
        <v>66</v>
      </c>
      <c r="F74" s="69">
        <v>0</v>
      </c>
      <c r="G74" s="69">
        <v>15</v>
      </c>
      <c r="H74" s="28">
        <v>866</v>
      </c>
      <c r="I74" s="62" t="s">
        <v>26</v>
      </c>
      <c r="J74" s="62" t="s">
        <v>23</v>
      </c>
      <c r="K74" s="62" t="s">
        <v>74</v>
      </c>
      <c r="L74" s="43" t="s">
        <v>199</v>
      </c>
      <c r="M74" s="62" t="s">
        <v>150</v>
      </c>
      <c r="N74" s="62" t="s">
        <v>3</v>
      </c>
      <c r="O74" s="77">
        <f t="shared" si="15"/>
        <v>5000</v>
      </c>
      <c r="P74" s="77">
        <f t="shared" si="15"/>
        <v>-5000</v>
      </c>
      <c r="Q74" s="77">
        <f t="shared" si="15"/>
        <v>0</v>
      </c>
    </row>
    <row r="75" spans="1:17" ht="28.5" customHeight="1">
      <c r="A75" s="70"/>
      <c r="B75" s="72" t="s">
        <v>114</v>
      </c>
      <c r="C75" s="41"/>
      <c r="D75" s="41"/>
      <c r="E75" s="3">
        <v>66</v>
      </c>
      <c r="F75" s="69">
        <v>0</v>
      </c>
      <c r="G75" s="69">
        <v>15</v>
      </c>
      <c r="H75" s="28">
        <v>866</v>
      </c>
      <c r="I75" s="62" t="s">
        <v>26</v>
      </c>
      <c r="J75" s="62" t="s">
        <v>23</v>
      </c>
      <c r="K75" s="62" t="s">
        <v>74</v>
      </c>
      <c r="L75" s="43" t="s">
        <v>199</v>
      </c>
      <c r="M75" s="62" t="s">
        <v>150</v>
      </c>
      <c r="N75" s="62" t="s">
        <v>4</v>
      </c>
      <c r="O75" s="77">
        <f>'7.ФС'!S89</f>
        <v>5000</v>
      </c>
      <c r="P75" s="77">
        <f>'7.ФС'!T89</f>
        <v>-5000</v>
      </c>
      <c r="Q75" s="77">
        <f>O75+P75</f>
        <v>0</v>
      </c>
    </row>
    <row r="76" spans="1:17" ht="14.25" customHeight="1" hidden="1">
      <c r="A76" s="178" t="s">
        <v>76</v>
      </c>
      <c r="B76" s="178"/>
      <c r="C76" s="41">
        <v>63</v>
      </c>
      <c r="D76" s="41">
        <v>0</v>
      </c>
      <c r="E76" s="3">
        <v>66</v>
      </c>
      <c r="F76" s="69">
        <v>0</v>
      </c>
      <c r="G76" s="69">
        <v>15</v>
      </c>
      <c r="H76" s="28">
        <v>866</v>
      </c>
      <c r="I76" s="62" t="s">
        <v>26</v>
      </c>
      <c r="J76" s="62" t="s">
        <v>23</v>
      </c>
      <c r="K76" s="62" t="s">
        <v>75</v>
      </c>
      <c r="L76" s="43" t="s">
        <v>199</v>
      </c>
      <c r="M76" s="62" t="s">
        <v>151</v>
      </c>
      <c r="N76" s="62"/>
      <c r="O76" s="77">
        <f aca="true" t="shared" si="16" ref="O76:Q77">O77</f>
        <v>1135500</v>
      </c>
      <c r="P76" s="77">
        <f t="shared" si="16"/>
        <v>0</v>
      </c>
      <c r="Q76" s="77">
        <f t="shared" si="16"/>
        <v>1135500</v>
      </c>
    </row>
    <row r="77" spans="1:17" ht="15.75" customHeight="1" hidden="1">
      <c r="A77" s="70"/>
      <c r="B77" s="72" t="s">
        <v>113</v>
      </c>
      <c r="C77" s="41">
        <v>63</v>
      </c>
      <c r="D77" s="41">
        <v>0</v>
      </c>
      <c r="E77" s="3">
        <v>66</v>
      </c>
      <c r="F77" s="69">
        <v>0</v>
      </c>
      <c r="G77" s="69">
        <v>15</v>
      </c>
      <c r="H77" s="28">
        <v>866</v>
      </c>
      <c r="I77" s="62" t="s">
        <v>26</v>
      </c>
      <c r="J77" s="62" t="s">
        <v>23</v>
      </c>
      <c r="K77" s="62" t="s">
        <v>75</v>
      </c>
      <c r="L77" s="43" t="s">
        <v>199</v>
      </c>
      <c r="M77" s="62" t="s">
        <v>151</v>
      </c>
      <c r="N77" s="62" t="s">
        <v>3</v>
      </c>
      <c r="O77" s="77">
        <f t="shared" si="16"/>
        <v>1135500</v>
      </c>
      <c r="P77" s="77">
        <f t="shared" si="16"/>
        <v>0</v>
      </c>
      <c r="Q77" s="77">
        <f t="shared" si="16"/>
        <v>1135500</v>
      </c>
    </row>
    <row r="78" spans="1:17" ht="15" customHeight="1" hidden="1">
      <c r="A78" s="70"/>
      <c r="B78" s="72" t="s">
        <v>114</v>
      </c>
      <c r="C78" s="41">
        <v>63</v>
      </c>
      <c r="D78" s="41">
        <v>0</v>
      </c>
      <c r="E78" s="3">
        <v>66</v>
      </c>
      <c r="F78" s="69">
        <v>0</v>
      </c>
      <c r="G78" s="69">
        <v>15</v>
      </c>
      <c r="H78" s="28">
        <v>866</v>
      </c>
      <c r="I78" s="62" t="s">
        <v>26</v>
      </c>
      <c r="J78" s="62" t="s">
        <v>23</v>
      </c>
      <c r="K78" s="62" t="s">
        <v>75</v>
      </c>
      <c r="L78" s="43" t="s">
        <v>199</v>
      </c>
      <c r="M78" s="62" t="s">
        <v>151</v>
      </c>
      <c r="N78" s="62" t="s">
        <v>4</v>
      </c>
      <c r="O78" s="44">
        <f>'7.ФС'!S92</f>
        <v>1135500</v>
      </c>
      <c r="P78" s="44">
        <f>'7.ФС'!T92</f>
        <v>0</v>
      </c>
      <c r="Q78" s="44">
        <f>O78+P78</f>
        <v>1135500</v>
      </c>
    </row>
    <row r="79" spans="1:17" s="18" customFormat="1" ht="15" customHeight="1">
      <c r="A79" s="70"/>
      <c r="B79" s="127" t="s">
        <v>131</v>
      </c>
      <c r="C79" s="41"/>
      <c r="D79" s="41"/>
      <c r="E79" s="3">
        <v>66</v>
      </c>
      <c r="F79" s="69">
        <v>0</v>
      </c>
      <c r="G79" s="69">
        <v>15</v>
      </c>
      <c r="H79" s="28">
        <v>866</v>
      </c>
      <c r="I79" s="62" t="s">
        <v>26</v>
      </c>
      <c r="J79" s="62" t="s">
        <v>23</v>
      </c>
      <c r="K79" s="62" t="s">
        <v>75</v>
      </c>
      <c r="L79" s="43" t="s">
        <v>199</v>
      </c>
      <c r="M79" s="62" t="s">
        <v>152</v>
      </c>
      <c r="N79" s="62"/>
      <c r="O79" s="44">
        <f aca="true" t="shared" si="17" ref="O79:Q80">O80</f>
        <v>95000</v>
      </c>
      <c r="P79" s="44">
        <f t="shared" si="17"/>
        <v>-30199.95</v>
      </c>
      <c r="Q79" s="44">
        <f t="shared" si="17"/>
        <v>64800.05</v>
      </c>
    </row>
    <row r="80" spans="1:17" ht="14.25" customHeight="1">
      <c r="A80" s="70"/>
      <c r="B80" s="72" t="s">
        <v>113</v>
      </c>
      <c r="C80" s="41"/>
      <c r="D80" s="41"/>
      <c r="E80" s="3">
        <v>66</v>
      </c>
      <c r="F80" s="69">
        <v>0</v>
      </c>
      <c r="G80" s="69">
        <v>15</v>
      </c>
      <c r="H80" s="28">
        <v>866</v>
      </c>
      <c r="I80" s="62" t="s">
        <v>26</v>
      </c>
      <c r="J80" s="62" t="s">
        <v>23</v>
      </c>
      <c r="K80" s="62" t="s">
        <v>75</v>
      </c>
      <c r="L80" s="43" t="s">
        <v>199</v>
      </c>
      <c r="M80" s="62" t="s">
        <v>152</v>
      </c>
      <c r="N80" s="62" t="s">
        <v>3</v>
      </c>
      <c r="O80" s="44">
        <f t="shared" si="17"/>
        <v>95000</v>
      </c>
      <c r="P80" s="44">
        <f t="shared" si="17"/>
        <v>-30199.95</v>
      </c>
      <c r="Q80" s="44">
        <f t="shared" si="17"/>
        <v>64800.05</v>
      </c>
    </row>
    <row r="81" spans="1:17" ht="14.25" customHeight="1">
      <c r="A81" s="70"/>
      <c r="B81" s="72" t="s">
        <v>114</v>
      </c>
      <c r="C81" s="41"/>
      <c r="D81" s="41"/>
      <c r="E81" s="3">
        <v>66</v>
      </c>
      <c r="F81" s="69">
        <v>0</v>
      </c>
      <c r="G81" s="69">
        <v>15</v>
      </c>
      <c r="H81" s="28">
        <v>866</v>
      </c>
      <c r="I81" s="62" t="s">
        <v>26</v>
      </c>
      <c r="J81" s="62" t="s">
        <v>23</v>
      </c>
      <c r="K81" s="62" t="s">
        <v>75</v>
      </c>
      <c r="L81" s="43" t="s">
        <v>199</v>
      </c>
      <c r="M81" s="62" t="s">
        <v>152</v>
      </c>
      <c r="N81" s="62" t="s">
        <v>4</v>
      </c>
      <c r="O81" s="44">
        <f>'7.ФС'!S95</f>
        <v>95000</v>
      </c>
      <c r="P81" s="44">
        <f>'7.ФС'!T95</f>
        <v>-30199.95</v>
      </c>
      <c r="Q81" s="44">
        <f>'7.ФС'!U95</f>
        <v>64800.05</v>
      </c>
    </row>
    <row r="82" spans="1:17" s="18" customFormat="1" ht="89.25" customHeight="1" hidden="1">
      <c r="A82" s="188" t="s">
        <v>129</v>
      </c>
      <c r="B82" s="188"/>
      <c r="C82" s="41">
        <v>63</v>
      </c>
      <c r="D82" s="41">
        <v>0</v>
      </c>
      <c r="E82" s="3">
        <v>66</v>
      </c>
      <c r="F82" s="69">
        <v>0</v>
      </c>
      <c r="G82" s="69">
        <v>15</v>
      </c>
      <c r="H82" s="28">
        <v>866</v>
      </c>
      <c r="I82" s="62" t="s">
        <v>26</v>
      </c>
      <c r="J82" s="62" t="s">
        <v>20</v>
      </c>
      <c r="K82" s="62" t="s">
        <v>84</v>
      </c>
      <c r="L82" s="43" t="s">
        <v>199</v>
      </c>
      <c r="M82" s="62" t="s">
        <v>148</v>
      </c>
      <c r="N82" s="62"/>
      <c r="O82" s="76">
        <f aca="true" t="shared" si="18" ref="O82:Q83">O83</f>
        <v>300</v>
      </c>
      <c r="P82" s="76">
        <f t="shared" si="18"/>
        <v>0</v>
      </c>
      <c r="Q82" s="76">
        <f t="shared" si="18"/>
        <v>300</v>
      </c>
    </row>
    <row r="83" spans="1:17" s="18" customFormat="1" ht="27.75" customHeight="1" hidden="1">
      <c r="A83" s="27"/>
      <c r="B83" s="72" t="s">
        <v>113</v>
      </c>
      <c r="C83" s="41">
        <v>63</v>
      </c>
      <c r="D83" s="41">
        <v>0</v>
      </c>
      <c r="E83" s="3">
        <v>66</v>
      </c>
      <c r="F83" s="69">
        <v>0</v>
      </c>
      <c r="G83" s="69">
        <v>15</v>
      </c>
      <c r="H83" s="28">
        <v>866</v>
      </c>
      <c r="I83" s="62" t="s">
        <v>26</v>
      </c>
      <c r="J83" s="62" t="s">
        <v>20</v>
      </c>
      <c r="K83" s="62" t="s">
        <v>84</v>
      </c>
      <c r="L83" s="43" t="s">
        <v>199</v>
      </c>
      <c r="M83" s="62" t="s">
        <v>148</v>
      </c>
      <c r="N83" s="62" t="s">
        <v>3</v>
      </c>
      <c r="O83" s="77">
        <f t="shared" si="18"/>
        <v>300</v>
      </c>
      <c r="P83" s="77">
        <v>0</v>
      </c>
      <c r="Q83" s="77">
        <f t="shared" si="18"/>
        <v>300</v>
      </c>
    </row>
    <row r="84" spans="1:17" s="18" customFormat="1" ht="27.75" customHeight="1" hidden="1">
      <c r="A84" s="27"/>
      <c r="B84" s="72" t="s">
        <v>114</v>
      </c>
      <c r="C84" s="41">
        <v>63</v>
      </c>
      <c r="D84" s="41">
        <v>0</v>
      </c>
      <c r="E84" s="3">
        <v>66</v>
      </c>
      <c r="F84" s="69">
        <v>0</v>
      </c>
      <c r="G84" s="69">
        <v>15</v>
      </c>
      <c r="H84" s="28">
        <v>866</v>
      </c>
      <c r="I84" s="62" t="s">
        <v>26</v>
      </c>
      <c r="J84" s="62" t="s">
        <v>20</v>
      </c>
      <c r="K84" s="62" t="s">
        <v>84</v>
      </c>
      <c r="L84" s="43" t="s">
        <v>199</v>
      </c>
      <c r="M84" s="62" t="s">
        <v>148</v>
      </c>
      <c r="N84" s="62" t="s">
        <v>4</v>
      </c>
      <c r="O84" s="77">
        <f>'7.ФС'!S82</f>
        <v>300</v>
      </c>
      <c r="P84" s="77">
        <f>'7.ФС'!T82</f>
        <v>0</v>
      </c>
      <c r="Q84" s="77">
        <f>O84+P84</f>
        <v>300</v>
      </c>
    </row>
    <row r="85" spans="1:17" ht="39.75" customHeight="1">
      <c r="A85" s="175" t="s">
        <v>233</v>
      </c>
      <c r="B85" s="175"/>
      <c r="C85" s="36">
        <v>63</v>
      </c>
      <c r="D85" s="36">
        <v>0</v>
      </c>
      <c r="E85" s="3">
        <v>66</v>
      </c>
      <c r="F85" s="69">
        <v>0</v>
      </c>
      <c r="G85" s="69" t="s">
        <v>214</v>
      </c>
      <c r="H85" s="45">
        <v>866</v>
      </c>
      <c r="I85" s="38" t="s">
        <v>25</v>
      </c>
      <c r="J85" s="39"/>
      <c r="K85" s="39"/>
      <c r="L85" s="39"/>
      <c r="M85" s="39"/>
      <c r="N85" s="39"/>
      <c r="O85" s="40">
        <f aca="true" t="shared" si="19" ref="O85:Q86">O86</f>
        <v>34960</v>
      </c>
      <c r="P85" s="40">
        <f t="shared" si="19"/>
        <v>-1124</v>
      </c>
      <c r="Q85" s="40">
        <f t="shared" si="19"/>
        <v>33836</v>
      </c>
    </row>
    <row r="86" spans="1:17" ht="15.75" customHeight="1">
      <c r="A86" s="90"/>
      <c r="B86" s="175" t="s">
        <v>98</v>
      </c>
      <c r="C86" s="175"/>
      <c r="D86" s="36"/>
      <c r="E86" s="3">
        <v>66</v>
      </c>
      <c r="F86" s="69">
        <v>0</v>
      </c>
      <c r="G86" s="69" t="s">
        <v>214</v>
      </c>
      <c r="H86" s="45">
        <v>866</v>
      </c>
      <c r="I86" s="38" t="s">
        <v>25</v>
      </c>
      <c r="J86" s="38" t="s">
        <v>7</v>
      </c>
      <c r="K86" s="39"/>
      <c r="L86" s="43" t="s">
        <v>199</v>
      </c>
      <c r="M86" s="39"/>
      <c r="N86" s="39"/>
      <c r="O86" s="40">
        <f t="shared" si="19"/>
        <v>34960</v>
      </c>
      <c r="P86" s="40">
        <f t="shared" si="19"/>
        <v>-1124</v>
      </c>
      <c r="Q86" s="40">
        <f t="shared" si="19"/>
        <v>33836</v>
      </c>
    </row>
    <row r="87" spans="1:17" ht="17.25" customHeight="1">
      <c r="A87" s="90"/>
      <c r="B87" s="91" t="s">
        <v>227</v>
      </c>
      <c r="C87" s="90"/>
      <c r="D87" s="36"/>
      <c r="E87" s="3">
        <v>66</v>
      </c>
      <c r="F87" s="69" t="s">
        <v>213</v>
      </c>
      <c r="G87" s="69" t="s">
        <v>214</v>
      </c>
      <c r="H87" s="45"/>
      <c r="I87" s="38"/>
      <c r="J87" s="38"/>
      <c r="K87" s="39"/>
      <c r="L87" s="43" t="s">
        <v>199</v>
      </c>
      <c r="M87" s="43" t="s">
        <v>231</v>
      </c>
      <c r="N87" s="39"/>
      <c r="O87" s="40">
        <f>O88+O90</f>
        <v>34960</v>
      </c>
      <c r="P87" s="40">
        <f>P88+P90</f>
        <v>-1124</v>
      </c>
      <c r="Q87" s="40">
        <f>Q88+Q90</f>
        <v>33836</v>
      </c>
    </row>
    <row r="88" spans="1:17" s="17" customFormat="1" ht="30.75" customHeight="1">
      <c r="A88" s="90"/>
      <c r="B88" s="72" t="s">
        <v>113</v>
      </c>
      <c r="C88" s="36"/>
      <c r="D88" s="36"/>
      <c r="E88" s="3">
        <v>66</v>
      </c>
      <c r="F88" s="69">
        <v>0</v>
      </c>
      <c r="G88" s="69" t="s">
        <v>214</v>
      </c>
      <c r="H88" s="28">
        <v>866</v>
      </c>
      <c r="I88" s="43" t="s">
        <v>25</v>
      </c>
      <c r="J88" s="43" t="s">
        <v>7</v>
      </c>
      <c r="K88" s="39"/>
      <c r="L88" s="43" t="s">
        <v>199</v>
      </c>
      <c r="M88" s="43" t="s">
        <v>231</v>
      </c>
      <c r="N88" s="43" t="s">
        <v>3</v>
      </c>
      <c r="O88" s="44">
        <f>O89</f>
        <v>20000</v>
      </c>
      <c r="P88" s="44">
        <f>P89</f>
        <v>-329</v>
      </c>
      <c r="Q88" s="44">
        <f>Q89</f>
        <v>19671</v>
      </c>
    </row>
    <row r="89" spans="1:17" s="17" customFormat="1" ht="30.75" customHeight="1">
      <c r="A89" s="90"/>
      <c r="B89" s="72" t="s">
        <v>114</v>
      </c>
      <c r="C89" s="36"/>
      <c r="D89" s="36"/>
      <c r="E89" s="3">
        <v>66</v>
      </c>
      <c r="F89" s="69">
        <v>0</v>
      </c>
      <c r="G89" s="69" t="s">
        <v>214</v>
      </c>
      <c r="H89" s="28">
        <v>866</v>
      </c>
      <c r="I89" s="43" t="s">
        <v>25</v>
      </c>
      <c r="J89" s="43" t="s">
        <v>7</v>
      </c>
      <c r="K89" s="39"/>
      <c r="L89" s="43" t="s">
        <v>199</v>
      </c>
      <c r="M89" s="43" t="s">
        <v>231</v>
      </c>
      <c r="N89" s="43" t="s">
        <v>4</v>
      </c>
      <c r="O89" s="44">
        <f>'7.ФС'!S100</f>
        <v>20000</v>
      </c>
      <c r="P89" s="44">
        <f>'7.ФС'!T100</f>
        <v>-329</v>
      </c>
      <c r="Q89" s="44">
        <f>O89+P89</f>
        <v>19671</v>
      </c>
    </row>
    <row r="90" spans="1:17" s="17" customFormat="1" ht="21" customHeight="1">
      <c r="A90" s="90"/>
      <c r="B90" s="61" t="s">
        <v>5</v>
      </c>
      <c r="C90" s="36"/>
      <c r="D90" s="36"/>
      <c r="E90" s="3">
        <v>66</v>
      </c>
      <c r="F90" s="69">
        <v>0</v>
      </c>
      <c r="G90" s="69" t="s">
        <v>214</v>
      </c>
      <c r="H90" s="28"/>
      <c r="I90" s="43"/>
      <c r="J90" s="43"/>
      <c r="K90" s="39"/>
      <c r="L90" s="43" t="s">
        <v>199</v>
      </c>
      <c r="M90" s="43" t="s">
        <v>231</v>
      </c>
      <c r="N90" s="43" t="s">
        <v>6</v>
      </c>
      <c r="O90" s="44">
        <f>O91</f>
        <v>14960</v>
      </c>
      <c r="P90" s="44">
        <f>P91</f>
        <v>-795</v>
      </c>
      <c r="Q90" s="44">
        <f>Q91</f>
        <v>14165</v>
      </c>
    </row>
    <row r="91" spans="1:17" s="17" customFormat="1" ht="19.5" customHeight="1">
      <c r="A91" s="90"/>
      <c r="B91" s="72" t="s">
        <v>175</v>
      </c>
      <c r="C91" s="36"/>
      <c r="D91" s="36"/>
      <c r="E91" s="3">
        <v>66</v>
      </c>
      <c r="F91" s="69">
        <v>0</v>
      </c>
      <c r="G91" s="69" t="s">
        <v>214</v>
      </c>
      <c r="H91" s="28"/>
      <c r="I91" s="43"/>
      <c r="J91" s="43"/>
      <c r="K91" s="39"/>
      <c r="L91" s="43" t="s">
        <v>199</v>
      </c>
      <c r="M91" s="43" t="s">
        <v>231</v>
      </c>
      <c r="N91" s="43" t="s">
        <v>115</v>
      </c>
      <c r="O91" s="44">
        <f>'7.ФС'!S102</f>
        <v>14960</v>
      </c>
      <c r="P91" s="44">
        <f>'7.ФС'!T102</f>
        <v>-795</v>
      </c>
      <c r="Q91" s="44">
        <f>O91+P91</f>
        <v>14165</v>
      </c>
    </row>
    <row r="92" spans="1:17" ht="28.5" customHeight="1">
      <c r="A92" s="92"/>
      <c r="B92" s="98" t="s">
        <v>158</v>
      </c>
      <c r="C92" s="36"/>
      <c r="D92" s="36"/>
      <c r="E92" s="3">
        <v>66</v>
      </c>
      <c r="F92" s="97">
        <v>0</v>
      </c>
      <c r="G92" s="97" t="s">
        <v>157</v>
      </c>
      <c r="H92" s="45">
        <v>866</v>
      </c>
      <c r="I92" s="38" t="s">
        <v>31</v>
      </c>
      <c r="J92" s="43"/>
      <c r="K92" s="43"/>
      <c r="L92" s="43"/>
      <c r="M92" s="62"/>
      <c r="N92" s="43"/>
      <c r="O92" s="40">
        <f aca="true" t="shared" si="20" ref="O92:Q95">O93</f>
        <v>109400</v>
      </c>
      <c r="P92" s="40">
        <f t="shared" si="20"/>
        <v>14.32</v>
      </c>
      <c r="Q92" s="40">
        <f t="shared" si="20"/>
        <v>109414.32</v>
      </c>
    </row>
    <row r="93" spans="1:17" ht="17.25" customHeight="1">
      <c r="A93" s="92"/>
      <c r="B93" s="175" t="s">
        <v>98</v>
      </c>
      <c r="C93" s="175"/>
      <c r="D93" s="41"/>
      <c r="E93" s="36">
        <v>66</v>
      </c>
      <c r="F93" s="74">
        <v>0</v>
      </c>
      <c r="G93" s="74" t="s">
        <v>157</v>
      </c>
      <c r="H93" s="45">
        <v>866</v>
      </c>
      <c r="I93" s="38" t="s">
        <v>31</v>
      </c>
      <c r="J93" s="38" t="s">
        <v>20</v>
      </c>
      <c r="K93" s="43"/>
      <c r="L93" s="43" t="s">
        <v>199</v>
      </c>
      <c r="M93" s="62"/>
      <c r="N93" s="43"/>
      <c r="O93" s="40">
        <f t="shared" si="20"/>
        <v>109400</v>
      </c>
      <c r="P93" s="40">
        <f t="shared" si="20"/>
        <v>14.32</v>
      </c>
      <c r="Q93" s="40">
        <f t="shared" si="20"/>
        <v>109414.32</v>
      </c>
    </row>
    <row r="94" spans="1:17" ht="30" customHeight="1">
      <c r="A94" s="92"/>
      <c r="B94" s="31" t="s">
        <v>136</v>
      </c>
      <c r="C94" s="41"/>
      <c r="D94" s="41"/>
      <c r="E94" s="41">
        <v>66</v>
      </c>
      <c r="F94" s="69">
        <v>0</v>
      </c>
      <c r="G94" s="69" t="s">
        <v>157</v>
      </c>
      <c r="H94" s="28">
        <v>866</v>
      </c>
      <c r="I94" s="43" t="s">
        <v>31</v>
      </c>
      <c r="J94" s="43" t="s">
        <v>20</v>
      </c>
      <c r="K94" s="43"/>
      <c r="L94" s="43" t="s">
        <v>199</v>
      </c>
      <c r="M94" s="62" t="s">
        <v>153</v>
      </c>
      <c r="N94" s="43"/>
      <c r="O94" s="44">
        <f t="shared" si="20"/>
        <v>109400</v>
      </c>
      <c r="P94" s="44">
        <f t="shared" si="20"/>
        <v>14.32</v>
      </c>
      <c r="Q94" s="44">
        <f t="shared" si="20"/>
        <v>109414.32</v>
      </c>
    </row>
    <row r="95" spans="1:17" s="16" customFormat="1" ht="18" customHeight="1">
      <c r="A95" s="92"/>
      <c r="B95" s="78" t="s">
        <v>96</v>
      </c>
      <c r="C95" s="41"/>
      <c r="D95" s="41"/>
      <c r="E95" s="41">
        <v>66</v>
      </c>
      <c r="F95" s="69">
        <v>0</v>
      </c>
      <c r="G95" s="69" t="s">
        <v>157</v>
      </c>
      <c r="H95" s="28">
        <v>866</v>
      </c>
      <c r="I95" s="43" t="s">
        <v>31</v>
      </c>
      <c r="J95" s="43" t="s">
        <v>20</v>
      </c>
      <c r="K95" s="43"/>
      <c r="L95" s="43" t="s">
        <v>199</v>
      </c>
      <c r="M95" s="62" t="s">
        <v>153</v>
      </c>
      <c r="N95" s="43" t="s">
        <v>95</v>
      </c>
      <c r="O95" s="44">
        <f t="shared" si="20"/>
        <v>109400</v>
      </c>
      <c r="P95" s="44">
        <f t="shared" si="20"/>
        <v>14.32</v>
      </c>
      <c r="Q95" s="44">
        <f t="shared" si="20"/>
        <v>109414.32</v>
      </c>
    </row>
    <row r="96" spans="1:17" ht="25.5" customHeight="1">
      <c r="A96" s="92"/>
      <c r="B96" s="4" t="s">
        <v>159</v>
      </c>
      <c r="C96" s="41"/>
      <c r="D96" s="41"/>
      <c r="E96" s="41">
        <v>66</v>
      </c>
      <c r="F96" s="69">
        <v>0</v>
      </c>
      <c r="G96" s="69" t="s">
        <v>157</v>
      </c>
      <c r="H96" s="28">
        <v>866</v>
      </c>
      <c r="I96" s="43" t="s">
        <v>31</v>
      </c>
      <c r="J96" s="43" t="s">
        <v>20</v>
      </c>
      <c r="K96" s="43"/>
      <c r="L96" s="43" t="s">
        <v>199</v>
      </c>
      <c r="M96" s="62" t="s">
        <v>153</v>
      </c>
      <c r="N96" s="43" t="s">
        <v>160</v>
      </c>
      <c r="O96" s="44">
        <f>'7.ФС'!S107</f>
        <v>109400</v>
      </c>
      <c r="P96" s="44">
        <f>'7.ФС'!T107</f>
        <v>14.32</v>
      </c>
      <c r="Q96" s="44">
        <f>O96+P96</f>
        <v>109414.32</v>
      </c>
    </row>
    <row r="97" spans="1:17" ht="18" customHeight="1" hidden="1">
      <c r="A97" s="175" t="s">
        <v>161</v>
      </c>
      <c r="B97" s="175"/>
      <c r="C97" s="36">
        <v>63</v>
      </c>
      <c r="D97" s="36">
        <v>0</v>
      </c>
      <c r="E97" s="41">
        <v>66</v>
      </c>
      <c r="F97" s="69">
        <v>0</v>
      </c>
      <c r="G97" s="69">
        <v>18</v>
      </c>
      <c r="H97" s="45">
        <v>866</v>
      </c>
      <c r="I97" s="38" t="s">
        <v>33</v>
      </c>
      <c r="J97" s="38"/>
      <c r="K97" s="38"/>
      <c r="L97" s="38"/>
      <c r="M97" s="62"/>
      <c r="N97" s="38"/>
      <c r="O97" s="40">
        <f aca="true" t="shared" si="21" ref="O97:Q98">O98</f>
        <v>2000</v>
      </c>
      <c r="P97" s="40">
        <f t="shared" si="21"/>
        <v>0</v>
      </c>
      <c r="Q97" s="40">
        <f t="shared" si="21"/>
        <v>2000</v>
      </c>
    </row>
    <row r="98" spans="1:17" ht="18" customHeight="1" hidden="1">
      <c r="A98" s="175" t="s">
        <v>98</v>
      </c>
      <c r="B98" s="175"/>
      <c r="C98" s="36">
        <v>63</v>
      </c>
      <c r="D98" s="36">
        <v>0</v>
      </c>
      <c r="E98" s="41">
        <v>66</v>
      </c>
      <c r="F98" s="69">
        <v>0</v>
      </c>
      <c r="G98" s="69">
        <v>18</v>
      </c>
      <c r="H98" s="45">
        <v>866</v>
      </c>
      <c r="I98" s="38" t="s">
        <v>33</v>
      </c>
      <c r="J98" s="38" t="s">
        <v>21</v>
      </c>
      <c r="K98" s="38"/>
      <c r="L98" s="43" t="s">
        <v>199</v>
      </c>
      <c r="M98" s="62"/>
      <c r="N98" s="38"/>
      <c r="O98" s="40">
        <f>O99</f>
        <v>2000</v>
      </c>
      <c r="P98" s="40">
        <f t="shared" si="21"/>
        <v>0</v>
      </c>
      <c r="Q98" s="40">
        <f t="shared" si="21"/>
        <v>2000</v>
      </c>
    </row>
    <row r="99" spans="1:17" ht="91.5" customHeight="1" hidden="1">
      <c r="A99" s="90"/>
      <c r="B99" s="178" t="s">
        <v>162</v>
      </c>
      <c r="C99" s="178"/>
      <c r="D99" s="36"/>
      <c r="E99" s="41">
        <v>66</v>
      </c>
      <c r="F99" s="69">
        <v>0</v>
      </c>
      <c r="G99" s="69">
        <v>18</v>
      </c>
      <c r="H99" s="45"/>
      <c r="I99" s="38"/>
      <c r="J99" s="38"/>
      <c r="K99" s="38"/>
      <c r="L99" s="43" t="s">
        <v>199</v>
      </c>
      <c r="M99" s="62" t="s">
        <v>163</v>
      </c>
      <c r="N99" s="38"/>
      <c r="O99" s="40">
        <f>O100</f>
        <v>2000</v>
      </c>
      <c r="P99" s="40">
        <f>P100</f>
        <v>0</v>
      </c>
      <c r="Q99" s="40">
        <f>Q100</f>
        <v>2000</v>
      </c>
    </row>
    <row r="100" spans="1:17" ht="14.25" customHeight="1" hidden="1">
      <c r="A100" s="70"/>
      <c r="B100" s="78" t="s">
        <v>32</v>
      </c>
      <c r="C100" s="41">
        <v>63</v>
      </c>
      <c r="D100" s="41">
        <v>0</v>
      </c>
      <c r="E100" s="36">
        <v>66</v>
      </c>
      <c r="F100" s="74">
        <v>0</v>
      </c>
      <c r="G100" s="69">
        <v>18</v>
      </c>
      <c r="H100" s="28">
        <v>866</v>
      </c>
      <c r="I100" s="43" t="s">
        <v>31</v>
      </c>
      <c r="J100" s="43" t="s">
        <v>20</v>
      </c>
      <c r="K100" s="43" t="s">
        <v>83</v>
      </c>
      <c r="L100" s="43" t="s">
        <v>199</v>
      </c>
      <c r="M100" s="62" t="s">
        <v>163</v>
      </c>
      <c r="N100" s="43" t="s">
        <v>22</v>
      </c>
      <c r="O100" s="44">
        <f>O101</f>
        <v>2000</v>
      </c>
      <c r="P100" s="44">
        <f>P101</f>
        <v>0</v>
      </c>
      <c r="Q100" s="44">
        <f>Q101</f>
        <v>2000</v>
      </c>
    </row>
    <row r="101" spans="1:17" ht="14.25" customHeight="1" hidden="1">
      <c r="A101" s="70"/>
      <c r="B101" s="78" t="s">
        <v>43</v>
      </c>
      <c r="C101" s="41">
        <v>63</v>
      </c>
      <c r="D101" s="41">
        <v>0</v>
      </c>
      <c r="E101" s="36">
        <v>66</v>
      </c>
      <c r="F101" s="74">
        <v>0</v>
      </c>
      <c r="G101" s="69">
        <v>18</v>
      </c>
      <c r="H101" s="28">
        <v>866</v>
      </c>
      <c r="I101" s="43" t="s">
        <v>31</v>
      </c>
      <c r="J101" s="43" t="s">
        <v>20</v>
      </c>
      <c r="K101" s="43" t="s">
        <v>83</v>
      </c>
      <c r="L101" s="43" t="s">
        <v>199</v>
      </c>
      <c r="M101" s="62" t="s">
        <v>163</v>
      </c>
      <c r="N101" s="43" t="s">
        <v>9</v>
      </c>
      <c r="O101" s="44">
        <f>'7.ФС'!S112</f>
        <v>2000</v>
      </c>
      <c r="P101" s="44">
        <f>'7.ФС'!T112</f>
        <v>0</v>
      </c>
      <c r="Q101" s="44">
        <f>O101+P101</f>
        <v>2000</v>
      </c>
    </row>
    <row r="102" spans="1:17" ht="14.25" customHeight="1" hidden="1">
      <c r="A102" s="70"/>
      <c r="B102" s="5" t="s">
        <v>200</v>
      </c>
      <c r="C102" s="72"/>
      <c r="D102" s="41"/>
      <c r="E102" s="3">
        <v>70</v>
      </c>
      <c r="F102" s="69"/>
      <c r="G102" s="69"/>
      <c r="H102" s="28"/>
      <c r="I102" s="43"/>
      <c r="J102" s="43"/>
      <c r="K102" s="43"/>
      <c r="L102" s="43"/>
      <c r="M102" s="60"/>
      <c r="N102" s="43"/>
      <c r="O102" s="40">
        <f>O103</f>
        <v>6600</v>
      </c>
      <c r="P102" s="40">
        <f>P103</f>
        <v>0</v>
      </c>
      <c r="Q102" s="40">
        <f>Q103</f>
        <v>6600</v>
      </c>
    </row>
    <row r="103" spans="1:17" ht="14.25" customHeight="1" hidden="1">
      <c r="A103" s="175" t="s">
        <v>98</v>
      </c>
      <c r="B103" s="175"/>
      <c r="C103" s="36">
        <v>63</v>
      </c>
      <c r="D103" s="36">
        <v>0</v>
      </c>
      <c r="E103" s="41">
        <v>70</v>
      </c>
      <c r="F103" s="69">
        <v>0</v>
      </c>
      <c r="G103" s="69" t="s">
        <v>140</v>
      </c>
      <c r="H103" s="45">
        <v>866</v>
      </c>
      <c r="I103" s="38" t="s">
        <v>33</v>
      </c>
      <c r="J103" s="38" t="s">
        <v>21</v>
      </c>
      <c r="K103" s="38"/>
      <c r="L103" s="43" t="s">
        <v>199</v>
      </c>
      <c r="M103" s="62"/>
      <c r="N103" s="38"/>
      <c r="O103" s="40">
        <f>O104+O107</f>
        <v>6600</v>
      </c>
      <c r="P103" s="40">
        <f>P104+P107</f>
        <v>0</v>
      </c>
      <c r="Q103" s="40">
        <f>Q104+Q107</f>
        <v>6600</v>
      </c>
    </row>
    <row r="104" spans="1:17" ht="14.25" customHeight="1" hidden="1">
      <c r="A104" s="70"/>
      <c r="B104" s="31" t="s">
        <v>180</v>
      </c>
      <c r="C104" s="72"/>
      <c r="D104" s="41"/>
      <c r="E104" s="3">
        <v>70</v>
      </c>
      <c r="F104" s="69">
        <v>0</v>
      </c>
      <c r="G104" s="69" t="s">
        <v>140</v>
      </c>
      <c r="H104" s="28"/>
      <c r="I104" s="43"/>
      <c r="J104" s="43"/>
      <c r="K104" s="43"/>
      <c r="L104" s="43" t="s">
        <v>199</v>
      </c>
      <c r="M104" s="60" t="s">
        <v>197</v>
      </c>
      <c r="N104" s="43"/>
      <c r="O104" s="44">
        <f aca="true" t="shared" si="22" ref="O104:Q105">O105</f>
        <v>6600</v>
      </c>
      <c r="P104" s="44">
        <f t="shared" si="22"/>
        <v>0</v>
      </c>
      <c r="Q104" s="44">
        <f t="shared" si="22"/>
        <v>6600</v>
      </c>
    </row>
    <row r="105" spans="1:17" ht="14.25" customHeight="1" hidden="1">
      <c r="A105" s="70"/>
      <c r="B105" s="31" t="s">
        <v>5</v>
      </c>
      <c r="C105" s="72"/>
      <c r="D105" s="41"/>
      <c r="E105" s="3">
        <v>70</v>
      </c>
      <c r="F105" s="69">
        <v>0</v>
      </c>
      <c r="G105" s="69" t="s">
        <v>140</v>
      </c>
      <c r="H105" s="28"/>
      <c r="I105" s="43"/>
      <c r="J105" s="43"/>
      <c r="K105" s="43"/>
      <c r="L105" s="43" t="s">
        <v>199</v>
      </c>
      <c r="M105" s="60" t="s">
        <v>197</v>
      </c>
      <c r="N105" s="43" t="s">
        <v>6</v>
      </c>
      <c r="O105" s="44">
        <f t="shared" si="22"/>
        <v>6600</v>
      </c>
      <c r="P105" s="44">
        <f t="shared" si="22"/>
        <v>0</v>
      </c>
      <c r="Q105" s="44">
        <f t="shared" si="22"/>
        <v>6600</v>
      </c>
    </row>
    <row r="106" spans="1:17" ht="14.25" customHeight="1" hidden="1">
      <c r="A106" s="70"/>
      <c r="B106" s="31" t="s">
        <v>182</v>
      </c>
      <c r="C106" s="72"/>
      <c r="D106" s="41"/>
      <c r="E106" s="3">
        <v>70</v>
      </c>
      <c r="F106" s="69">
        <v>0</v>
      </c>
      <c r="G106" s="69" t="s">
        <v>140</v>
      </c>
      <c r="H106" s="28"/>
      <c r="I106" s="43"/>
      <c r="J106" s="43"/>
      <c r="K106" s="43"/>
      <c r="L106" s="43" t="s">
        <v>199</v>
      </c>
      <c r="M106" s="60" t="s">
        <v>197</v>
      </c>
      <c r="N106" s="43" t="s">
        <v>183</v>
      </c>
      <c r="O106" s="44">
        <f>'7.ФС'!S43</f>
        <v>6600</v>
      </c>
      <c r="P106" s="44">
        <f>'7.ФС'!T43</f>
        <v>0</v>
      </c>
      <c r="Q106" s="44">
        <f>O106+P106</f>
        <v>6600</v>
      </c>
    </row>
    <row r="107" spans="1:17" ht="14.25" customHeight="1" hidden="1">
      <c r="A107" s="70"/>
      <c r="B107" s="70" t="s">
        <v>11</v>
      </c>
      <c r="C107" s="41">
        <v>70</v>
      </c>
      <c r="D107" s="41">
        <v>0</v>
      </c>
      <c r="E107" s="41">
        <v>70</v>
      </c>
      <c r="F107" s="74" t="s">
        <v>213</v>
      </c>
      <c r="G107" s="69" t="s">
        <v>140</v>
      </c>
      <c r="H107" s="28">
        <v>863</v>
      </c>
      <c r="I107" s="82">
        <v>99</v>
      </c>
      <c r="J107" s="43" t="s">
        <v>12</v>
      </c>
      <c r="K107" s="43" t="s">
        <v>77</v>
      </c>
      <c r="L107" s="43" t="s">
        <v>199</v>
      </c>
      <c r="M107" s="94">
        <v>80080</v>
      </c>
      <c r="N107" s="43"/>
      <c r="O107" s="44">
        <f>O108</f>
        <v>0</v>
      </c>
      <c r="P107" s="44">
        <f>P108</f>
        <v>0</v>
      </c>
      <c r="Q107" s="44">
        <f>Q108</f>
        <v>0</v>
      </c>
    </row>
    <row r="108" spans="1:17" ht="14.25" customHeight="1" hidden="1">
      <c r="A108" s="70"/>
      <c r="B108" s="70" t="s">
        <v>11</v>
      </c>
      <c r="C108" s="41">
        <v>70</v>
      </c>
      <c r="D108" s="41">
        <v>0</v>
      </c>
      <c r="E108" s="41">
        <v>70</v>
      </c>
      <c r="F108" s="74" t="s">
        <v>213</v>
      </c>
      <c r="G108" s="69" t="s">
        <v>140</v>
      </c>
      <c r="H108" s="28">
        <v>863</v>
      </c>
      <c r="I108" s="82">
        <v>99</v>
      </c>
      <c r="J108" s="43" t="s">
        <v>12</v>
      </c>
      <c r="K108" s="43" t="s">
        <v>77</v>
      </c>
      <c r="L108" s="43" t="s">
        <v>199</v>
      </c>
      <c r="M108" s="94">
        <v>80080</v>
      </c>
      <c r="N108" s="43" t="s">
        <v>195</v>
      </c>
      <c r="O108" s="44">
        <f>'7.ФС'!S116</f>
        <v>0</v>
      </c>
      <c r="P108" s="44">
        <f>'7.ФС'!T116</f>
        <v>0</v>
      </c>
      <c r="Q108" s="44">
        <f>'7.ФС'!U116</f>
        <v>0</v>
      </c>
    </row>
    <row r="109" spans="1:17" ht="18" customHeight="1">
      <c r="A109" s="83"/>
      <c r="B109" s="84" t="s">
        <v>10</v>
      </c>
      <c r="C109" s="84"/>
      <c r="D109" s="84"/>
      <c r="E109" s="78"/>
      <c r="F109" s="78"/>
      <c r="G109" s="78"/>
      <c r="H109" s="28">
        <v>866</v>
      </c>
      <c r="I109" s="38"/>
      <c r="J109" s="38"/>
      <c r="K109" s="38"/>
      <c r="L109" s="38"/>
      <c r="M109" s="60"/>
      <c r="N109" s="38"/>
      <c r="O109" s="40">
        <f>O11+O102</f>
        <v>4738631.71</v>
      </c>
      <c r="P109" s="40">
        <f>P11+P102</f>
        <v>1731.269999999997</v>
      </c>
      <c r="Q109" s="40">
        <f>Q11+Q102</f>
        <v>4740362.98</v>
      </c>
    </row>
    <row r="110" spans="6:18" ht="12.75">
      <c r="F110" s="34"/>
      <c r="O110" s="87"/>
      <c r="P110" s="52"/>
      <c r="Q110" s="52"/>
      <c r="R110" s="14"/>
    </row>
    <row r="111" spans="15:17" ht="12.75">
      <c r="O111" s="88"/>
      <c r="P111" s="53"/>
      <c r="Q111" s="53"/>
    </row>
    <row r="112" spans="15:17" ht="12.75">
      <c r="O112" s="88"/>
      <c r="P112" s="88"/>
      <c r="Q112" s="88"/>
    </row>
    <row r="113" spans="15:17" ht="12.75">
      <c r="O113" s="88"/>
      <c r="P113" s="53"/>
      <c r="Q113" s="53"/>
    </row>
    <row r="114" spans="15:17" ht="12.75">
      <c r="O114" s="88"/>
      <c r="P114" s="53"/>
      <c r="Q114" s="53"/>
    </row>
    <row r="115" spans="15:17" ht="12.75">
      <c r="O115" s="88"/>
      <c r="P115" s="85"/>
      <c r="Q115" s="85"/>
    </row>
    <row r="116" spans="15:17" ht="12.75">
      <c r="O116" s="88"/>
      <c r="P116" s="88"/>
      <c r="Q116" s="88"/>
    </row>
    <row r="117" spans="15:17" ht="12.75">
      <c r="O117" s="89"/>
      <c r="P117" s="89"/>
      <c r="Q117" s="89"/>
    </row>
    <row r="118" spans="15:17" ht="12.75">
      <c r="O118" s="89"/>
      <c r="P118" s="89"/>
      <c r="Q118" s="89"/>
    </row>
    <row r="119" spans="15:17" ht="12.75">
      <c r="O119" s="89"/>
      <c r="P119" s="89"/>
      <c r="Q119" s="89"/>
    </row>
    <row r="120" spans="15:17" ht="12.75">
      <c r="O120" s="89"/>
      <c r="P120" s="89"/>
      <c r="Q120" s="89"/>
    </row>
    <row r="121" spans="15:17" ht="12.75">
      <c r="O121" s="89"/>
      <c r="P121" s="89"/>
      <c r="Q121" s="89"/>
    </row>
    <row r="122" spans="15:17" ht="12.75">
      <c r="O122" s="89"/>
      <c r="P122" s="89"/>
      <c r="Q122" s="89"/>
    </row>
    <row r="123" spans="15:17" ht="12.75">
      <c r="O123" s="89"/>
      <c r="P123" s="89"/>
      <c r="Q123" s="89"/>
    </row>
    <row r="124" spans="15:17" ht="12.75">
      <c r="O124" s="89"/>
      <c r="P124" s="89"/>
      <c r="Q124" s="89"/>
    </row>
  </sheetData>
  <sheetProtection/>
  <mergeCells count="58">
    <mergeCell ref="B36:C36"/>
    <mergeCell ref="B48:C48"/>
    <mergeCell ref="H2:O2"/>
    <mergeCell ref="A10:B10"/>
    <mergeCell ref="A13:B13"/>
    <mergeCell ref="A20:B20"/>
    <mergeCell ref="L3:N3"/>
    <mergeCell ref="L4:Q4"/>
    <mergeCell ref="B64:C64"/>
    <mergeCell ref="A97:B97"/>
    <mergeCell ref="A82:B82"/>
    <mergeCell ref="A85:B85"/>
    <mergeCell ref="B59:C59"/>
    <mergeCell ref="B52:C52"/>
    <mergeCell ref="A69:B69"/>
    <mergeCell ref="B86:C86"/>
    <mergeCell ref="A70:B70"/>
    <mergeCell ref="A76:B76"/>
    <mergeCell ref="A103:B103"/>
    <mergeCell ref="B8:Q8"/>
    <mergeCell ref="H6:Q6"/>
    <mergeCell ref="H5:Q5"/>
    <mergeCell ref="A98:B98"/>
    <mergeCell ref="A63:B63"/>
    <mergeCell ref="A65:B65"/>
    <mergeCell ref="A68:B68"/>
    <mergeCell ref="B93:C93"/>
    <mergeCell ref="B99:C99"/>
    <mergeCell ref="T3:X3"/>
    <mergeCell ref="AB3:AF3"/>
    <mergeCell ref="AJ3:AN3"/>
    <mergeCell ref="AR3:AV3"/>
    <mergeCell ref="AZ3:BD3"/>
    <mergeCell ref="BH3:BL3"/>
    <mergeCell ref="BP3:BT3"/>
    <mergeCell ref="BX3:CB3"/>
    <mergeCell ref="CF3:CJ3"/>
    <mergeCell ref="CN3:CR3"/>
    <mergeCell ref="CV3:CZ3"/>
    <mergeCell ref="DD3:DH3"/>
    <mergeCell ref="IJ3:IN3"/>
    <mergeCell ref="IR3:IV3"/>
    <mergeCell ref="FH3:FL3"/>
    <mergeCell ref="FP3:FT3"/>
    <mergeCell ref="FX3:GB3"/>
    <mergeCell ref="GF3:GJ3"/>
    <mergeCell ref="GN3:GR3"/>
    <mergeCell ref="GV3:GZ3"/>
    <mergeCell ref="HD3:HH3"/>
    <mergeCell ref="HL3:HP3"/>
    <mergeCell ref="HT3:HX3"/>
    <mergeCell ref="IB3:IF3"/>
    <mergeCell ref="DL3:DP3"/>
    <mergeCell ref="DT3:DX3"/>
    <mergeCell ref="EB3:EF3"/>
    <mergeCell ref="EJ3:EN3"/>
    <mergeCell ref="ER3:EV3"/>
    <mergeCell ref="EZ3:FD3"/>
  </mergeCells>
  <printOptions/>
  <pageMargins left="0.5511811023622047" right="0.2362204724409449" top="0.6299212598425197" bottom="0.5118110236220472" header="0.8661417322834646" footer="0.7086614173228347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tabSelected="1" zoomScale="90" zoomScaleNormal="90" zoomScalePageLayoutView="0" workbookViewId="0" topLeftCell="A3">
      <selection activeCell="D10" sqref="D10"/>
    </sheetView>
  </sheetViews>
  <sheetFormatPr defaultColWidth="9.140625" defaultRowHeight="12.75"/>
  <cols>
    <col min="1" max="1" width="32.00390625" style="21" customWidth="1"/>
    <col min="2" max="2" width="19.8515625" style="21" customWidth="1"/>
    <col min="3" max="3" width="29.7109375" style="21" customWidth="1"/>
    <col min="4" max="4" width="23.28125" style="21" customWidth="1"/>
    <col min="5" max="6" width="15.28125" style="21" hidden="1" customWidth="1"/>
    <col min="7" max="238" width="9.140625" style="21" customWidth="1"/>
    <col min="239" max="239" width="26.00390625" style="21" customWidth="1"/>
    <col min="240" max="240" width="17.140625" style="21" customWidth="1"/>
    <col min="241" max="241" width="47.421875" style="21" customWidth="1"/>
    <col min="242" max="242" width="15.57421875" style="21" customWidth="1"/>
    <col min="243" max="243" width="12.7109375" style="21" customWidth="1"/>
    <col min="244" max="16384" width="9.140625" style="21" customWidth="1"/>
  </cols>
  <sheetData>
    <row r="1" spans="3:13" ht="12.75" hidden="1">
      <c r="C1" s="1" t="s">
        <v>87</v>
      </c>
      <c r="D1" s="8"/>
      <c r="E1" s="1"/>
      <c r="F1" s="1"/>
      <c r="G1" s="1"/>
      <c r="H1" s="1"/>
      <c r="I1" s="1"/>
      <c r="J1" s="7"/>
      <c r="K1" s="7"/>
      <c r="L1" s="7"/>
      <c r="M1" s="7"/>
    </row>
    <row r="2" spans="3:13" ht="57" customHeight="1" hidden="1">
      <c r="C2" s="182" t="s">
        <v>80</v>
      </c>
      <c r="D2" s="182"/>
      <c r="E2" s="111"/>
      <c r="F2" s="111"/>
      <c r="G2" s="111"/>
      <c r="H2" s="111"/>
      <c r="I2" s="111"/>
      <c r="J2" s="111"/>
      <c r="K2" s="111"/>
      <c r="L2" s="111"/>
      <c r="M2" s="111"/>
    </row>
    <row r="3" spans="3:13" ht="20.25" customHeight="1">
      <c r="C3" s="19" t="s">
        <v>316</v>
      </c>
      <c r="E3" s="111"/>
      <c r="F3" s="111"/>
      <c r="G3" s="111"/>
      <c r="H3" s="111"/>
      <c r="I3" s="111"/>
      <c r="J3" s="111"/>
      <c r="K3" s="111"/>
      <c r="L3" s="111"/>
      <c r="M3" s="111"/>
    </row>
    <row r="4" spans="3:13" ht="90.75" customHeight="1">
      <c r="C4" s="171" t="s">
        <v>224</v>
      </c>
      <c r="D4" s="171"/>
      <c r="E4" s="134"/>
      <c r="F4" s="134"/>
      <c r="G4" s="111"/>
      <c r="H4" s="111"/>
      <c r="I4" s="111"/>
      <c r="J4" s="111"/>
      <c r="K4" s="111"/>
      <c r="L4" s="111"/>
      <c r="M4" s="111"/>
    </row>
    <row r="5" spans="1:6" s="19" customFormat="1" ht="16.5" customHeight="1">
      <c r="A5" s="112"/>
      <c r="C5" s="135" t="s">
        <v>234</v>
      </c>
      <c r="D5" s="135"/>
      <c r="E5" s="135"/>
      <c r="F5" s="135"/>
    </row>
    <row r="6" spans="1:6" s="19" customFormat="1" ht="71.25" customHeight="1">
      <c r="A6" s="112"/>
      <c r="C6" s="194" t="s">
        <v>221</v>
      </c>
      <c r="D6" s="194"/>
      <c r="E6" s="194"/>
      <c r="F6" s="194"/>
    </row>
    <row r="7" spans="1:6" s="20" customFormat="1" ht="41.25" customHeight="1">
      <c r="A7" s="193" t="s">
        <v>219</v>
      </c>
      <c r="B7" s="193"/>
      <c r="C7" s="193"/>
      <c r="D7" s="193"/>
      <c r="E7" s="193"/>
      <c r="F7" s="193"/>
    </row>
    <row r="8" spans="1:6" s="20" customFormat="1" ht="15" customHeight="1">
      <c r="A8" s="113"/>
      <c r="D8" s="6"/>
      <c r="E8" s="6"/>
      <c r="F8" s="6" t="s">
        <v>170</v>
      </c>
    </row>
    <row r="9" spans="1:7" s="19" customFormat="1" ht="32.25" customHeight="1">
      <c r="A9" s="114" t="s">
        <v>45</v>
      </c>
      <c r="B9" s="192" t="s">
        <v>46</v>
      </c>
      <c r="C9" s="192"/>
      <c r="D9" s="114" t="s">
        <v>171</v>
      </c>
      <c r="E9" s="114" t="s">
        <v>154</v>
      </c>
      <c r="F9" s="114" t="s">
        <v>172</v>
      </c>
      <c r="G9" s="136"/>
    </row>
    <row r="10" spans="1:7" ht="31.5" customHeight="1">
      <c r="A10" s="115" t="s">
        <v>104</v>
      </c>
      <c r="B10" s="191" t="s">
        <v>47</v>
      </c>
      <c r="C10" s="191"/>
      <c r="D10" s="116">
        <f>D11+D15</f>
        <v>271410.2700000005</v>
      </c>
      <c r="E10" s="116" t="e">
        <f>E11+E15</f>
        <v>#REF!</v>
      </c>
      <c r="F10" s="116" t="e">
        <f>F11+F15</f>
        <v>#REF!</v>
      </c>
      <c r="G10" s="137"/>
    </row>
    <row r="11" spans="1:7" s="20" customFormat="1" ht="22.5" customHeight="1">
      <c r="A11" s="115" t="s">
        <v>105</v>
      </c>
      <c r="B11" s="191" t="s">
        <v>48</v>
      </c>
      <c r="C11" s="191"/>
      <c r="D11" s="116">
        <f>D14</f>
        <v>-4468952.71</v>
      </c>
      <c r="E11" s="116" t="e">
        <f aca="true" t="shared" si="0" ref="E11:F13">E12</f>
        <v>#REF!</v>
      </c>
      <c r="F11" s="116" t="e">
        <f t="shared" si="0"/>
        <v>#REF!</v>
      </c>
      <c r="G11" s="138"/>
    </row>
    <row r="12" spans="1:7" s="20" customFormat="1" ht="25.5" customHeight="1">
      <c r="A12" s="115" t="s">
        <v>106</v>
      </c>
      <c r="B12" s="191" t="s">
        <v>49</v>
      </c>
      <c r="C12" s="191"/>
      <c r="D12" s="116">
        <f>D14</f>
        <v>-4468952.71</v>
      </c>
      <c r="E12" s="116" t="e">
        <f t="shared" si="0"/>
        <v>#REF!</v>
      </c>
      <c r="F12" s="116" t="e">
        <f t="shared" si="0"/>
        <v>#REF!</v>
      </c>
      <c r="G12" s="138"/>
    </row>
    <row r="13" spans="1:7" s="20" customFormat="1" ht="28.5" customHeight="1">
      <c r="A13" s="115" t="s">
        <v>107</v>
      </c>
      <c r="B13" s="191" t="s">
        <v>50</v>
      </c>
      <c r="C13" s="191"/>
      <c r="D13" s="116">
        <f>D14</f>
        <v>-4468952.71</v>
      </c>
      <c r="E13" s="116" t="e">
        <f t="shared" si="0"/>
        <v>#REF!</v>
      </c>
      <c r="F13" s="116" t="e">
        <f t="shared" si="0"/>
        <v>#REF!</v>
      </c>
      <c r="G13" s="138"/>
    </row>
    <row r="14" spans="1:7" s="20" customFormat="1" ht="29.25" customHeight="1">
      <c r="A14" s="115" t="s">
        <v>108</v>
      </c>
      <c r="B14" s="191" t="s">
        <v>38</v>
      </c>
      <c r="C14" s="191"/>
      <c r="D14" s="116">
        <f>-1доходы!E54</f>
        <v>-4468952.71</v>
      </c>
      <c r="E14" s="116" t="e">
        <f>-#REF!</f>
        <v>#REF!</v>
      </c>
      <c r="F14" s="116" t="e">
        <f>-#REF!</f>
        <v>#REF!</v>
      </c>
      <c r="G14" s="138"/>
    </row>
    <row r="15" spans="1:7" s="20" customFormat="1" ht="30.75" customHeight="1">
      <c r="A15" s="115" t="s">
        <v>109</v>
      </c>
      <c r="B15" s="191" t="s">
        <v>51</v>
      </c>
      <c r="C15" s="191"/>
      <c r="D15" s="116">
        <f>D16</f>
        <v>4740362.98</v>
      </c>
      <c r="E15" s="116">
        <f aca="true" t="shared" si="1" ref="E15:F17">E16</f>
        <v>1731.269999999997</v>
      </c>
      <c r="F15" s="116">
        <f t="shared" si="1"/>
        <v>4740362.98</v>
      </c>
      <c r="G15" s="138"/>
    </row>
    <row r="16" spans="1:7" s="20" customFormat="1" ht="27.75" customHeight="1">
      <c r="A16" s="115" t="s">
        <v>110</v>
      </c>
      <c r="B16" s="191" t="s">
        <v>52</v>
      </c>
      <c r="C16" s="191"/>
      <c r="D16" s="116">
        <f>D17</f>
        <v>4740362.98</v>
      </c>
      <c r="E16" s="116">
        <f t="shared" si="1"/>
        <v>1731.269999999997</v>
      </c>
      <c r="F16" s="116">
        <f t="shared" si="1"/>
        <v>4740362.98</v>
      </c>
      <c r="G16" s="138"/>
    </row>
    <row r="17" spans="1:7" s="20" customFormat="1" ht="30.75" customHeight="1">
      <c r="A17" s="115" t="s">
        <v>111</v>
      </c>
      <c r="B17" s="191" t="s">
        <v>53</v>
      </c>
      <c r="C17" s="191"/>
      <c r="D17" s="116">
        <f>D18</f>
        <v>4740362.98</v>
      </c>
      <c r="E17" s="116">
        <f t="shared" si="1"/>
        <v>1731.269999999997</v>
      </c>
      <c r="F17" s="116">
        <f t="shared" si="1"/>
        <v>4740362.98</v>
      </c>
      <c r="G17" s="138"/>
    </row>
    <row r="18" spans="1:7" s="20" customFormat="1" ht="31.5" customHeight="1">
      <c r="A18" s="115" t="s">
        <v>112</v>
      </c>
      <c r="B18" s="191" t="s">
        <v>39</v>
      </c>
      <c r="C18" s="191"/>
      <c r="D18" s="116">
        <f>'7.ФС'!U117</f>
        <v>4740362.98</v>
      </c>
      <c r="E18" s="116">
        <f>'6Вед.18'!L117</f>
        <v>1731.269999999997</v>
      </c>
      <c r="F18" s="116">
        <f>'6Вед.18'!M117</f>
        <v>4740362.98</v>
      </c>
      <c r="G18" s="138"/>
    </row>
    <row r="19" spans="1:7" s="22" customFormat="1" ht="42" customHeight="1">
      <c r="A19" s="117"/>
      <c r="B19" s="195" t="s">
        <v>54</v>
      </c>
      <c r="C19" s="195"/>
      <c r="D19" s="118">
        <f>D10</f>
        <v>271410.2700000005</v>
      </c>
      <c r="E19" s="118" t="e">
        <f>E10</f>
        <v>#REF!</v>
      </c>
      <c r="F19" s="118" t="e">
        <f>F10</f>
        <v>#REF!</v>
      </c>
      <c r="G19" s="139"/>
    </row>
    <row r="20" ht="12.75">
      <c r="D20" s="23"/>
    </row>
    <row r="21" ht="12.75">
      <c r="D21" s="23"/>
    </row>
    <row r="22" ht="12.75">
      <c r="D22" s="23"/>
    </row>
    <row r="24" spans="3:4" ht="12.75">
      <c r="C24" s="24"/>
      <c r="D24" s="24"/>
    </row>
    <row r="28" spans="3:4" ht="12.75">
      <c r="C28" s="25"/>
      <c r="D28" s="25"/>
    </row>
  </sheetData>
  <sheetProtection/>
  <mergeCells count="15">
    <mergeCell ref="B19:C19"/>
    <mergeCell ref="B12:C12"/>
    <mergeCell ref="B13:C13"/>
    <mergeCell ref="B14:C14"/>
    <mergeCell ref="B15:C15"/>
    <mergeCell ref="B16:C16"/>
    <mergeCell ref="B17:C17"/>
    <mergeCell ref="C2:D2"/>
    <mergeCell ref="B18:C18"/>
    <mergeCell ref="B9:C9"/>
    <mergeCell ref="B10:C10"/>
    <mergeCell ref="B11:C11"/>
    <mergeCell ref="A7:F7"/>
    <mergeCell ref="C6:F6"/>
    <mergeCell ref="C4:D4"/>
  </mergeCells>
  <printOptions/>
  <pageMargins left="0.73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</cp:lastModifiedBy>
  <cp:lastPrinted>2020-01-17T10:59:34Z</cp:lastPrinted>
  <dcterms:created xsi:type="dcterms:W3CDTF">1996-10-08T23:32:33Z</dcterms:created>
  <dcterms:modified xsi:type="dcterms:W3CDTF">2020-01-17T10:59:41Z</dcterms:modified>
  <cp:category/>
  <cp:version/>
  <cp:contentType/>
  <cp:contentStatus/>
</cp:coreProperties>
</file>