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(2)'!$A$1:$P$163</definedName>
  </definedNames>
  <calcPr calcId="125725"/>
</workbook>
</file>

<file path=xl/calcChain.xml><?xml version="1.0" encoding="utf-8"?>
<calcChain xmlns="http://schemas.openxmlformats.org/spreadsheetml/2006/main">
  <c r="I19" i="1"/>
  <c r="I22"/>
  <c r="P11" i="2"/>
  <c r="P12" l="1"/>
  <c r="H73" l="1"/>
  <c r="H107"/>
  <c r="H18"/>
  <c r="J111"/>
  <c r="J107"/>
  <c r="J105" s="1"/>
  <c r="J22"/>
  <c r="J20"/>
  <c r="J19"/>
  <c r="J18"/>
  <c r="H105"/>
  <c r="M133"/>
  <c r="I133"/>
  <c r="O133" s="1"/>
  <c r="N133"/>
  <c r="M132"/>
  <c r="I132"/>
  <c r="O132" s="1"/>
  <c r="N132" l="1"/>
  <c r="E18" i="1"/>
  <c r="I105" i="2" l="1"/>
  <c r="H10"/>
  <c r="M34"/>
  <c r="I71" i="1"/>
  <c r="N34" i="2"/>
  <c r="M39"/>
  <c r="M40"/>
  <c r="K10"/>
  <c r="L10"/>
  <c r="N35"/>
  <c r="M35"/>
  <c r="I35"/>
  <c r="O35" s="1"/>
  <c r="J10" l="1"/>
  <c r="N12"/>
  <c r="N11"/>
  <c r="M12"/>
  <c r="M11"/>
  <c r="I12"/>
  <c r="O12" s="1"/>
  <c r="I11"/>
  <c r="O11" l="1"/>
  <c r="N10"/>
  <c r="N72"/>
  <c r="I70"/>
  <c r="O70" s="1"/>
  <c r="M42"/>
  <c r="M41" s="1"/>
  <c r="I14"/>
  <c r="I15"/>
  <c r="O15" s="1"/>
  <c r="I16"/>
  <c r="I17"/>
  <c r="I18"/>
  <c r="O18" s="1"/>
  <c r="I19"/>
  <c r="I20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M154"/>
  <c r="N107"/>
  <c r="M81"/>
  <c r="M8"/>
  <c r="H76"/>
  <c r="I76" s="1"/>
  <c r="H53"/>
  <c r="I53" s="1"/>
  <c r="H48"/>
  <c r="H36"/>
  <c r="O112"/>
  <c r="N112"/>
  <c r="M113"/>
  <c r="F69" i="1"/>
  <c r="O40" i="2"/>
  <c r="N42"/>
  <c r="N41" s="1"/>
  <c r="O41" s="1"/>
  <c r="J41"/>
  <c r="K41" s="1"/>
  <c r="L41" s="1"/>
  <c r="K42"/>
  <c r="L42" s="1"/>
  <c r="J48"/>
  <c r="K48"/>
  <c r="L48"/>
  <c r="H92"/>
  <c r="H7"/>
  <c r="N135"/>
  <c r="N136"/>
  <c r="N138"/>
  <c r="N139"/>
  <c r="N140"/>
  <c r="N141"/>
  <c r="N142"/>
  <c r="N143"/>
  <c r="N144"/>
  <c r="N145"/>
  <c r="N146"/>
  <c r="N148"/>
  <c r="N149"/>
  <c r="N150"/>
  <c r="N151"/>
  <c r="N152"/>
  <c r="I42"/>
  <c r="H41"/>
  <c r="I41" s="1"/>
  <c r="K36"/>
  <c r="L36"/>
  <c r="J36"/>
  <c r="N40"/>
  <c r="M20"/>
  <c r="J53"/>
  <c r="M64"/>
  <c r="I64"/>
  <c r="O64" s="1"/>
  <c r="N64"/>
  <c r="J75" i="1"/>
  <c r="J76"/>
  <c r="F77"/>
  <c r="G77"/>
  <c r="H77"/>
  <c r="E77"/>
  <c r="F73"/>
  <c r="G73"/>
  <c r="H73"/>
  <c r="E73"/>
  <c r="N130" i="2"/>
  <c r="M130"/>
  <c r="I130"/>
  <c r="O130" s="1"/>
  <c r="M82"/>
  <c r="I82"/>
  <c r="N82" s="1"/>
  <c r="M13"/>
  <c r="N131"/>
  <c r="M131"/>
  <c r="I131"/>
  <c r="O131" s="1"/>
  <c r="I134"/>
  <c r="O134" s="1"/>
  <c r="N52"/>
  <c r="M52"/>
  <c r="I52"/>
  <c r="O52" s="1"/>
  <c r="P33"/>
  <c r="I119"/>
  <c r="O119" s="1"/>
  <c r="J157"/>
  <c r="M157" s="1"/>
  <c r="N119"/>
  <c r="M119"/>
  <c r="I120"/>
  <c r="O120" s="1"/>
  <c r="M120"/>
  <c r="N120"/>
  <c r="M23"/>
  <c r="J54" i="1"/>
  <c r="F53"/>
  <c r="J53"/>
  <c r="I54"/>
  <c r="I53"/>
  <c r="O124" i="2"/>
  <c r="N124"/>
  <c r="P15"/>
  <c r="I51"/>
  <c r="O51" s="1"/>
  <c r="M159"/>
  <c r="N111"/>
  <c r="N110"/>
  <c r="M121"/>
  <c r="M122"/>
  <c r="M123"/>
  <c r="M125"/>
  <c r="M126"/>
  <c r="M127"/>
  <c r="M128"/>
  <c r="M129"/>
  <c r="N75"/>
  <c r="J74"/>
  <c r="I75"/>
  <c r="O75" s="1"/>
  <c r="H74"/>
  <c r="I74" s="1"/>
  <c r="O74" s="1"/>
  <c r="E40" i="1"/>
  <c r="M70" i="2"/>
  <c r="F18" i="1"/>
  <c r="N51" i="2"/>
  <c r="M51"/>
  <c r="I42" i="1"/>
  <c r="J65" i="2"/>
  <c r="M16"/>
  <c r="M17"/>
  <c r="M18"/>
  <c r="M19"/>
  <c r="M21"/>
  <c r="M22"/>
  <c r="M24"/>
  <c r="M25"/>
  <c r="M26"/>
  <c r="M27"/>
  <c r="M28"/>
  <c r="M29"/>
  <c r="M30"/>
  <c r="M31"/>
  <c r="M32"/>
  <c r="J137"/>
  <c r="I144"/>
  <c r="O144" s="1"/>
  <c r="I67"/>
  <c r="N67" s="1"/>
  <c r="O67" s="1"/>
  <c r="I101"/>
  <c r="O101" s="1"/>
  <c r="I100"/>
  <c r="O100" s="1"/>
  <c r="I103"/>
  <c r="I37" i="1"/>
  <c r="N9" i="2"/>
  <c r="O159"/>
  <c r="N159"/>
  <c r="O104"/>
  <c r="O103"/>
  <c r="M158"/>
  <c r="M109"/>
  <c r="J102"/>
  <c r="M104"/>
  <c r="M103"/>
  <c r="M102" s="1"/>
  <c r="M66"/>
  <c r="M68"/>
  <c r="E33" i="1"/>
  <c r="E28"/>
  <c r="E27"/>
  <c r="E49"/>
  <c r="E55"/>
  <c r="E62"/>
  <c r="E69"/>
  <c r="J37"/>
  <c r="N32" i="2"/>
  <c r="N33"/>
  <c r="H137"/>
  <c r="I137" s="1"/>
  <c r="O137" s="1"/>
  <c r="I156"/>
  <c r="O156" s="1"/>
  <c r="M144"/>
  <c r="H102"/>
  <c r="N104"/>
  <c r="I104"/>
  <c r="M83"/>
  <c r="I83"/>
  <c r="N83" s="1"/>
  <c r="M110"/>
  <c r="I110"/>
  <c r="O110" s="1"/>
  <c r="J92"/>
  <c r="K92"/>
  <c r="L92"/>
  <c r="N101"/>
  <c r="M101"/>
  <c r="N103"/>
  <c r="N102" s="1"/>
  <c r="H157"/>
  <c r="I157" s="1"/>
  <c r="F40" i="1"/>
  <c r="I40" s="1"/>
  <c r="J41"/>
  <c r="I41"/>
  <c r="J45"/>
  <c r="J46"/>
  <c r="M33" i="2"/>
  <c r="M161"/>
  <c r="M37"/>
  <c r="M36" s="1"/>
  <c r="M50"/>
  <c r="I81"/>
  <c r="N81" s="1"/>
  <c r="I44"/>
  <c r="O44" s="1"/>
  <c r="M143"/>
  <c r="J96"/>
  <c r="M60"/>
  <c r="M56"/>
  <c r="F49" i="1"/>
  <c r="I143" i="2"/>
  <c r="O143" s="1"/>
  <c r="I76" i="1"/>
  <c r="I78"/>
  <c r="I77" s="1"/>
  <c r="I79"/>
  <c r="J78"/>
  <c r="J79"/>
  <c r="N121" i="2"/>
  <c r="N122"/>
  <c r="N123"/>
  <c r="N125"/>
  <c r="N126"/>
  <c r="N127"/>
  <c r="N128"/>
  <c r="N129"/>
  <c r="I129"/>
  <c r="O129" s="1"/>
  <c r="F55" i="1"/>
  <c r="J55"/>
  <c r="N13" i="2"/>
  <c r="I99"/>
  <c r="O99" s="1"/>
  <c r="O50"/>
  <c r="N50"/>
  <c r="J38"/>
  <c r="N39"/>
  <c r="I39"/>
  <c r="I38" s="1"/>
  <c r="O38" s="1"/>
  <c r="H38"/>
  <c r="N37"/>
  <c r="N36" s="1"/>
  <c r="I37"/>
  <c r="I36" s="1"/>
  <c r="I49"/>
  <c r="M63"/>
  <c r="M86"/>
  <c r="I32" i="1"/>
  <c r="I31"/>
  <c r="I30"/>
  <c r="I29"/>
  <c r="I28"/>
  <c r="I27"/>
  <c r="J30"/>
  <c r="J31"/>
  <c r="J32"/>
  <c r="J29"/>
  <c r="J28"/>
  <c r="J27"/>
  <c r="J26"/>
  <c r="F28"/>
  <c r="F27"/>
  <c r="G28"/>
  <c r="G27"/>
  <c r="H28"/>
  <c r="H27"/>
  <c r="I128" i="2"/>
  <c r="O128"/>
  <c r="I98"/>
  <c r="O98" s="1"/>
  <c r="I71"/>
  <c r="O71" s="1"/>
  <c r="H43"/>
  <c r="J43"/>
  <c r="M43" s="1"/>
  <c r="I140"/>
  <c r="O140" s="1"/>
  <c r="M61"/>
  <c r="M142"/>
  <c r="M99"/>
  <c r="N71"/>
  <c r="M118"/>
  <c r="N47"/>
  <c r="M47"/>
  <c r="M46"/>
  <c r="I47"/>
  <c r="O47" s="1"/>
  <c r="I123"/>
  <c r="O123" s="1"/>
  <c r="I136"/>
  <c r="O136" s="1"/>
  <c r="M136"/>
  <c r="H96"/>
  <c r="N99"/>
  <c r="N98"/>
  <c r="N100"/>
  <c r="M100"/>
  <c r="M77"/>
  <c r="I72" i="1"/>
  <c r="I70"/>
  <c r="I25"/>
  <c r="J25"/>
  <c r="I56"/>
  <c r="I55"/>
  <c r="N54" i="2"/>
  <c r="M97"/>
  <c r="J155"/>
  <c r="M155" s="1"/>
  <c r="I155"/>
  <c r="O155" s="1"/>
  <c r="H155"/>
  <c r="N155" s="1"/>
  <c r="N156"/>
  <c r="M156"/>
  <c r="I141"/>
  <c r="O141" s="1"/>
  <c r="M141"/>
  <c r="I127"/>
  <c r="O127" s="1"/>
  <c r="M14"/>
  <c r="M55"/>
  <c r="M145"/>
  <c r="M140"/>
  <c r="M134"/>
  <c r="M98"/>
  <c r="K96"/>
  <c r="L96"/>
  <c r="M72"/>
  <c r="M73"/>
  <c r="M69"/>
  <c r="M71"/>
  <c r="K65"/>
  <c r="L65"/>
  <c r="I125"/>
  <c r="O125" s="1"/>
  <c r="I142"/>
  <c r="O142" s="1"/>
  <c r="I68" i="1"/>
  <c r="I57"/>
  <c r="J57"/>
  <c r="I26"/>
  <c r="N87" i="2"/>
  <c r="N88"/>
  <c r="N89"/>
  <c r="N90"/>
  <c r="N91"/>
  <c r="N93"/>
  <c r="N95"/>
  <c r="N97"/>
  <c r="I97"/>
  <c r="N113"/>
  <c r="N114"/>
  <c r="N118"/>
  <c r="I118"/>
  <c r="O118"/>
  <c r="I126"/>
  <c r="O126" s="1"/>
  <c r="N70"/>
  <c r="N26"/>
  <c r="N27"/>
  <c r="N28"/>
  <c r="N29"/>
  <c r="N30"/>
  <c r="M111"/>
  <c r="M79"/>
  <c r="M54"/>
  <c r="J61" i="1"/>
  <c r="J63"/>
  <c r="J64"/>
  <c r="J65"/>
  <c r="J66"/>
  <c r="J67"/>
  <c r="J68"/>
  <c r="M9" i="2"/>
  <c r="M15"/>
  <c r="M138"/>
  <c r="H84"/>
  <c r="I73"/>
  <c r="O73" s="1"/>
  <c r="I69"/>
  <c r="O69" s="1"/>
  <c r="I68"/>
  <c r="I66"/>
  <c r="F33" i="1"/>
  <c r="G18"/>
  <c r="G17" s="1"/>
  <c r="H18"/>
  <c r="H17" s="1"/>
  <c r="I95" i="2"/>
  <c r="O95"/>
  <c r="J94"/>
  <c r="H94"/>
  <c r="J84"/>
  <c r="M84"/>
  <c r="O9"/>
  <c r="M152"/>
  <c r="M151"/>
  <c r="I152"/>
  <c r="O152" s="1"/>
  <c r="I151"/>
  <c r="O151" s="1"/>
  <c r="I93"/>
  <c r="O93" s="1"/>
  <c r="I85"/>
  <c r="O85"/>
  <c r="M44"/>
  <c r="M45"/>
  <c r="M80"/>
  <c r="M85"/>
  <c r="M87"/>
  <c r="M88"/>
  <c r="M89"/>
  <c r="M90"/>
  <c r="M91"/>
  <c r="M93"/>
  <c r="M135"/>
  <c r="M146"/>
  <c r="M148"/>
  <c r="M149"/>
  <c r="M150"/>
  <c r="I24" i="1"/>
  <c r="J24"/>
  <c r="N69" i="2"/>
  <c r="J47" i="1"/>
  <c r="I121" i="2"/>
  <c r="O121" s="1"/>
  <c r="M62"/>
  <c r="I52" i="1"/>
  <c r="I49" s="1"/>
  <c r="I50"/>
  <c r="I59"/>
  <c r="I60"/>
  <c r="I74"/>
  <c r="I73"/>
  <c r="J160" i="2"/>
  <c r="M160"/>
  <c r="I34" i="1"/>
  <c r="I33"/>
  <c r="I48"/>
  <c r="I47"/>
  <c r="J7" i="2"/>
  <c r="I122"/>
  <c r="O122"/>
  <c r="N73"/>
  <c r="J22" i="1"/>
  <c r="O24" i="2"/>
  <c r="O27"/>
  <c r="O45"/>
  <c r="O46"/>
  <c r="K7"/>
  <c r="K43"/>
  <c r="K31"/>
  <c r="K53"/>
  <c r="K105"/>
  <c r="K137"/>
  <c r="K153"/>
  <c r="K157"/>
  <c r="L7"/>
  <c r="L43"/>
  <c r="L31"/>
  <c r="L53"/>
  <c r="L105"/>
  <c r="L137"/>
  <c r="L153"/>
  <c r="L157"/>
  <c r="G69" i="1"/>
  <c r="G58" s="1"/>
  <c r="H69"/>
  <c r="H58" s="1"/>
  <c r="J72"/>
  <c r="I150" i="2"/>
  <c r="O150" s="1"/>
  <c r="J74" i="1"/>
  <c r="J71"/>
  <c r="J69" s="1"/>
  <c r="J70"/>
  <c r="I67"/>
  <c r="I66"/>
  <c r="I65"/>
  <c r="I64"/>
  <c r="I63"/>
  <c r="F62"/>
  <c r="I62"/>
  <c r="I61"/>
  <c r="J60"/>
  <c r="J59"/>
  <c r="J56"/>
  <c r="J52"/>
  <c r="J49" s="1"/>
  <c r="J50"/>
  <c r="I5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5" i="2"/>
  <c r="N14"/>
  <c r="N15"/>
  <c r="O16"/>
  <c r="N16"/>
  <c r="O17"/>
  <c r="N17"/>
  <c r="O19"/>
  <c r="N19"/>
  <c r="O20"/>
  <c r="N20"/>
  <c r="N21"/>
  <c r="N22"/>
  <c r="N23"/>
  <c r="N24"/>
  <c r="N25"/>
  <c r="I31"/>
  <c r="O31" s="1"/>
  <c r="N44"/>
  <c r="N45"/>
  <c r="N46"/>
  <c r="N49"/>
  <c r="I54"/>
  <c r="O54" s="1"/>
  <c r="I55"/>
  <c r="O55" s="1"/>
  <c r="N55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/>
  <c r="N61"/>
  <c r="I62"/>
  <c r="O62" s="1"/>
  <c r="I63"/>
  <c r="O63" s="1"/>
  <c r="N63"/>
  <c r="N62" s="1"/>
  <c r="O77"/>
  <c r="I78"/>
  <c r="N78" s="1"/>
  <c r="I79"/>
  <c r="N79"/>
  <c r="I80"/>
  <c r="O80" s="1"/>
  <c r="I86"/>
  <c r="O86" s="1"/>
  <c r="N86"/>
  <c r="I87"/>
  <c r="O87"/>
  <c r="I88"/>
  <c r="O88" s="1"/>
  <c r="I89"/>
  <c r="O89" s="1"/>
  <c r="I90"/>
  <c r="O90" s="1"/>
  <c r="I91"/>
  <c r="O91"/>
  <c r="I107"/>
  <c r="O107" s="1"/>
  <c r="I108"/>
  <c r="O108" s="1"/>
  <c r="I109"/>
  <c r="O109" s="1"/>
  <c r="N109"/>
  <c r="I111"/>
  <c r="O111" s="1"/>
  <c r="I113"/>
  <c r="O113" s="1"/>
  <c r="I114"/>
  <c r="O114" s="1"/>
  <c r="N134"/>
  <c r="I135"/>
  <c r="O135" s="1"/>
  <c r="I138"/>
  <c r="O138" s="1"/>
  <c r="I139"/>
  <c r="O139" s="1"/>
  <c r="I145"/>
  <c r="O145" s="1"/>
  <c r="I146"/>
  <c r="O146" s="1"/>
  <c r="I147"/>
  <c r="J147"/>
  <c r="N147" s="1"/>
  <c r="K147"/>
  <c r="L147"/>
  <c r="I148"/>
  <c r="O148" s="1"/>
  <c r="I149"/>
  <c r="O149" s="1"/>
  <c r="H153"/>
  <c r="I153" s="1"/>
  <c r="I154"/>
  <c r="I158"/>
  <c r="O158"/>
  <c r="N158"/>
  <c r="H160"/>
  <c r="N160" s="1"/>
  <c r="I161"/>
  <c r="O161" s="1"/>
  <c r="N161"/>
  <c r="I162"/>
  <c r="O162" s="1"/>
  <c r="M162"/>
  <c r="N162"/>
  <c r="O28"/>
  <c r="I84"/>
  <c r="O84" s="1"/>
  <c r="I94"/>
  <c r="O94" s="1"/>
  <c r="O49"/>
  <c r="O79"/>
  <c r="I8"/>
  <c r="O8" s="1"/>
  <c r="N8"/>
  <c r="N77"/>
  <c r="M94"/>
  <c r="M96"/>
  <c r="N96"/>
  <c r="I102"/>
  <c r="O83"/>
  <c r="M137"/>
  <c r="N74"/>
  <c r="M74"/>
  <c r="J62" i="1"/>
  <c r="J153" i="2"/>
  <c r="M153" s="1"/>
  <c r="O154"/>
  <c r="M107"/>
  <c r="M105"/>
  <c r="P111"/>
  <c r="J76"/>
  <c r="N18"/>
  <c r="E36" i="1"/>
  <c r="O81" i="2" l="1"/>
  <c r="O53"/>
  <c r="N53"/>
  <c r="O42"/>
  <c r="I7"/>
  <c r="O7" s="1"/>
  <c r="J73" i="1"/>
  <c r="E17"/>
  <c r="J33"/>
  <c r="N38" i="2"/>
  <c r="M38"/>
  <c r="I160"/>
  <c r="O160" s="1"/>
  <c r="O78"/>
  <c r="N92"/>
  <c r="O48"/>
  <c r="O37"/>
  <c r="O36" s="1"/>
  <c r="N84"/>
  <c r="M92"/>
  <c r="N43"/>
  <c r="N66"/>
  <c r="O66" s="1"/>
  <c r="I10"/>
  <c r="O10" s="1"/>
  <c r="M147"/>
  <c r="O39"/>
  <c r="O14"/>
  <c r="N94"/>
  <c r="I96"/>
  <c r="O96" s="1"/>
  <c r="O102"/>
  <c r="N68"/>
  <c r="O68" s="1"/>
  <c r="I48"/>
  <c r="K6"/>
  <c r="L6"/>
  <c r="N137"/>
  <c r="O92"/>
  <c r="M10"/>
  <c r="I69" i="1"/>
  <c r="I58" s="1"/>
  <c r="E58"/>
  <c r="E16" s="1"/>
  <c r="E15" i="3" s="1"/>
  <c r="F58" i="1"/>
  <c r="G16"/>
  <c r="H16"/>
  <c r="O157" i="2"/>
  <c r="O153"/>
  <c r="M65"/>
  <c r="O147"/>
  <c r="O76"/>
  <c r="N31"/>
  <c r="N48"/>
  <c r="O82"/>
  <c r="N80"/>
  <c r="I43"/>
  <c r="O43" s="1"/>
  <c r="I92"/>
  <c r="O97"/>
  <c r="N154"/>
  <c r="N153"/>
  <c r="N157"/>
  <c r="N7"/>
  <c r="I36" i="1"/>
  <c r="J18"/>
  <c r="J77"/>
  <c r="I18"/>
  <c r="I72" i="2"/>
  <c r="O72" s="1"/>
  <c r="H65"/>
  <c r="N65" s="1"/>
  <c r="M53"/>
  <c r="J40" i="1"/>
  <c r="F36"/>
  <c r="N105" i="2"/>
  <c r="O105"/>
  <c r="M76"/>
  <c r="N76"/>
  <c r="M48"/>
  <c r="J6"/>
  <c r="M7"/>
  <c r="K163" l="1"/>
  <c r="L163"/>
  <c r="N6"/>
  <c r="J58" i="1"/>
  <c r="I17"/>
  <c r="I16" s="1"/>
  <c r="H6" i="2"/>
  <c r="I65"/>
  <c r="M6"/>
  <c r="J36" i="1"/>
  <c r="F17"/>
  <c r="F16" i="3"/>
  <c r="M163" i="2" l="1"/>
  <c r="H163"/>
  <c r="I163" s="1"/>
  <c r="E16" i="3"/>
  <c r="E14" s="1"/>
  <c r="E6" s="1"/>
  <c r="I6" i="2"/>
  <c r="O65"/>
  <c r="O6" s="1"/>
  <c r="F16" i="1"/>
  <c r="J17"/>
  <c r="F15" i="3" l="1"/>
  <c r="F14" s="1"/>
  <c r="F6" s="1"/>
  <c r="J16" i="1"/>
  <c r="J163" i="2"/>
  <c r="O163" s="1"/>
</calcChain>
</file>

<file path=xl/sharedStrings.xml><?xml version="1.0" encoding="utf-8"?>
<sst xmlns="http://schemas.openxmlformats.org/spreadsheetml/2006/main" count="1224" uniqueCount="424">
  <si>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</si>
  <si>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</si>
  <si>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</si>
  <si>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</si>
  <si>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</si>
  <si>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</si>
  <si>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</si>
  <si>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</si>
  <si>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</si>
  <si>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</si>
  <si>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</si>
  <si>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</si>
  <si>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</si>
  <si>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</si>
  <si>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</si>
  <si>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</si>
  <si>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</si>
  <si>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</si>
  <si>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</si>
  <si>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</si>
  <si>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</si>
  <si>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</si>
  <si>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</si>
  <si>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</si>
  <si>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</si>
  <si>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</si>
  <si>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</si>
  <si>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</si>
  <si>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</si>
  <si>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</si>
  <si>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</si>
  <si>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</si>
  <si>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</si>
  <si>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</si>
  <si>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</si>
  <si>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</si>
  <si>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</si>
  <si>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</si>
  <si>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</si>
  <si>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</si>
  <si>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</si>
  <si>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</si>
  <si>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</si>
  <si>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</si>
  <si>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</si>
  <si>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</si>
  <si>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</si>
  <si>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</si>
  <si>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</si>
  <si>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</si>
  <si>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</si>
  <si>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</si>
  <si>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</si>
  <si>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</si>
  <si>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</si>
  <si>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</si>
  <si>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</si>
  <si>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</si>
  <si>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</si>
  <si>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</si>
  <si>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</si>
  <si>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</si>
  <si>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</si>
  <si>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</si>
  <si>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</si>
  <si>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</si>
  <si>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</si>
  <si>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</si>
  <si>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</si>
  <si>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</si>
  <si>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</si>
  <si>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 xml:space="preserve">   Транспортные услуги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</si>
  <si>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</si>
  <si>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</si>
  <si>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</si>
  <si>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</si>
  <si>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</si>
  <si>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</si>
  <si>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</si>
  <si>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</si>
  <si>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</si>
  <si>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</si>
  <si>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</si>
  <si>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</si>
  <si>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</si>
  <si>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</si>
  <si>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</si>
  <si>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</si>
  <si>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</si>
  <si>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</si>
  <si>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</si>
  <si>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</si>
  <si>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</si>
  <si>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</si>
  <si>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</si>
  <si>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</si>
  <si>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</si>
  <si>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</si>
  <si>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</si>
  <si>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</si>
  <si>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</si>
  <si>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</si>
  <si>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</si>
  <si>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</si>
  <si>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</si>
  <si>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</si>
  <si>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</si>
  <si>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</si>
  <si>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</si>
  <si>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</si>
  <si>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</si>
  <si>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</si>
  <si>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</si>
  <si>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</si>
  <si>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</si>
  <si>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</si>
  <si>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</si>
  <si>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</si>
  <si>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</si>
  <si>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</si>
  <si>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</si>
  <si>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</si>
  <si>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</si>
  <si>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</si>
  <si>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</si>
  <si>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</si>
  <si>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</si>
  <si>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</si>
  <si>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</si>
  <si>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</si>
  <si>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</si>
  <si>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</si>
  <si>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</si>
  <si>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</si>
  <si>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</si>
  <si>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</si>
  <si>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</si>
  <si>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</si>
  <si>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</si>
  <si>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</si>
  <si>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</si>
  <si>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</si>
  <si>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</si>
  <si>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</si>
  <si>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</si>
  <si>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</si>
  <si>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</si>
  <si>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</si>
  <si>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</si>
  <si>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</si>
  <si>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</si>
  <si>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</si>
  <si>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</si>
  <si>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</si>
  <si>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</si>
  <si>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</si>
  <si>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</si>
  <si>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</si>
  <si>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</si>
  <si>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</si>
  <si>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</si>
  <si>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</si>
  <si>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</si>
  <si>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</si>
  <si>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</si>
  <si>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</si>
  <si>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</si>
  <si>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</si>
  <si>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</si>
  <si>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</si>
  <si>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</si>
  <si>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</si>
  <si>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</si>
  <si>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</si>
  <si>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</si>
  <si>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</si>
  <si>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</si>
  <si>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</si>
  <si>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</si>
  <si>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</si>
  <si>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</si>
  <si>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</si>
  <si>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</si>
  <si>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</si>
  <si>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</si>
  <si>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</si>
  <si>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</si>
  <si>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</si>
  <si>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</si>
  <si>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</si>
  <si>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</si>
  <si>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</si>
  <si>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</si>
  <si>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</si>
  <si>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</si>
  <si>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</si>
  <si>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</si>
  <si>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</si>
  <si>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</si>
  <si>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</si>
  <si>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</si>
  <si>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</si>
  <si>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</si>
  <si>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</si>
  <si>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</si>
  <si>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</si>
  <si>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</si>
  <si>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</si>
  <si>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</si>
  <si>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</si>
  <si>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</si>
  <si>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</si>
  <si>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</si>
  <si>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</si>
  <si>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</si>
  <si>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</si>
  <si>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</si>
  <si>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</si>
  <si>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</si>
  <si>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</si>
  <si>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</si>
  <si>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</si>
  <si>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</si>
  <si>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</si>
  <si>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</si>
  <si>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</si>
  <si>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</si>
  <si>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</si>
  <si>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</si>
  <si>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</si>
  <si>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</si>
  <si>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</si>
  <si>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</si>
  <si>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</si>
  <si>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</si>
  <si>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</si>
  <si>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</si>
  <si>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</si>
  <si>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</si>
  <si>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</si>
  <si>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</si>
  <si>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</si>
  <si>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</si>
  <si>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</si>
  <si>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</si>
  <si>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</si>
  <si>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</si>
  <si>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</si>
  <si>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</si>
  <si>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</si>
  <si>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</si>
  <si>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</si>
  <si>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</si>
  <si>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</si>
  <si>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</si>
  <si>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</si>
  <si>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</si>
  <si>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</si>
  <si>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</si>
  <si>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</si>
  <si>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</si>
  <si>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</si>
  <si>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</si>
  <si>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</si>
  <si>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</si>
  <si>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</si>
  <si>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</si>
  <si>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</si>
  <si>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</si>
  <si>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</si>
  <si>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</si>
  <si>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</si>
  <si>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</si>
  <si>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</si>
  <si>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</si>
  <si>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</si>
  <si>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</si>
  <si>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</si>
  <si>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</si>
  <si>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</si>
  <si>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</si>
  <si>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</si>
  <si>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</si>
  <si>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</si>
  <si>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</si>
  <si>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</si>
  <si>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</si>
  <si>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</si>
  <si>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</si>
  <si>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</si>
  <si>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</si>
  <si>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</si>
  <si>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</si>
  <si>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</si>
  <si>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</si>
  <si>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</si>
  <si>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</si>
  <si>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</si>
  <si>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</si>
  <si>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</si>
  <si>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</si>
  <si>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</si>
  <si>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</si>
  <si>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</si>
  <si>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</si>
  <si>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</si>
  <si>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</si>
  <si>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</si>
  <si>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</si>
  <si>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</si>
  <si>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</si>
  <si>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</si>
  <si>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</si>
  <si>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</si>
  <si>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</si>
  <si>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</si>
  <si>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</si>
  <si>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</si>
  <si>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</si>
  <si>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</si>
  <si>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</si>
  <si>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</si>
  <si>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</si>
  <si>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</si>
  <si>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</si>
  <si>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</si>
  <si>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</si>
  <si>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</si>
  <si>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</si>
  <si>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</si>
  <si>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</si>
  <si>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</si>
  <si>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</si>
  <si>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</si>
  <si>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</si>
  <si>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</si>
  <si>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</si>
  <si>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</si>
  <si>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</si>
  <si>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</si>
  <si>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</si>
  <si>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</si>
  <si>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</si>
  <si>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</si>
  <si>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</si>
  <si>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</si>
  <si>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</si>
  <si>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</si>
  <si>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</si>
  <si>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</si>
  <si>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</si>
  <si>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</si>
  <si>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6401222270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</si>
  <si>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</si>
  <si>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</si>
  <si>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</si>
  <si>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</si>
  <si>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</si>
  <si>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11600000000000000</t>
  </si>
  <si>
    <t>11623051100000140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</si>
  <si>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</si>
  <si>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</si>
  <si>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</si>
  <si>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11402053100000410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</si>
  <si>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</si>
  <si>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</si>
  <si>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</si>
  <si>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</si>
  <si>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</si>
  <si>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6401181410</t>
  </si>
  <si>
    <t>6401184200</t>
  </si>
  <si>
    <t>6401184220</t>
  </si>
  <si>
    <t>6401180900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</si>
  <si>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</si>
  <si>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</si>
  <si>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</si>
  <si>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</si>
  <si>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</si>
  <si>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</si>
  <si>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</si>
  <si>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</si>
  <si>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</si>
  <si>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</si>
  <si>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</si>
  <si>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</si>
  <si>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</si>
  <si>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</si>
  <si>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</si>
  <si>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</si>
  <si>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</si>
  <si>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</si>
  <si>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</si>
  <si>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</si>
  <si>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</si>
  <si>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</si>
  <si>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</si>
  <si>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</si>
  <si>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</si>
  <si>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</si>
  <si>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</si>
  <si>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</si>
  <si>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</si>
  <si>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</si>
  <si>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</si>
  <si>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</si>
  <si>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</si>
  <si>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</si>
  <si>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</si>
  <si>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</si>
  <si>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</si>
  <si>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</si>
  <si>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</si>
  <si>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</si>
  <si>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</si>
  <si>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Хитряков В.Д.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</si>
  <si>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</si>
  <si>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</si>
  <si>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</si>
  <si>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</si>
  <si>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</si>
  <si>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</si>
  <si>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</si>
  <si>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01.04.2020г.</t>
  </si>
  <si>
    <t>20216001100000150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</si>
</sst>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179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9" fontId="12" fillId="16" borderId="21" xfId="0" applyNumberFormat="1" applyFont="1" applyFill="1" applyBorder="1" applyAlignment="1" applyProtection="1">
      <alignment horizontal="center" shrinkToFit="1"/>
      <protection locked="0"/>
    </xf>
    <xf numFmtId="49" fontId="12" fillId="16" borderId="22" xfId="0" applyNumberFormat="1" applyFont="1" applyFill="1" applyBorder="1" applyAlignment="1" applyProtection="1">
      <alignment horizontal="center" shrinkToFit="1"/>
      <protection locked="0"/>
    </xf>
    <xf numFmtId="49" fontId="12" fillId="16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0" fontId="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10" fillId="18" borderId="18" xfId="18" applyFont="1" applyFill="1" applyBorder="1" applyAlignment="1">
      <alignment vertical="top" wrapTex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9" borderId="18" xfId="0" applyNumberFormat="1" applyFont="1" applyFill="1" applyBorder="1" applyAlignment="1">
      <alignment horizontal="right" shrinkToFit="1"/>
    </xf>
    <xf numFmtId="4" fontId="4" fillId="19" borderId="18" xfId="0" applyNumberFormat="1" applyFont="1" applyFill="1" applyBorder="1" applyAlignment="1" applyProtection="1">
      <alignment horizontal="right" shrinkToFit="1"/>
      <protection locked="0"/>
    </xf>
    <xf numFmtId="0" fontId="8" fillId="19" borderId="20" xfId="0" applyFont="1" applyFill="1" applyBorder="1" applyAlignment="1">
      <alignment wrapText="1"/>
    </xf>
    <xf numFmtId="49" fontId="9" fillId="19" borderId="18" xfId="0" applyNumberFormat="1" applyFont="1" applyFill="1" applyBorder="1" applyAlignment="1" applyProtection="1">
      <alignment horizontal="center" shrinkToFit="1"/>
      <protection locked="0"/>
    </xf>
    <xf numFmtId="49" fontId="8" fillId="19" borderId="21" xfId="0" applyNumberFormat="1" applyFont="1" applyFill="1" applyBorder="1" applyAlignment="1" applyProtection="1">
      <alignment horizontal="center" shrinkToFit="1"/>
      <protection locked="0"/>
    </xf>
    <xf numFmtId="49" fontId="8" fillId="19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147</v>
      </c>
      <c r="B1">
        <v>1</v>
      </c>
    </row>
    <row r="2" spans="1:2">
      <c r="A2" t="s">
        <v>148</v>
      </c>
    </row>
    <row r="3" spans="1:2">
      <c r="A3" t="s">
        <v>149</v>
      </c>
    </row>
    <row r="4" spans="1:2">
      <c r="A4" t="s">
        <v>150</v>
      </c>
    </row>
    <row r="5" spans="1:2">
      <c r="A5" t="s">
        <v>151</v>
      </c>
    </row>
    <row r="6" spans="1:2">
      <c r="A6" t="s">
        <v>152</v>
      </c>
    </row>
    <row r="7" spans="1:2">
      <c r="A7">
        <v>1656756</v>
      </c>
    </row>
    <row r="8" spans="1:2">
      <c r="A8" t="s">
        <v>153</v>
      </c>
    </row>
    <row r="9" spans="1:2">
      <c r="A9" t="s">
        <v>234</v>
      </c>
    </row>
    <row r="10" spans="1:2">
      <c r="A10" t="s">
        <v>154</v>
      </c>
    </row>
    <row r="11" spans="1:2">
      <c r="A11">
        <v>3</v>
      </c>
    </row>
    <row r="12" spans="1:2">
      <c r="A12" t="s">
        <v>235</v>
      </c>
    </row>
    <row r="13" spans="1:2">
      <c r="A13" t="s">
        <v>155</v>
      </c>
    </row>
    <row r="14" spans="1:2">
      <c r="A14" t="s">
        <v>156</v>
      </c>
    </row>
    <row r="15" spans="1:2">
      <c r="A15" t="s">
        <v>236</v>
      </c>
    </row>
    <row r="16" spans="1:2">
      <c r="A16" t="s">
        <v>157</v>
      </c>
    </row>
    <row r="17" spans="1:1">
      <c r="A17" t="s">
        <v>237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zoomScale="120" zoomScaleNormal="120" workbookViewId="0">
      <selection activeCell="F20" sqref="F2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9"/>
      <c r="E1" s="69"/>
      <c r="F1" s="3"/>
      <c r="G1" s="4"/>
      <c r="H1" s="5"/>
      <c r="I1" s="5"/>
      <c r="J1" s="6"/>
    </row>
    <row r="2" spans="1:13" ht="13.5" thickBot="1">
      <c r="A2" s="136" t="s">
        <v>0</v>
      </c>
      <c r="B2" s="136"/>
      <c r="C2" s="136"/>
      <c r="D2" s="136"/>
      <c r="E2" s="136"/>
      <c r="F2" s="136"/>
      <c r="G2" s="136"/>
      <c r="H2" s="136"/>
      <c r="I2" s="7"/>
      <c r="J2" s="8" t="s">
        <v>1</v>
      </c>
    </row>
    <row r="3" spans="1:13" ht="38.25" customHeight="1">
      <c r="A3" s="137" t="s">
        <v>242</v>
      </c>
      <c r="B3" s="137"/>
      <c r="C3" s="137"/>
      <c r="D3" s="137"/>
      <c r="E3" s="137"/>
      <c r="F3" s="137"/>
      <c r="G3" s="137"/>
      <c r="H3" s="137"/>
      <c r="I3" s="9" t="s">
        <v>2</v>
      </c>
      <c r="J3" s="10" t="s">
        <v>3</v>
      </c>
    </row>
    <row r="4" spans="1:13">
      <c r="A4" s="138" t="s">
        <v>422</v>
      </c>
      <c r="B4" s="138"/>
      <c r="C4" s="138"/>
      <c r="D4" s="138"/>
      <c r="E4" s="138"/>
      <c r="F4" s="138"/>
      <c r="G4" s="138"/>
      <c r="H4" s="138"/>
      <c r="I4" s="9" t="s">
        <v>4</v>
      </c>
      <c r="J4" s="11"/>
    </row>
    <row r="5" spans="1:13" ht="45" customHeight="1">
      <c r="A5" s="139" t="s">
        <v>5</v>
      </c>
      <c r="B5" s="139"/>
      <c r="C5" s="69"/>
      <c r="D5" s="69"/>
      <c r="E5" s="69"/>
      <c r="F5" s="5"/>
      <c r="G5" s="5"/>
      <c r="H5" s="5"/>
      <c r="I5" s="9" t="s">
        <v>6</v>
      </c>
      <c r="J5" s="12"/>
    </row>
    <row r="6" spans="1:13">
      <c r="A6" s="140" t="s">
        <v>7</v>
      </c>
      <c r="B6" s="140"/>
      <c r="C6" s="140"/>
      <c r="D6" s="140"/>
      <c r="E6" s="140"/>
      <c r="F6" s="140"/>
      <c r="G6" s="140"/>
      <c r="H6" s="140"/>
      <c r="I6" s="9" t="s">
        <v>8</v>
      </c>
      <c r="J6" s="12"/>
    </row>
    <row r="7" spans="1:13">
      <c r="A7" s="141" t="s">
        <v>9</v>
      </c>
      <c r="B7" s="141"/>
      <c r="C7" s="141"/>
      <c r="D7" s="141"/>
      <c r="E7" s="141"/>
      <c r="F7" s="141"/>
      <c r="G7" s="141"/>
      <c r="H7" s="141"/>
      <c r="I7" s="9" t="s">
        <v>10</v>
      </c>
      <c r="J7" s="11"/>
    </row>
    <row r="8" spans="1:13" ht="14.25">
      <c r="A8" s="3" t="s">
        <v>11</v>
      </c>
      <c r="B8" s="69"/>
      <c r="C8" s="69"/>
      <c r="D8" s="69"/>
      <c r="E8" s="69"/>
      <c r="F8" s="5"/>
      <c r="G8" s="5"/>
      <c r="H8" s="5"/>
      <c r="I8" s="9"/>
      <c r="J8" s="12"/>
    </row>
    <row r="9" spans="1:13" ht="15" thickBot="1">
      <c r="A9" s="3" t="s">
        <v>12</v>
      </c>
      <c r="B9" s="69"/>
      <c r="C9" s="69"/>
      <c r="D9" s="69"/>
      <c r="E9" s="69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44" t="s">
        <v>15</v>
      </c>
      <c r="B11" s="144"/>
      <c r="C11" s="144"/>
      <c r="D11" s="144"/>
      <c r="E11" s="144"/>
      <c r="F11" s="144"/>
      <c r="G11" s="144"/>
      <c r="H11" s="144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45" t="s">
        <v>16</v>
      </c>
      <c r="B13" s="145" t="s">
        <v>17</v>
      </c>
      <c r="C13" s="154" t="s">
        <v>18</v>
      </c>
      <c r="D13" s="155"/>
      <c r="E13" s="145" t="s">
        <v>19</v>
      </c>
      <c r="F13" s="147" t="s">
        <v>20</v>
      </c>
      <c r="G13" s="148"/>
      <c r="H13" s="148"/>
      <c r="I13" s="149"/>
      <c r="J13" s="145" t="s">
        <v>21</v>
      </c>
    </row>
    <row r="14" spans="1:13" ht="21" customHeight="1">
      <c r="A14" s="146"/>
      <c r="B14" s="146"/>
      <c r="C14" s="156"/>
      <c r="D14" s="157"/>
      <c r="E14" s="146"/>
      <c r="F14" s="16" t="s">
        <v>22</v>
      </c>
      <c r="G14" s="16" t="s">
        <v>23</v>
      </c>
      <c r="H14" s="16" t="s">
        <v>24</v>
      </c>
      <c r="I14" s="16" t="s">
        <v>25</v>
      </c>
      <c r="J14" s="146"/>
      <c r="M14" s="31"/>
    </row>
    <row r="15" spans="1:13" ht="13.5" thickBot="1">
      <c r="A15" s="17" t="s">
        <v>26</v>
      </c>
      <c r="B15" s="18" t="s">
        <v>27</v>
      </c>
      <c r="C15" s="150" t="s">
        <v>28</v>
      </c>
      <c r="D15" s="151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70" t="s">
        <v>35</v>
      </c>
      <c r="B16" s="71" t="s">
        <v>36</v>
      </c>
      <c r="C16" s="72" t="s">
        <v>37</v>
      </c>
      <c r="D16" s="73" t="s">
        <v>128</v>
      </c>
      <c r="E16" s="24">
        <f>E17+E58</f>
        <v>4374648.1399999997</v>
      </c>
      <c r="F16" s="24">
        <f>F17+F58</f>
        <v>593868.64000000013</v>
      </c>
      <c r="G16" s="24">
        <f>G17+G58</f>
        <v>79849.460000000006</v>
      </c>
      <c r="H16" s="24">
        <f>H17+H58</f>
        <v>79849.460000000006</v>
      </c>
      <c r="I16" s="24">
        <f>I17+I58</f>
        <v>593868.64000000013</v>
      </c>
      <c r="J16" s="24">
        <f>E16-F16</f>
        <v>3780779.4999999995</v>
      </c>
    </row>
    <row r="17" spans="1:10" s="23" customFormat="1" ht="13.5" customHeight="1">
      <c r="A17" s="74" t="s">
        <v>173</v>
      </c>
      <c r="B17" s="71"/>
      <c r="C17" s="72"/>
      <c r="D17" s="73"/>
      <c r="E17" s="24">
        <f>E18+E33+E36+E47+E49+E55</f>
        <v>1475800</v>
      </c>
      <c r="F17" s="24">
        <f>F18+F24+F36+F47+F49+F34+F35+F56+F57+F27+F53</f>
        <v>315395.74000000005</v>
      </c>
      <c r="G17" s="24">
        <f>G18+G24+G36+G47+G49+G34+G35+G56+G57+G27+G53</f>
        <v>79849.460000000006</v>
      </c>
      <c r="H17" s="24">
        <f>H18+H24+H36+H47+H49+H34+H35+H56+H57+H27+H53</f>
        <v>79849.460000000006</v>
      </c>
      <c r="I17" s="24">
        <f>I18+I24+I36+I47+I49+I34+I35+I56+I57+I27+I53</f>
        <v>315395.74000000005</v>
      </c>
      <c r="J17" s="24">
        <f>E17-F17</f>
        <v>1160404.26</v>
      </c>
    </row>
    <row r="18" spans="1:10" ht="19.5" customHeight="1">
      <c r="A18" s="53" t="s">
        <v>264</v>
      </c>
      <c r="B18" s="20" t="s">
        <v>36</v>
      </c>
      <c r="C18" s="75" t="s">
        <v>38</v>
      </c>
      <c r="D18" s="68" t="s">
        <v>265</v>
      </c>
      <c r="E18" s="54">
        <f>E19+E22+E21</f>
        <v>37800</v>
      </c>
      <c r="F18" s="54">
        <f>F19+F22+F21</f>
        <v>9087.39</v>
      </c>
      <c r="G18" s="54">
        <f>G19+G20+G21+G22</f>
        <v>77297.66</v>
      </c>
      <c r="H18" s="54">
        <f>H19+H20+H21+H22</f>
        <v>77297.66</v>
      </c>
      <c r="I18" s="54">
        <f>I19+I20+I21+I22+I26+I25</f>
        <v>9087.39</v>
      </c>
      <c r="J18" s="65">
        <f t="shared" ref="J18:J79" si="0">E18-F18</f>
        <v>28712.61</v>
      </c>
    </row>
    <row r="19" spans="1:10" ht="73.5" customHeight="1">
      <c r="A19" s="19" t="s">
        <v>243</v>
      </c>
      <c r="B19" s="20" t="s">
        <v>36</v>
      </c>
      <c r="C19" s="66" t="s">
        <v>38</v>
      </c>
      <c r="D19" s="67" t="s">
        <v>403</v>
      </c>
      <c r="E19" s="25">
        <v>37800</v>
      </c>
      <c r="F19" s="25">
        <v>9079.57</v>
      </c>
      <c r="G19" s="25">
        <v>77297.66</v>
      </c>
      <c r="H19" s="25">
        <v>77297.66</v>
      </c>
      <c r="I19" s="25">
        <f t="shared" ref="I19:I26" si="1">F19</f>
        <v>9079.57</v>
      </c>
      <c r="J19" s="24">
        <f>E19-F19</f>
        <v>28720.43</v>
      </c>
    </row>
    <row r="20" spans="1:10" ht="0.75" customHeight="1">
      <c r="A20" s="19" t="s">
        <v>179</v>
      </c>
      <c r="B20" s="20" t="s">
        <v>36</v>
      </c>
      <c r="C20" s="66" t="s">
        <v>38</v>
      </c>
      <c r="D20" s="67" t="s">
        <v>180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customHeight="1">
      <c r="A21" s="19" t="s">
        <v>357</v>
      </c>
      <c r="B21" s="20" t="s">
        <v>36</v>
      </c>
      <c r="C21" s="66" t="s">
        <v>38</v>
      </c>
      <c r="D21" s="67" t="s">
        <v>356</v>
      </c>
      <c r="E21" s="25">
        <v>0</v>
      </c>
      <c r="F21" s="25">
        <v>0</v>
      </c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259</v>
      </c>
      <c r="B22" s="20" t="s">
        <v>36</v>
      </c>
      <c r="C22" s="82" t="s">
        <v>38</v>
      </c>
      <c r="D22" s="83" t="s">
        <v>323</v>
      </c>
      <c r="E22" s="25">
        <v>0</v>
      </c>
      <c r="F22" s="25">
        <v>7.82</v>
      </c>
      <c r="G22" s="25"/>
      <c r="H22" s="25"/>
      <c r="I22" s="25">
        <f t="shared" si="1"/>
        <v>7.82</v>
      </c>
      <c r="J22" s="24">
        <f t="shared" si="0"/>
        <v>-7.82</v>
      </c>
    </row>
    <row r="23" spans="1:10" ht="49.5" hidden="1" customHeight="1">
      <c r="A23" s="19" t="s">
        <v>220</v>
      </c>
      <c r="B23" s="20" t="s">
        <v>36</v>
      </c>
      <c r="C23" s="66" t="s">
        <v>38</v>
      </c>
      <c r="D23" s="67" t="s">
        <v>219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191</v>
      </c>
      <c r="B24" s="20" t="s">
        <v>36</v>
      </c>
      <c r="C24" s="152" t="s">
        <v>221</v>
      </c>
      <c r="D24" s="153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6" t="s">
        <v>38</v>
      </c>
      <c r="D25" s="67" t="s">
        <v>280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324</v>
      </c>
      <c r="B26" s="20" t="s">
        <v>36</v>
      </c>
      <c r="C26" s="66" t="s">
        <v>38</v>
      </c>
      <c r="D26" s="67" t="s">
        <v>323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283</v>
      </c>
      <c r="B27" s="20" t="s">
        <v>36</v>
      </c>
      <c r="C27" s="66" t="s">
        <v>38</v>
      </c>
      <c r="D27" s="67" t="s">
        <v>289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284</v>
      </c>
      <c r="B28" s="20" t="s">
        <v>36</v>
      </c>
      <c r="C28" s="66" t="s">
        <v>38</v>
      </c>
      <c r="D28" s="67" t="s">
        <v>290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285</v>
      </c>
      <c r="B29" s="20" t="s">
        <v>36</v>
      </c>
      <c r="C29" s="66" t="s">
        <v>38</v>
      </c>
      <c r="D29" s="67" t="s">
        <v>291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286</v>
      </c>
      <c r="B30" s="20" t="s">
        <v>36</v>
      </c>
      <c r="C30" s="66" t="s">
        <v>38</v>
      </c>
      <c r="D30" s="67" t="s">
        <v>292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287</v>
      </c>
      <c r="B31" s="20" t="s">
        <v>36</v>
      </c>
      <c r="C31" s="66" t="s">
        <v>38</v>
      </c>
      <c r="D31" s="67" t="s">
        <v>293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288</v>
      </c>
      <c r="B32" s="20" t="s">
        <v>36</v>
      </c>
      <c r="C32" s="66" t="s">
        <v>38</v>
      </c>
      <c r="D32" s="67" t="s">
        <v>294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191</v>
      </c>
      <c r="B33" s="20" t="s">
        <v>36</v>
      </c>
      <c r="C33" s="75" t="s">
        <v>38</v>
      </c>
      <c r="D33" s="68" t="s">
        <v>261</v>
      </c>
      <c r="E33" s="99">
        <f>E34+E35</f>
        <v>2600</v>
      </c>
      <c r="F33" s="54">
        <f>F34+F35</f>
        <v>3541.2</v>
      </c>
      <c r="G33" s="54"/>
      <c r="H33" s="54"/>
      <c r="I33" s="54">
        <f>I34+I35</f>
        <v>3541.2</v>
      </c>
      <c r="J33" s="65">
        <f>J34+J35</f>
        <v>-941.19999999999982</v>
      </c>
    </row>
    <row r="34" spans="1:10" ht="13.5" customHeight="1">
      <c r="A34" s="19" t="s">
        <v>191</v>
      </c>
      <c r="B34" s="20" t="s">
        <v>36</v>
      </c>
      <c r="C34" s="66" t="s">
        <v>38</v>
      </c>
      <c r="D34" s="67" t="s">
        <v>346</v>
      </c>
      <c r="E34" s="98">
        <v>2600</v>
      </c>
      <c r="F34" s="25">
        <v>3541.2</v>
      </c>
      <c r="G34" s="25"/>
      <c r="H34" s="25"/>
      <c r="I34" s="25">
        <f>F34</f>
        <v>3541.2</v>
      </c>
      <c r="J34" s="24">
        <f t="shared" si="0"/>
        <v>-941.19999999999982</v>
      </c>
    </row>
    <row r="35" spans="1:10" ht="25.5" customHeight="1">
      <c r="A35" s="19" t="s">
        <v>222</v>
      </c>
      <c r="B35" s="20" t="s">
        <v>36</v>
      </c>
      <c r="C35" s="66" t="s">
        <v>38</v>
      </c>
      <c r="D35" s="67" t="s">
        <v>401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200</v>
      </c>
      <c r="B36" s="20" t="s">
        <v>36</v>
      </c>
      <c r="C36" s="75" t="s">
        <v>38</v>
      </c>
      <c r="D36" s="68" t="s">
        <v>201</v>
      </c>
      <c r="E36" s="54">
        <f>E37+E40</f>
        <v>1313000</v>
      </c>
      <c r="F36" s="54">
        <f>F37+F40</f>
        <v>281298.64</v>
      </c>
      <c r="G36" s="25"/>
      <c r="H36" s="25"/>
      <c r="I36" s="54">
        <f>I37+I40</f>
        <v>281298.64</v>
      </c>
      <c r="J36" s="65">
        <f t="shared" si="0"/>
        <v>1031701.36</v>
      </c>
    </row>
    <row r="37" spans="1:10" ht="39.75" customHeight="1">
      <c r="A37" s="19" t="s">
        <v>336</v>
      </c>
      <c r="B37" s="20" t="s">
        <v>36</v>
      </c>
      <c r="C37" s="66" t="s">
        <v>38</v>
      </c>
      <c r="D37" s="67" t="s">
        <v>40</v>
      </c>
      <c r="E37" s="25">
        <v>125000</v>
      </c>
      <c r="F37" s="25">
        <v>3740.14</v>
      </c>
      <c r="G37" s="25">
        <v>0</v>
      </c>
      <c r="H37" s="25">
        <v>0</v>
      </c>
      <c r="I37" s="25">
        <f>F37</f>
        <v>3740.14</v>
      </c>
      <c r="J37" s="24">
        <f t="shared" si="0"/>
        <v>121259.86</v>
      </c>
    </row>
    <row r="38" spans="1:10" ht="38.25" customHeight="1">
      <c r="A38" s="19" t="s">
        <v>39</v>
      </c>
      <c r="B38" s="20" t="s">
        <v>36</v>
      </c>
      <c r="C38" s="66" t="s">
        <v>38</v>
      </c>
      <c r="D38" s="67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6"/>
      <c r="D39" s="67"/>
      <c r="E39" s="25"/>
      <c r="F39" s="109"/>
      <c r="G39" s="109"/>
      <c r="H39" s="109"/>
      <c r="I39" s="109"/>
      <c r="J39" s="110"/>
    </row>
    <row r="40" spans="1:10" ht="27" customHeight="1">
      <c r="A40" s="61" t="s">
        <v>202</v>
      </c>
      <c r="B40" s="20" t="s">
        <v>36</v>
      </c>
      <c r="C40" s="75" t="s">
        <v>38</v>
      </c>
      <c r="D40" s="68" t="s">
        <v>203</v>
      </c>
      <c r="E40" s="54">
        <f>E42+E41</f>
        <v>1188000</v>
      </c>
      <c r="F40" s="54">
        <f>F42+F44+F41</f>
        <v>277558.5</v>
      </c>
      <c r="G40" s="25">
        <v>7290.03</v>
      </c>
      <c r="H40" s="25">
        <v>7290.03</v>
      </c>
      <c r="I40" s="54">
        <f>F40</f>
        <v>277558.5</v>
      </c>
      <c r="J40" s="65">
        <f t="shared" si="0"/>
        <v>910441.5</v>
      </c>
    </row>
    <row r="41" spans="1:10" ht="27" customHeight="1">
      <c r="A41" s="19" t="s">
        <v>332</v>
      </c>
      <c r="B41" s="20" t="s">
        <v>36</v>
      </c>
      <c r="C41" s="75" t="s">
        <v>38</v>
      </c>
      <c r="D41" s="67" t="s">
        <v>342</v>
      </c>
      <c r="E41" s="25">
        <v>777000</v>
      </c>
      <c r="F41" s="25">
        <v>254856</v>
      </c>
      <c r="G41" s="25"/>
      <c r="H41" s="25"/>
      <c r="I41" s="25">
        <f>F41</f>
        <v>254856</v>
      </c>
      <c r="J41" s="24">
        <f t="shared" si="0"/>
        <v>522144</v>
      </c>
    </row>
    <row r="42" spans="1:10" ht="13.5" customHeight="1">
      <c r="A42" s="19" t="s">
        <v>331</v>
      </c>
      <c r="B42" s="20" t="s">
        <v>36</v>
      </c>
      <c r="C42" s="66" t="s">
        <v>38</v>
      </c>
      <c r="D42" s="67" t="s">
        <v>330</v>
      </c>
      <c r="E42" s="25">
        <v>411000</v>
      </c>
      <c r="F42" s="25">
        <v>22702.5</v>
      </c>
      <c r="G42" s="25">
        <v>0</v>
      </c>
      <c r="H42" s="25">
        <v>0</v>
      </c>
      <c r="I42" s="25">
        <f>F42</f>
        <v>22702.5</v>
      </c>
      <c r="J42" s="24">
        <f t="shared" si="0"/>
        <v>388297.5</v>
      </c>
    </row>
    <row r="43" spans="1:10" ht="13.5" hidden="1" customHeight="1">
      <c r="A43" s="111" t="s">
        <v>42</v>
      </c>
      <c r="B43" s="112" t="s">
        <v>36</v>
      </c>
      <c r="C43" s="113" t="s">
        <v>38</v>
      </c>
      <c r="D43" s="114" t="s">
        <v>43</v>
      </c>
      <c r="E43" s="109">
        <v>0</v>
      </c>
      <c r="F43" s="109"/>
      <c r="G43" s="109">
        <v>0</v>
      </c>
      <c r="H43" s="109">
        <v>0</v>
      </c>
      <c r="I43" s="109">
        <f>F43</f>
        <v>0</v>
      </c>
      <c r="J43" s="110">
        <f t="shared" si="0"/>
        <v>0</v>
      </c>
    </row>
    <row r="44" spans="1:10" ht="13.5" hidden="1" customHeight="1">
      <c r="A44" s="111" t="s">
        <v>44</v>
      </c>
      <c r="B44" s="112" t="s">
        <v>36</v>
      </c>
      <c r="C44" s="113" t="s">
        <v>38</v>
      </c>
      <c r="D44" s="114" t="s">
        <v>188</v>
      </c>
      <c r="E44" s="109"/>
      <c r="F44" s="109"/>
      <c r="G44" s="109">
        <v>253.8</v>
      </c>
      <c r="H44" s="109">
        <v>253.8</v>
      </c>
      <c r="I44" s="109">
        <f t="shared" ref="I44:I54" si="4">F44</f>
        <v>0</v>
      </c>
      <c r="J44" s="110">
        <f t="shared" si="0"/>
        <v>0</v>
      </c>
    </row>
    <row r="45" spans="1:10" ht="13.5" hidden="1" customHeight="1">
      <c r="A45" s="111" t="s">
        <v>181</v>
      </c>
      <c r="B45" s="112" t="s">
        <v>36</v>
      </c>
      <c r="C45" s="113" t="s">
        <v>38</v>
      </c>
      <c r="D45" s="114" t="s">
        <v>182</v>
      </c>
      <c r="E45" s="109">
        <v>0</v>
      </c>
      <c r="F45" s="109">
        <v>58</v>
      </c>
      <c r="G45" s="109"/>
      <c r="H45" s="109"/>
      <c r="I45" s="109">
        <f t="shared" si="4"/>
        <v>58</v>
      </c>
      <c r="J45" s="110">
        <f t="shared" si="0"/>
        <v>-58</v>
      </c>
    </row>
    <row r="46" spans="1:10" ht="13.5" hidden="1" customHeight="1">
      <c r="A46" s="111" t="s">
        <v>45</v>
      </c>
      <c r="B46" s="112" t="s">
        <v>36</v>
      </c>
      <c r="C46" s="113" t="s">
        <v>38</v>
      </c>
      <c r="D46" s="114" t="s">
        <v>46</v>
      </c>
      <c r="E46" s="109"/>
      <c r="F46" s="109"/>
      <c r="G46" s="109">
        <v>0</v>
      </c>
      <c r="H46" s="109">
        <v>0</v>
      </c>
      <c r="I46" s="109">
        <f t="shared" si="4"/>
        <v>0</v>
      </c>
      <c r="J46" s="110">
        <f t="shared" si="0"/>
        <v>0</v>
      </c>
    </row>
    <row r="47" spans="1:10" ht="12.75" hidden="1" customHeight="1">
      <c r="A47" s="111" t="s">
        <v>244</v>
      </c>
      <c r="B47" s="112" t="s">
        <v>36</v>
      </c>
      <c r="C47" s="113" t="s">
        <v>48</v>
      </c>
      <c r="D47" s="114" t="s">
        <v>46</v>
      </c>
      <c r="E47" s="109">
        <v>0</v>
      </c>
      <c r="F47" s="109">
        <v>0</v>
      </c>
      <c r="G47" s="109"/>
      <c r="H47" s="109"/>
      <c r="I47" s="109">
        <f t="shared" si="4"/>
        <v>0</v>
      </c>
      <c r="J47" s="110">
        <f>E47-F47</f>
        <v>0</v>
      </c>
    </row>
    <row r="48" spans="1:10" ht="15.75" hidden="1" customHeight="1">
      <c r="A48" s="19" t="s">
        <v>192</v>
      </c>
      <c r="B48" s="20" t="s">
        <v>36</v>
      </c>
      <c r="C48" s="152" t="s">
        <v>257</v>
      </c>
      <c r="D48" s="153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204</v>
      </c>
      <c r="B49" s="20"/>
      <c r="C49" s="75" t="s">
        <v>48</v>
      </c>
      <c r="D49" s="68" t="s">
        <v>205</v>
      </c>
      <c r="E49" s="54">
        <f>E50+E52</f>
        <v>122400</v>
      </c>
      <c r="F49" s="54">
        <f>F50+F52</f>
        <v>21468.51</v>
      </c>
      <c r="G49" s="25"/>
      <c r="H49" s="25"/>
      <c r="I49" s="54">
        <f>I50+I52+I51</f>
        <v>21468.51</v>
      </c>
      <c r="J49" s="65">
        <f>J50+J52</f>
        <v>100931.49</v>
      </c>
    </row>
    <row r="50" spans="1:10" ht="72" hidden="1">
      <c r="A50" s="19" t="s">
        <v>245</v>
      </c>
      <c r="B50" s="20" t="s">
        <v>36</v>
      </c>
      <c r="C50" s="66" t="s">
        <v>178</v>
      </c>
      <c r="D50" s="84" t="s">
        <v>281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246</v>
      </c>
      <c r="B51" s="20" t="s">
        <v>36</v>
      </c>
      <c r="C51" s="66" t="s">
        <v>47</v>
      </c>
      <c r="D51" s="67" t="s">
        <v>239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333</v>
      </c>
      <c r="B52" s="20" t="s">
        <v>36</v>
      </c>
      <c r="C52" s="66" t="s">
        <v>48</v>
      </c>
      <c r="D52" s="67" t="s">
        <v>49</v>
      </c>
      <c r="E52" s="25">
        <v>122400</v>
      </c>
      <c r="F52" s="25">
        <v>21468.51</v>
      </c>
      <c r="G52" s="25"/>
      <c r="H52" s="25"/>
      <c r="I52" s="25">
        <f t="shared" si="4"/>
        <v>21468.51</v>
      </c>
      <c r="J52" s="24">
        <f t="shared" si="0"/>
        <v>100931.49</v>
      </c>
    </row>
    <row r="53" spans="1:10" ht="27.75" customHeight="1">
      <c r="A53" s="101" t="s">
        <v>366</v>
      </c>
      <c r="B53" s="27" t="s">
        <v>36</v>
      </c>
      <c r="C53" s="75" t="s">
        <v>48</v>
      </c>
      <c r="D53" s="68" t="s">
        <v>365</v>
      </c>
      <c r="E53" s="25"/>
      <c r="F53" s="54">
        <f>F54</f>
        <v>0</v>
      </c>
      <c r="G53" s="54"/>
      <c r="H53" s="54"/>
      <c r="I53" s="54">
        <f>I54</f>
        <v>0</v>
      </c>
      <c r="J53" s="65">
        <f t="shared" si="0"/>
        <v>0</v>
      </c>
    </row>
    <row r="54" spans="1:10" ht="82.5" hidden="1" customHeight="1">
      <c r="A54" s="100" t="s">
        <v>364</v>
      </c>
      <c r="B54" s="20" t="s">
        <v>36</v>
      </c>
      <c r="C54" s="66" t="s">
        <v>48</v>
      </c>
      <c r="D54" s="67" t="s">
        <v>363</v>
      </c>
      <c r="E54" s="25"/>
      <c r="F54" s="25"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30.75" hidden="1" customHeight="1">
      <c r="A55" s="87"/>
      <c r="B55" s="27" t="s">
        <v>36</v>
      </c>
      <c r="C55" s="75" t="s">
        <v>48</v>
      </c>
      <c r="D55" s="68" t="s">
        <v>358</v>
      </c>
      <c r="E55" s="54">
        <f>E56</f>
        <v>0</v>
      </c>
      <c r="F55" s="54">
        <f>F56</f>
        <v>0</v>
      </c>
      <c r="G55" s="54"/>
      <c r="H55" s="54"/>
      <c r="I55" s="54">
        <f>I56</f>
        <v>0</v>
      </c>
      <c r="J55" s="65">
        <f t="shared" si="0"/>
        <v>0</v>
      </c>
    </row>
    <row r="56" spans="1:10" ht="54.75" hidden="1" customHeight="1">
      <c r="A56" s="86" t="s">
        <v>279</v>
      </c>
      <c r="B56" s="20" t="s">
        <v>36</v>
      </c>
      <c r="C56" s="66" t="s">
        <v>48</v>
      </c>
      <c r="D56" s="67" t="s">
        <v>359</v>
      </c>
      <c r="E56" s="25">
        <v>0</v>
      </c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hidden="1" customHeight="1">
      <c r="A57" s="19" t="s">
        <v>266</v>
      </c>
      <c r="B57" s="20" t="s">
        <v>36</v>
      </c>
      <c r="C57" s="66" t="s">
        <v>48</v>
      </c>
      <c r="D57" s="67" t="s">
        <v>267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174</v>
      </c>
      <c r="B58" s="27" t="s">
        <v>36</v>
      </c>
      <c r="C58" s="75" t="s">
        <v>48</v>
      </c>
      <c r="D58" s="68" t="s">
        <v>186</v>
      </c>
      <c r="E58" s="54">
        <f>E59+E60+E69+E73+E68+E77</f>
        <v>2898848.1399999997</v>
      </c>
      <c r="F58" s="54">
        <f>F59+F60+F69+F73+F68+F77</f>
        <v>278472.90000000002</v>
      </c>
      <c r="G58" s="54">
        <f>G59+G60+G69+G73+G68+G77</f>
        <v>0</v>
      </c>
      <c r="H58" s="54">
        <f>H59+H60+H69+H73+H68+H77</f>
        <v>0</v>
      </c>
      <c r="I58" s="54">
        <f>I59+I60+I69+I73+I68+I77</f>
        <v>278472.90000000002</v>
      </c>
      <c r="J58" s="65">
        <f t="shared" si="0"/>
        <v>2620375.2399999998</v>
      </c>
    </row>
    <row r="59" spans="1:10" ht="24">
      <c r="A59" s="19" t="s">
        <v>335</v>
      </c>
      <c r="B59" s="20" t="s">
        <v>36</v>
      </c>
      <c r="C59" s="66" t="s">
        <v>48</v>
      </c>
      <c r="D59" s="133" t="s">
        <v>423</v>
      </c>
      <c r="E59" s="25">
        <v>354400</v>
      </c>
      <c r="F59" s="25">
        <v>118132</v>
      </c>
      <c r="G59" s="25">
        <v>0</v>
      </c>
      <c r="H59" s="25">
        <v>0</v>
      </c>
      <c r="I59" s="25">
        <f>F59</f>
        <v>118132</v>
      </c>
      <c r="J59" s="24">
        <f t="shared" si="0"/>
        <v>236268</v>
      </c>
    </row>
    <row r="60" spans="1:10" ht="24.75" customHeight="1">
      <c r="A60" s="19" t="s">
        <v>334</v>
      </c>
      <c r="B60" s="20" t="s">
        <v>36</v>
      </c>
      <c r="C60" s="66" t="s">
        <v>48</v>
      </c>
      <c r="D60" s="67" t="s">
        <v>391</v>
      </c>
      <c r="E60" s="25">
        <v>551700</v>
      </c>
      <c r="F60" s="25">
        <v>137925</v>
      </c>
      <c r="G60" s="25">
        <v>0</v>
      </c>
      <c r="H60" s="25">
        <v>0</v>
      </c>
      <c r="I60" s="25">
        <f>F60</f>
        <v>137925</v>
      </c>
      <c r="J60" s="24">
        <f t="shared" si="0"/>
        <v>413775</v>
      </c>
    </row>
    <row r="61" spans="1:10" s="23" customFormat="1" ht="0.75" hidden="1" customHeight="1">
      <c r="A61" s="19" t="s">
        <v>184</v>
      </c>
      <c r="B61" s="27"/>
      <c r="C61" s="66" t="s">
        <v>48</v>
      </c>
      <c r="D61" s="67" t="s">
        <v>187</v>
      </c>
      <c r="E61" s="25"/>
      <c r="F61" s="25"/>
      <c r="G61" s="54"/>
      <c r="H61" s="54"/>
      <c r="I61" s="25">
        <f t="shared" ref="I61:I79" si="5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5" t="s">
        <v>48</v>
      </c>
      <c r="D62" s="68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247</v>
      </c>
      <c r="B63" s="20"/>
      <c r="C63" s="66"/>
      <c r="D63" s="67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248</v>
      </c>
      <c r="B64" s="20"/>
      <c r="C64" s="66"/>
      <c r="D64" s="67"/>
      <c r="E64" s="25"/>
      <c r="F64" s="25"/>
      <c r="G64" s="25">
        <v>85000</v>
      </c>
      <c r="H64" s="25">
        <v>85000</v>
      </c>
      <c r="I64" s="25">
        <f t="shared" si="5"/>
        <v>0</v>
      </c>
      <c r="J64" s="24">
        <f t="shared" si="0"/>
        <v>0</v>
      </c>
    </row>
    <row r="65" spans="1:10" ht="18.75" hidden="1" customHeight="1">
      <c r="A65" s="19" t="s">
        <v>176</v>
      </c>
      <c r="B65" s="20"/>
      <c r="C65" s="66"/>
      <c r="D65" s="67"/>
      <c r="E65" s="25"/>
      <c r="F65" s="25"/>
      <c r="G65" s="25">
        <v>27445</v>
      </c>
      <c r="H65" s="25">
        <v>27445</v>
      </c>
      <c r="I65" s="25">
        <f t="shared" si="5"/>
        <v>0</v>
      </c>
      <c r="J65" s="24">
        <f t="shared" si="0"/>
        <v>0</v>
      </c>
    </row>
    <row r="66" spans="1:10" ht="0.75" hidden="1" customHeight="1">
      <c r="A66" s="19" t="s">
        <v>177</v>
      </c>
      <c r="B66" s="20"/>
      <c r="C66" s="66"/>
      <c r="D66" s="67"/>
      <c r="E66" s="25"/>
      <c r="F66" s="25"/>
      <c r="G66" s="25">
        <v>14208</v>
      </c>
      <c r="H66" s="25">
        <v>14208</v>
      </c>
      <c r="I66" s="25">
        <f t="shared" si="5"/>
        <v>0</v>
      </c>
      <c r="J66" s="24">
        <f t="shared" si="0"/>
        <v>0</v>
      </c>
    </row>
    <row r="67" spans="1:10" ht="28.5" hidden="1" customHeight="1">
      <c r="A67" s="19" t="s">
        <v>249</v>
      </c>
      <c r="B67" s="20"/>
      <c r="C67" s="66"/>
      <c r="D67" s="67"/>
      <c r="E67" s="25"/>
      <c r="F67" s="25"/>
      <c r="G67" s="25"/>
      <c r="H67" s="25"/>
      <c r="I67" s="25">
        <f t="shared" si="5"/>
        <v>0</v>
      </c>
      <c r="J67" s="24">
        <f t="shared" si="0"/>
        <v>0</v>
      </c>
    </row>
    <row r="68" spans="1:10" ht="15.75" hidden="1" customHeight="1">
      <c r="A68" s="19" t="s">
        <v>269</v>
      </c>
      <c r="B68" s="20" t="s">
        <v>36</v>
      </c>
      <c r="C68" s="66" t="s">
        <v>48</v>
      </c>
      <c r="D68" s="67" t="s">
        <v>268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7" t="s">
        <v>250</v>
      </c>
      <c r="B69" s="78" t="s">
        <v>36</v>
      </c>
      <c r="C69" s="79" t="s">
        <v>48</v>
      </c>
      <c r="D69" s="125" t="s">
        <v>416</v>
      </c>
      <c r="E69" s="81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5">
        <f>J70+J71</f>
        <v>0</v>
      </c>
    </row>
    <row r="70" spans="1:10" ht="37.5" hidden="1" customHeight="1">
      <c r="A70" s="19" t="s">
        <v>262</v>
      </c>
      <c r="B70" s="78"/>
      <c r="C70" s="142"/>
      <c r="D70" s="143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419</v>
      </c>
      <c r="B71" s="126" t="s">
        <v>36</v>
      </c>
      <c r="C71" s="127" t="s">
        <v>48</v>
      </c>
      <c r="D71" s="128" t="s">
        <v>416</v>
      </c>
      <c r="E71" s="25">
        <v>0</v>
      </c>
      <c r="F71" s="25">
        <v>0</v>
      </c>
      <c r="G71" s="25"/>
      <c r="H71" s="25"/>
      <c r="I71" s="25">
        <f t="shared" si="5"/>
        <v>0</v>
      </c>
      <c r="J71" s="24">
        <f>E71-F71</f>
        <v>0</v>
      </c>
    </row>
    <row r="72" spans="1:10" ht="41.25" hidden="1" customHeight="1">
      <c r="A72" s="19" t="s">
        <v>274</v>
      </c>
      <c r="B72" s="78"/>
      <c r="C72" s="79"/>
      <c r="D72" s="80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7" t="s">
        <v>251</v>
      </c>
      <c r="B73" s="78" t="s">
        <v>36</v>
      </c>
      <c r="C73" s="79" t="s">
        <v>48</v>
      </c>
      <c r="D73" s="80" t="s">
        <v>392</v>
      </c>
      <c r="E73" s="54">
        <f>E74</f>
        <v>80879</v>
      </c>
      <c r="F73" s="54">
        <f>F74</f>
        <v>20219.75</v>
      </c>
      <c r="G73" s="54">
        <f>G74</f>
        <v>0</v>
      </c>
      <c r="H73" s="54">
        <f>H74</f>
        <v>0</v>
      </c>
      <c r="I73" s="54">
        <f>I74</f>
        <v>20219.75</v>
      </c>
      <c r="J73" s="65">
        <f>J74+J75+J79</f>
        <v>60659.25</v>
      </c>
    </row>
    <row r="74" spans="1:10" ht="36" customHeight="1">
      <c r="A74" s="19" t="s">
        <v>337</v>
      </c>
      <c r="B74" s="20" t="s">
        <v>36</v>
      </c>
      <c r="C74" s="66" t="s">
        <v>48</v>
      </c>
      <c r="D74" s="67" t="s">
        <v>402</v>
      </c>
      <c r="E74" s="25">
        <v>80879</v>
      </c>
      <c r="F74" s="25">
        <v>20219.75</v>
      </c>
      <c r="G74" s="25">
        <v>0</v>
      </c>
      <c r="H74" s="25">
        <v>0</v>
      </c>
      <c r="I74" s="25">
        <f t="shared" si="5"/>
        <v>20219.75</v>
      </c>
      <c r="J74" s="24">
        <f t="shared" si="0"/>
        <v>60659.25</v>
      </c>
    </row>
    <row r="75" spans="1:10" ht="48" hidden="1" customHeight="1">
      <c r="A75" s="56" t="s">
        <v>252</v>
      </c>
      <c r="B75" s="20" t="s">
        <v>36</v>
      </c>
      <c r="C75" s="66" t="s">
        <v>48</v>
      </c>
      <c r="D75" s="67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195</v>
      </c>
      <c r="B76" s="58" t="s">
        <v>36</v>
      </c>
      <c r="C76" s="134" t="s">
        <v>194</v>
      </c>
      <c r="D76" s="135"/>
      <c r="E76" s="60"/>
      <c r="F76" s="60"/>
      <c r="G76" s="59"/>
      <c r="H76" s="59"/>
      <c r="I76" s="25">
        <f t="shared" si="5"/>
        <v>0</v>
      </c>
      <c r="J76" s="24">
        <f t="shared" si="0"/>
        <v>0</v>
      </c>
    </row>
    <row r="77" spans="1:10" ht="20.25" customHeight="1">
      <c r="A77" s="105" t="s">
        <v>386</v>
      </c>
      <c r="B77" s="58" t="s">
        <v>36</v>
      </c>
      <c r="C77" s="103" t="s">
        <v>48</v>
      </c>
      <c r="D77" s="104" t="s">
        <v>393</v>
      </c>
      <c r="E77" s="65">
        <f>E78</f>
        <v>1911869.14</v>
      </c>
      <c r="F77" s="65">
        <f>F78</f>
        <v>2196.15</v>
      </c>
      <c r="G77" s="65">
        <f>G78</f>
        <v>0</v>
      </c>
      <c r="H77" s="65">
        <f>H78</f>
        <v>0</v>
      </c>
      <c r="I77" s="65">
        <f>I78</f>
        <v>2196.15</v>
      </c>
      <c r="J77" s="65">
        <f t="shared" si="0"/>
        <v>1909672.99</v>
      </c>
    </row>
    <row r="78" spans="1:10" ht="60" customHeight="1">
      <c r="A78" s="56" t="s">
        <v>362</v>
      </c>
      <c r="B78" s="58" t="s">
        <v>36</v>
      </c>
      <c r="C78" s="134" t="s">
        <v>394</v>
      </c>
      <c r="D78" s="135"/>
      <c r="E78" s="25">
        <v>1911869.14</v>
      </c>
      <c r="F78" s="25">
        <v>2196.15</v>
      </c>
      <c r="G78" s="59"/>
      <c r="H78" s="59"/>
      <c r="I78" s="25">
        <f t="shared" si="5"/>
        <v>2196.15</v>
      </c>
      <c r="J78" s="24">
        <f t="shared" si="0"/>
        <v>1909672.99</v>
      </c>
    </row>
    <row r="79" spans="1:10" ht="60" hidden="1" customHeight="1">
      <c r="A79" s="56" t="s">
        <v>326</v>
      </c>
      <c r="B79" s="91">
        <v>10</v>
      </c>
      <c r="C79" s="66" t="s">
        <v>341</v>
      </c>
      <c r="D79" s="49" t="s">
        <v>327</v>
      </c>
      <c r="E79" s="25"/>
      <c r="F79" s="25"/>
      <c r="G79" s="91"/>
      <c r="H79" s="91"/>
      <c r="I79" s="25">
        <f t="shared" si="5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66"/>
  <sheetViews>
    <sheetView showGridLines="0" zoomScaleNormal="100" workbookViewId="0">
      <selection activeCell="J53" activeCellId="1" sqref="J11:J33 J5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</cols>
  <sheetData>
    <row r="1" spans="1:16">
      <c r="A1" s="144" t="s">
        <v>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6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6">
      <c r="A3" s="175" t="s">
        <v>16</v>
      </c>
      <c r="B3" s="145" t="s">
        <v>17</v>
      </c>
      <c r="C3" s="154" t="s">
        <v>54</v>
      </c>
      <c r="D3" s="177"/>
      <c r="E3" s="177"/>
      <c r="F3" s="177"/>
      <c r="G3" s="155"/>
      <c r="H3" s="145" t="s">
        <v>19</v>
      </c>
      <c r="I3" s="145" t="s">
        <v>55</v>
      </c>
      <c r="J3" s="147" t="s">
        <v>20</v>
      </c>
      <c r="K3" s="148"/>
      <c r="L3" s="148"/>
      <c r="M3" s="149"/>
      <c r="N3" s="147" t="s">
        <v>21</v>
      </c>
      <c r="O3" s="149"/>
    </row>
    <row r="4" spans="1:16" ht="225">
      <c r="A4" s="176"/>
      <c r="B4" s="146"/>
      <c r="C4" s="156"/>
      <c r="D4" s="178"/>
      <c r="E4" s="178"/>
      <c r="F4" s="178"/>
      <c r="G4" s="157"/>
      <c r="H4" s="146"/>
      <c r="I4" s="146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6" ht="13.5" thickBot="1">
      <c r="A5" s="17" t="s">
        <v>26</v>
      </c>
      <c r="B5" s="18" t="s">
        <v>27</v>
      </c>
      <c r="C5" s="150" t="s">
        <v>28</v>
      </c>
      <c r="D5" s="164"/>
      <c r="E5" s="164"/>
      <c r="F5" s="164"/>
      <c r="G5" s="151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6" s="23" customFormat="1" ht="14.25">
      <c r="A6" s="32" t="s">
        <v>60</v>
      </c>
      <c r="B6" s="33" t="s">
        <v>61</v>
      </c>
      <c r="C6" s="34" t="s">
        <v>37</v>
      </c>
      <c r="D6" s="35" t="s">
        <v>172</v>
      </c>
      <c r="E6" s="35" t="s">
        <v>62</v>
      </c>
      <c r="F6" s="35" t="s">
        <v>37</v>
      </c>
      <c r="G6" s="36" t="s">
        <v>37</v>
      </c>
      <c r="H6" s="24">
        <f>H7+H10+H36+H41+H43+H48+H53+H65+H76+H92+H102+H105+H153+H157</f>
        <v>4374648.1399999997</v>
      </c>
      <c r="I6" s="24">
        <f>I7+I10+I36+I41+I43+I48+I53+I65+I76+I92+I102+I105+I153+I157</f>
        <v>4374648.1399999997</v>
      </c>
      <c r="J6" s="24">
        <f>J7+J10+J36+J41+J48+J53+J65+J76+J92+J102+J105+J153+J157</f>
        <v>558940.28999999992</v>
      </c>
      <c r="K6" s="24" t="e">
        <f>K7+K10+K36+K41+K48+K53+K65+K76+K92+K102+K105+K153+K157</f>
        <v>#REF!</v>
      </c>
      <c r="L6" s="24" t="e">
        <f>L7+L10+L36+L41+L48+L53+L65+L76+L92+L102+L105+L153+L157</f>
        <v>#REF!</v>
      </c>
      <c r="M6" s="24">
        <f>M7+M10+M36+M41+M48+M53+M65+M76+M92+M102+M105+M153+M157</f>
        <v>558940.28999999992</v>
      </c>
      <c r="N6" s="24">
        <f>N7+N10+N36+N41+N48+N53+N65+N76+N92+N102+N105+N153+N157+N43</f>
        <v>3815707.8499999996</v>
      </c>
      <c r="O6" s="24">
        <f>O7+O10+O36+O41+O48+O53+O65+O76+O92+O102+O105+O153+O157</f>
        <v>3815707.8499999996</v>
      </c>
    </row>
    <row r="7" spans="1:16" ht="42" hidden="1" customHeight="1">
      <c r="A7" s="94" t="s">
        <v>193</v>
      </c>
      <c r="B7" s="158" t="s">
        <v>190</v>
      </c>
      <c r="C7" s="159"/>
      <c r="D7" s="159"/>
      <c r="E7" s="159"/>
      <c r="F7" s="159"/>
      <c r="G7" s="160"/>
      <c r="H7" s="65">
        <f>H8+H9</f>
        <v>0</v>
      </c>
      <c r="I7" s="65">
        <f>I8+I9</f>
        <v>0</v>
      </c>
      <c r="J7" s="65">
        <f>J8+J9</f>
        <v>0</v>
      </c>
      <c r="K7" s="65" t="e">
        <f>#REF!+#REF!+K15+K16+K17+K18+K19+K20+K21+K22+K23+K24+#REF!+K25+K26+K27+K8+K9</f>
        <v>#REF!</v>
      </c>
      <c r="L7" s="65" t="e">
        <f>#REF!+#REF!+L15+L16+L17+L18+L19+L20+L21+L22+L23+L24+#REF!+L25+L26+L27+L8+L9</f>
        <v>#REF!</v>
      </c>
      <c r="M7" s="65">
        <f>M8+M9</f>
        <v>0</v>
      </c>
      <c r="N7" s="65">
        <f t="shared" ref="N7:N40" si="0">H7-J7</f>
        <v>0</v>
      </c>
      <c r="O7" s="65">
        <f t="shared" ref="O7:O95" si="1">I7-J7</f>
        <v>0</v>
      </c>
    </row>
    <row r="8" spans="1:16" ht="15" hidden="1" customHeight="1">
      <c r="A8" s="37" t="s">
        <v>63</v>
      </c>
      <c r="B8" s="38" t="s">
        <v>61</v>
      </c>
      <c r="C8" s="39" t="s">
        <v>48</v>
      </c>
      <c r="D8" s="40" t="s">
        <v>190</v>
      </c>
      <c r="E8" s="40" t="s">
        <v>367</v>
      </c>
      <c r="F8" s="40" t="s">
        <v>354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6" ht="15" hidden="1" customHeight="1">
      <c r="A9" s="37" t="s">
        <v>67</v>
      </c>
      <c r="B9" s="38" t="s">
        <v>61</v>
      </c>
      <c r="C9" s="39" t="s">
        <v>48</v>
      </c>
      <c r="D9" s="40" t="s">
        <v>190</v>
      </c>
      <c r="E9" s="40" t="s">
        <v>367</v>
      </c>
      <c r="F9" s="40" t="s">
        <v>353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6" ht="60" customHeight="1">
      <c r="A10" s="94" t="s">
        <v>158</v>
      </c>
      <c r="B10" s="168" t="s">
        <v>64</v>
      </c>
      <c r="C10" s="169"/>
      <c r="D10" s="169"/>
      <c r="E10" s="169"/>
      <c r="F10" s="169"/>
      <c r="G10" s="170"/>
      <c r="H10" s="54">
        <f t="shared" ref="H10:M10" si="2">H14+H15+H16+H17+H18+H19+H20+H21+H22+H23+H24+H35+H25+H30+H13+H33+H34+H11+H12</f>
        <v>1748600</v>
      </c>
      <c r="I10" s="54">
        <f t="shared" si="2"/>
        <v>1748600</v>
      </c>
      <c r="J10" s="54">
        <f t="shared" si="2"/>
        <v>371155.52999999997</v>
      </c>
      <c r="K10" s="54">
        <f t="shared" si="2"/>
        <v>0</v>
      </c>
      <c r="L10" s="54">
        <f t="shared" si="2"/>
        <v>0</v>
      </c>
      <c r="M10" s="54">
        <f t="shared" si="2"/>
        <v>371155.52999999997</v>
      </c>
      <c r="N10" s="65">
        <f t="shared" si="0"/>
        <v>1377444.47</v>
      </c>
      <c r="O10" s="65">
        <f t="shared" si="1"/>
        <v>1377444.47</v>
      </c>
    </row>
    <row r="11" spans="1:16" ht="18" customHeight="1">
      <c r="A11" s="118" t="s">
        <v>63</v>
      </c>
      <c r="B11" s="38" t="s">
        <v>61</v>
      </c>
      <c r="C11" s="115" t="s">
        <v>48</v>
      </c>
      <c r="D11" s="116" t="s">
        <v>64</v>
      </c>
      <c r="E11" s="116" t="s">
        <v>407</v>
      </c>
      <c r="F11" s="116" t="s">
        <v>354</v>
      </c>
      <c r="G11" s="117" t="s">
        <v>66</v>
      </c>
      <c r="H11" s="25">
        <v>393000</v>
      </c>
      <c r="I11" s="25">
        <f>H11</f>
        <v>393000</v>
      </c>
      <c r="J11" s="25">
        <v>71839.360000000001</v>
      </c>
      <c r="K11" s="25"/>
      <c r="L11" s="25"/>
      <c r="M11" s="25">
        <f>J11</f>
        <v>71839.360000000001</v>
      </c>
      <c r="N11" s="24">
        <f>H11-J11</f>
        <v>321160.64</v>
      </c>
      <c r="O11" s="24">
        <f>I11-J11</f>
        <v>321160.64</v>
      </c>
      <c r="P11" s="96">
        <f>J11+J13+J54</f>
        <v>232199.86</v>
      </c>
    </row>
    <row r="12" spans="1:16" ht="15.75" customHeight="1">
      <c r="A12" s="37" t="s">
        <v>67</v>
      </c>
      <c r="B12" s="38" t="s">
        <v>61</v>
      </c>
      <c r="C12" s="115" t="s">
        <v>48</v>
      </c>
      <c r="D12" s="116" t="s">
        <v>64</v>
      </c>
      <c r="E12" s="116" t="s">
        <v>407</v>
      </c>
      <c r="F12" s="116" t="s">
        <v>353</v>
      </c>
      <c r="G12" s="117" t="s">
        <v>68</v>
      </c>
      <c r="H12" s="25">
        <v>118000</v>
      </c>
      <c r="I12" s="25">
        <f>H12</f>
        <v>118000</v>
      </c>
      <c r="J12" s="25">
        <v>17467.5</v>
      </c>
      <c r="K12" s="25"/>
      <c r="L12" s="25"/>
      <c r="M12" s="25">
        <f>J12</f>
        <v>17467.5</v>
      </c>
      <c r="N12" s="24">
        <f>H12-J12</f>
        <v>100532.5</v>
      </c>
      <c r="O12" s="24">
        <f>I12-J12</f>
        <v>100532.5</v>
      </c>
      <c r="P12" s="96">
        <f>J12+J15+J55</f>
        <v>55801.11</v>
      </c>
    </row>
    <row r="13" spans="1:16" ht="14.25">
      <c r="A13" s="118" t="s">
        <v>63</v>
      </c>
      <c r="B13" s="38" t="s">
        <v>61</v>
      </c>
      <c r="C13" s="39" t="s">
        <v>48</v>
      </c>
      <c r="D13" s="40" t="s">
        <v>64</v>
      </c>
      <c r="E13" s="40" t="s">
        <v>368</v>
      </c>
      <c r="F13" s="40" t="s">
        <v>354</v>
      </c>
      <c r="G13" s="41" t="s">
        <v>66</v>
      </c>
      <c r="H13" s="25">
        <v>732800</v>
      </c>
      <c r="I13" s="25">
        <f>H13</f>
        <v>732800</v>
      </c>
      <c r="J13" s="25">
        <v>149632.5</v>
      </c>
      <c r="K13" s="25"/>
      <c r="L13" s="25"/>
      <c r="M13" s="25">
        <f>J13</f>
        <v>149632.5</v>
      </c>
      <c r="N13" s="24">
        <f>H13-J13</f>
        <v>583167.5</v>
      </c>
      <c r="O13" s="24">
        <f>I13-J13</f>
        <v>583167.5</v>
      </c>
    </row>
    <row r="14" spans="1:16" ht="14.25" hidden="1">
      <c r="A14" s="37" t="s">
        <v>238</v>
      </c>
      <c r="B14" s="38" t="s">
        <v>61</v>
      </c>
      <c r="C14" s="39" t="s">
        <v>48</v>
      </c>
      <c r="D14" s="40" t="s">
        <v>64</v>
      </c>
      <c r="E14" s="40" t="s">
        <v>368</v>
      </c>
      <c r="F14" s="40" t="s">
        <v>338</v>
      </c>
      <c r="G14" s="41" t="s">
        <v>233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6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368</v>
      </c>
      <c r="F15" s="40" t="s">
        <v>353</v>
      </c>
      <c r="G15" s="41" t="s">
        <v>68</v>
      </c>
      <c r="H15" s="25">
        <v>221200</v>
      </c>
      <c r="I15" s="25">
        <f t="shared" si="3"/>
        <v>221200</v>
      </c>
      <c r="J15" s="25">
        <v>35093.75</v>
      </c>
      <c r="K15" s="25"/>
      <c r="L15" s="25"/>
      <c r="M15" s="25">
        <f>J15</f>
        <v>35093.75</v>
      </c>
      <c r="N15" s="24">
        <f t="shared" si="0"/>
        <v>186106.25</v>
      </c>
      <c r="O15" s="24">
        <f t="shared" si="1"/>
        <v>186106.25</v>
      </c>
      <c r="P15" s="96">
        <f>H13+H15</f>
        <v>954000</v>
      </c>
    </row>
    <row r="16" spans="1:16" ht="14.25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368</v>
      </c>
      <c r="F16" s="40" t="s">
        <v>339</v>
      </c>
      <c r="G16" s="41" t="s">
        <v>70</v>
      </c>
      <c r="H16" s="97">
        <v>13000</v>
      </c>
      <c r="I16" s="25">
        <f t="shared" si="3"/>
        <v>13000</v>
      </c>
      <c r="J16" s="97">
        <v>1492.94</v>
      </c>
      <c r="K16" s="25"/>
      <c r="L16" s="25"/>
      <c r="M16" s="25">
        <f t="shared" ref="M16:M32" si="4">J16</f>
        <v>1492.94</v>
      </c>
      <c r="N16" s="24">
        <f t="shared" si="0"/>
        <v>11507.06</v>
      </c>
      <c r="O16" s="24">
        <f t="shared" si="1"/>
        <v>11507.06</v>
      </c>
      <c r="P16" s="96"/>
    </row>
    <row r="17" spans="1:16" ht="2.25" hidden="1" customHeight="1">
      <c r="A17" s="37" t="s">
        <v>71</v>
      </c>
      <c r="B17" s="38" t="s">
        <v>61</v>
      </c>
      <c r="C17" s="39" t="s">
        <v>48</v>
      </c>
      <c r="D17" s="40" t="s">
        <v>64</v>
      </c>
      <c r="E17" s="40" t="s">
        <v>368</v>
      </c>
      <c r="F17" s="40" t="s">
        <v>65</v>
      </c>
      <c r="G17" s="41" t="s">
        <v>72</v>
      </c>
      <c r="H17" s="97"/>
      <c r="I17" s="25">
        <f t="shared" si="3"/>
        <v>0</v>
      </c>
      <c r="J17" s="97"/>
      <c r="K17" s="25"/>
      <c r="L17" s="25"/>
      <c r="M17" s="25">
        <f t="shared" si="4"/>
        <v>0</v>
      </c>
      <c r="N17" s="24">
        <f t="shared" si="0"/>
        <v>0</v>
      </c>
      <c r="O17" s="24">
        <f t="shared" si="1"/>
        <v>0</v>
      </c>
    </row>
    <row r="18" spans="1:16" ht="14.25">
      <c r="A18" s="37" t="s">
        <v>73</v>
      </c>
      <c r="B18" s="38" t="s">
        <v>61</v>
      </c>
      <c r="C18" s="39" t="s">
        <v>48</v>
      </c>
      <c r="D18" s="40" t="s">
        <v>64</v>
      </c>
      <c r="E18" s="40" t="s">
        <v>368</v>
      </c>
      <c r="F18" s="40" t="s">
        <v>339</v>
      </c>
      <c r="G18" s="41" t="s">
        <v>74</v>
      </c>
      <c r="H18" s="97">
        <f>104255-3001.76-3001.76</f>
        <v>98251.48000000001</v>
      </c>
      <c r="I18" s="25">
        <f t="shared" si="3"/>
        <v>98251.48000000001</v>
      </c>
      <c r="J18" s="97">
        <f>19725.27+18185.58</f>
        <v>37910.850000000006</v>
      </c>
      <c r="K18" s="25"/>
      <c r="L18" s="25"/>
      <c r="M18" s="25">
        <f t="shared" si="4"/>
        <v>37910.850000000006</v>
      </c>
      <c r="N18" s="95">
        <f t="shared" si="0"/>
        <v>60340.630000000005</v>
      </c>
      <c r="O18" s="24">
        <f t="shared" si="1"/>
        <v>60340.630000000005</v>
      </c>
    </row>
    <row r="19" spans="1:16" ht="14.25">
      <c r="A19" s="37" t="s">
        <v>75</v>
      </c>
      <c r="B19" s="38" t="s">
        <v>61</v>
      </c>
      <c r="C19" s="39" t="s">
        <v>48</v>
      </c>
      <c r="D19" s="40" t="s">
        <v>64</v>
      </c>
      <c r="E19" s="40" t="s">
        <v>368</v>
      </c>
      <c r="F19" s="40" t="s">
        <v>339</v>
      </c>
      <c r="G19" s="41" t="s">
        <v>76</v>
      </c>
      <c r="H19" s="97">
        <v>6003.52</v>
      </c>
      <c r="I19" s="25">
        <f t="shared" si="3"/>
        <v>6003.52</v>
      </c>
      <c r="J19" s="97">
        <f>3001.76+3001.76</f>
        <v>6003.52</v>
      </c>
      <c r="K19" s="25"/>
      <c r="L19" s="25"/>
      <c r="M19" s="25">
        <f t="shared" si="4"/>
        <v>6003.52</v>
      </c>
      <c r="N19" s="24">
        <f t="shared" si="0"/>
        <v>0</v>
      </c>
      <c r="O19" s="24">
        <f t="shared" si="1"/>
        <v>0</v>
      </c>
      <c r="P19" s="96"/>
    </row>
    <row r="20" spans="1:16" ht="14.25">
      <c r="A20" s="37" t="s">
        <v>77</v>
      </c>
      <c r="B20" s="38" t="s">
        <v>61</v>
      </c>
      <c r="C20" s="39" t="s">
        <v>48</v>
      </c>
      <c r="D20" s="40" t="s">
        <v>64</v>
      </c>
      <c r="E20" s="40" t="s">
        <v>368</v>
      </c>
      <c r="F20" s="40" t="s">
        <v>339</v>
      </c>
      <c r="G20" s="41" t="s">
        <v>78</v>
      </c>
      <c r="H20" s="97">
        <v>17345</v>
      </c>
      <c r="I20" s="25">
        <f t="shared" si="3"/>
        <v>17345</v>
      </c>
      <c r="J20" s="97">
        <f>4000+6050</f>
        <v>10050</v>
      </c>
      <c r="K20" s="25"/>
      <c r="L20" s="25"/>
      <c r="M20" s="25">
        <f>J20</f>
        <v>10050</v>
      </c>
      <c r="N20" s="24">
        <f t="shared" si="0"/>
        <v>7295</v>
      </c>
      <c r="O20" s="24">
        <f t="shared" si="1"/>
        <v>7295</v>
      </c>
    </row>
    <row r="21" spans="1:16" ht="14.25">
      <c r="A21" s="37" t="s">
        <v>77</v>
      </c>
      <c r="B21" s="38" t="s">
        <v>61</v>
      </c>
      <c r="C21" s="39" t="s">
        <v>48</v>
      </c>
      <c r="D21" s="40" t="s">
        <v>64</v>
      </c>
      <c r="E21" s="40" t="s">
        <v>368</v>
      </c>
      <c r="F21" s="40" t="s">
        <v>339</v>
      </c>
      <c r="G21" s="132" t="s">
        <v>420</v>
      </c>
      <c r="H21" s="97">
        <v>0</v>
      </c>
      <c r="I21" s="25">
        <f t="shared" si="3"/>
        <v>0</v>
      </c>
      <c r="J21" s="97">
        <v>0</v>
      </c>
      <c r="K21" s="25"/>
      <c r="L21" s="25"/>
      <c r="M21" s="25">
        <f t="shared" si="4"/>
        <v>0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83</v>
      </c>
      <c r="B22" s="38" t="s">
        <v>61</v>
      </c>
      <c r="C22" s="39" t="s">
        <v>48</v>
      </c>
      <c r="D22" s="40" t="s">
        <v>64</v>
      </c>
      <c r="E22" s="40" t="s">
        <v>368</v>
      </c>
      <c r="F22" s="40" t="s">
        <v>339</v>
      </c>
      <c r="G22" s="132" t="s">
        <v>421</v>
      </c>
      <c r="H22" s="97">
        <v>50000</v>
      </c>
      <c r="I22" s="25">
        <f t="shared" si="3"/>
        <v>50000</v>
      </c>
      <c r="J22" s="97">
        <f>2829.93+16381.2</f>
        <v>19211.13</v>
      </c>
      <c r="K22" s="25"/>
      <c r="L22" s="25"/>
      <c r="M22" s="25">
        <f t="shared" si="4"/>
        <v>19211.13</v>
      </c>
      <c r="N22" s="24">
        <f t="shared" si="0"/>
        <v>30788.87</v>
      </c>
      <c r="O22" s="24">
        <f t="shared" si="1"/>
        <v>30788.87</v>
      </c>
    </row>
    <row r="23" spans="1:16" ht="26.25" customHeight="1">
      <c r="A23" s="37" t="s">
        <v>83</v>
      </c>
      <c r="B23" s="38" t="s">
        <v>61</v>
      </c>
      <c r="C23" s="39" t="s">
        <v>48</v>
      </c>
      <c r="D23" s="40" t="s">
        <v>64</v>
      </c>
      <c r="E23" s="40" t="s">
        <v>368</v>
      </c>
      <c r="F23" s="40" t="s">
        <v>339</v>
      </c>
      <c r="G23" s="41" t="s">
        <v>396</v>
      </c>
      <c r="H23" s="97">
        <v>0</v>
      </c>
      <c r="I23" s="25">
        <f t="shared" si="3"/>
        <v>0</v>
      </c>
      <c r="J23" s="97">
        <v>0</v>
      </c>
      <c r="K23" s="25"/>
      <c r="L23" s="25"/>
      <c r="M23" s="25">
        <f>J23</f>
        <v>0</v>
      </c>
      <c r="N23" s="24">
        <f t="shared" si="0"/>
        <v>0</v>
      </c>
      <c r="O23" s="24">
        <f t="shared" si="1"/>
        <v>0</v>
      </c>
      <c r="P23" s="96">
        <f>J16+J18+J20+J19+J21+J22+J23</f>
        <v>74668.440000000017</v>
      </c>
    </row>
    <row r="24" spans="1:16" ht="0.75" hidden="1" customHeight="1">
      <c r="A24" s="37" t="s">
        <v>63</v>
      </c>
      <c r="B24" s="38" t="s">
        <v>61</v>
      </c>
      <c r="C24" s="62" t="s">
        <v>48</v>
      </c>
      <c r="D24" s="63" t="s">
        <v>64</v>
      </c>
      <c r="E24" s="40" t="s">
        <v>368</v>
      </c>
      <c r="F24" s="63" t="s">
        <v>65</v>
      </c>
      <c r="G24" s="64" t="s">
        <v>66</v>
      </c>
      <c r="H24" s="25"/>
      <c r="I24" s="25">
        <f t="shared" si="3"/>
        <v>0</v>
      </c>
      <c r="J24" s="25"/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299</v>
      </c>
      <c r="B25" s="38" t="s">
        <v>61</v>
      </c>
      <c r="C25" s="39" t="s">
        <v>48</v>
      </c>
      <c r="D25" s="40" t="s">
        <v>64</v>
      </c>
      <c r="E25" s="40" t="s">
        <v>368</v>
      </c>
      <c r="F25" s="40" t="s">
        <v>47</v>
      </c>
      <c r="G25" s="41" t="s">
        <v>397</v>
      </c>
      <c r="H25" s="25">
        <v>84660</v>
      </c>
      <c r="I25" s="25">
        <f t="shared" si="3"/>
        <v>84660</v>
      </c>
      <c r="J25" s="25">
        <v>19331</v>
      </c>
      <c r="K25" s="25"/>
      <c r="L25" s="25"/>
      <c r="M25" s="25">
        <f t="shared" si="4"/>
        <v>19331</v>
      </c>
      <c r="N25" s="24">
        <f t="shared" si="0"/>
        <v>65329</v>
      </c>
      <c r="O25" s="24">
        <f t="shared" si="1"/>
        <v>65329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85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85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163</v>
      </c>
      <c r="B28" s="38"/>
      <c r="C28" s="165" t="s">
        <v>165</v>
      </c>
      <c r="D28" s="166"/>
      <c r="E28" s="166"/>
      <c r="F28" s="166"/>
      <c r="G28" s="167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79</v>
      </c>
      <c r="B29" s="38" t="s">
        <v>61</v>
      </c>
      <c r="C29" s="39" t="s">
        <v>48</v>
      </c>
      <c r="D29" s="40" t="s">
        <v>86</v>
      </c>
      <c r="E29" s="40" t="s">
        <v>87</v>
      </c>
      <c r="F29" s="40" t="s">
        <v>65</v>
      </c>
      <c r="G29" s="41" t="s">
        <v>80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300</v>
      </c>
      <c r="B30" s="38" t="s">
        <v>61</v>
      </c>
      <c r="C30" s="39" t="s">
        <v>48</v>
      </c>
      <c r="D30" s="40" t="s">
        <v>64</v>
      </c>
      <c r="E30" s="40" t="s">
        <v>368</v>
      </c>
      <c r="F30" s="40" t="s">
        <v>227</v>
      </c>
      <c r="G30" s="41" t="s">
        <v>397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>I30-J30</f>
        <v>0</v>
      </c>
    </row>
    <row r="31" spans="1:16" ht="14.25" hidden="1">
      <c r="A31" s="42" t="s">
        <v>164</v>
      </c>
      <c r="B31" s="38"/>
      <c r="C31" s="165" t="s">
        <v>206</v>
      </c>
      <c r="D31" s="166"/>
      <c r="E31" s="166"/>
      <c r="F31" s="166"/>
      <c r="G31" s="167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>I31-J31</f>
        <v>0</v>
      </c>
    </row>
    <row r="32" spans="1:16" ht="14.25" hidden="1">
      <c r="A32" s="37" t="s">
        <v>79</v>
      </c>
      <c r="B32" s="38" t="s">
        <v>61</v>
      </c>
      <c r="C32" s="39" t="s">
        <v>48</v>
      </c>
      <c r="D32" s="40" t="s">
        <v>207</v>
      </c>
      <c r="E32" s="40" t="s">
        <v>88</v>
      </c>
      <c r="F32" s="40" t="s">
        <v>89</v>
      </c>
      <c r="G32" s="41" t="s">
        <v>80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>I32-J32</f>
        <v>0</v>
      </c>
    </row>
    <row r="33" spans="1:16" ht="14.25">
      <c r="A33" s="37" t="s">
        <v>329</v>
      </c>
      <c r="B33" s="38" t="s">
        <v>61</v>
      </c>
      <c r="C33" s="39" t="s">
        <v>48</v>
      </c>
      <c r="D33" s="40" t="s">
        <v>64</v>
      </c>
      <c r="E33" s="40" t="s">
        <v>368</v>
      </c>
      <c r="F33" s="40" t="s">
        <v>328</v>
      </c>
      <c r="G33" s="41" t="s">
        <v>397</v>
      </c>
      <c r="H33" s="25">
        <v>1500</v>
      </c>
      <c r="I33" s="25">
        <f t="shared" si="3"/>
        <v>1500</v>
      </c>
      <c r="J33" s="25">
        <v>45.98</v>
      </c>
      <c r="K33" s="25"/>
      <c r="L33" s="25"/>
      <c r="M33" s="25">
        <f>J33</f>
        <v>45.98</v>
      </c>
      <c r="N33" s="24">
        <f t="shared" si="0"/>
        <v>1454.02</v>
      </c>
      <c r="O33" s="24">
        <f>I33-J33</f>
        <v>1454.02</v>
      </c>
      <c r="P33" s="96">
        <f>H16+H18+H19+H20+H21+H22+H23</f>
        <v>184600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40" t="s">
        <v>369</v>
      </c>
      <c r="F34" s="40" t="s">
        <v>328</v>
      </c>
      <c r="G34" s="129" t="s">
        <v>412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>I34-J34</f>
        <v>5000</v>
      </c>
      <c r="P34" s="96"/>
    </row>
    <row r="35" spans="1:16" ht="14.25">
      <c r="A35" s="37" t="s">
        <v>77</v>
      </c>
      <c r="B35" s="38" t="s">
        <v>61</v>
      </c>
      <c r="C35" s="106" t="s">
        <v>48</v>
      </c>
      <c r="D35" s="107" t="s">
        <v>64</v>
      </c>
      <c r="E35" s="107" t="s">
        <v>388</v>
      </c>
      <c r="F35" s="107" t="s">
        <v>339</v>
      </c>
      <c r="G35" s="108" t="s">
        <v>78</v>
      </c>
      <c r="H35" s="25">
        <v>7000</v>
      </c>
      <c r="I35" s="25">
        <f t="shared" ref="I35" si="5">H35</f>
        <v>7000</v>
      </c>
      <c r="J35" s="25">
        <v>2237</v>
      </c>
      <c r="K35" s="25"/>
      <c r="L35" s="25"/>
      <c r="M35" s="25">
        <f t="shared" ref="M35" si="6">J35</f>
        <v>2237</v>
      </c>
      <c r="N35" s="24">
        <f t="shared" ref="N35" si="7">H35-J35</f>
        <v>4763</v>
      </c>
      <c r="O35" s="24">
        <f t="shared" ref="O35" si="8">I35-J35</f>
        <v>4763</v>
      </c>
      <c r="P35" s="96"/>
    </row>
    <row r="36" spans="1:16" ht="57.75" customHeight="1">
      <c r="A36" s="61" t="s">
        <v>301</v>
      </c>
      <c r="B36" s="38"/>
      <c r="C36" s="39"/>
      <c r="D36" s="40"/>
      <c r="E36" s="88" t="s">
        <v>278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:O36" si="9">J37+J40</f>
        <v>0</v>
      </c>
      <c r="K36" s="54">
        <f t="shared" si="9"/>
        <v>0</v>
      </c>
      <c r="L36" s="54">
        <f t="shared" si="9"/>
        <v>0</v>
      </c>
      <c r="M36" s="54">
        <f t="shared" si="9"/>
        <v>0</v>
      </c>
      <c r="N36" s="54">
        <f t="shared" si="9"/>
        <v>3300</v>
      </c>
      <c r="O36" s="54">
        <f t="shared" si="9"/>
        <v>3300</v>
      </c>
    </row>
    <row r="37" spans="1:16" ht="15" customHeight="1">
      <c r="A37" s="37" t="s">
        <v>302</v>
      </c>
      <c r="B37" s="38" t="s">
        <v>61</v>
      </c>
      <c r="C37" s="39" t="s">
        <v>48</v>
      </c>
      <c r="D37" s="40" t="s">
        <v>278</v>
      </c>
      <c r="E37" s="40" t="s">
        <v>370</v>
      </c>
      <c r="F37" s="40" t="s">
        <v>320</v>
      </c>
      <c r="G37" s="41" t="s">
        <v>108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163</v>
      </c>
      <c r="B38" s="38"/>
      <c r="C38" s="39"/>
      <c r="D38" s="40"/>
      <c r="E38" s="88" t="s">
        <v>86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 t="shared" ref="M38:M40" si="10">J38</f>
        <v>0</v>
      </c>
      <c r="N38" s="65">
        <f t="shared" si="0"/>
        <v>0</v>
      </c>
      <c r="O38" s="65">
        <f t="shared" si="1"/>
        <v>0</v>
      </c>
    </row>
    <row r="39" spans="1:16" ht="14.25" hidden="1">
      <c r="A39" s="37" t="s">
        <v>298</v>
      </c>
      <c r="B39" s="38" t="s">
        <v>61</v>
      </c>
      <c r="C39" s="39" t="s">
        <v>48</v>
      </c>
      <c r="D39" s="40" t="s">
        <v>86</v>
      </c>
      <c r="E39" s="40" t="s">
        <v>317</v>
      </c>
      <c r="F39" s="40" t="s">
        <v>319</v>
      </c>
      <c r="G39" s="41" t="s">
        <v>80</v>
      </c>
      <c r="H39" s="25">
        <v>0</v>
      </c>
      <c r="I39" s="25">
        <f>H39</f>
        <v>0</v>
      </c>
      <c r="J39" s="25"/>
      <c r="K39" s="25"/>
      <c r="L39" s="25"/>
      <c r="M39" s="25">
        <f t="shared" si="10"/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278</v>
      </c>
      <c r="E40" s="40" t="s">
        <v>389</v>
      </c>
      <c r="F40" s="40" t="s">
        <v>320</v>
      </c>
      <c r="G40" s="41" t="s">
        <v>108</v>
      </c>
      <c r="H40" s="25">
        <v>300</v>
      </c>
      <c r="I40" s="25">
        <v>300</v>
      </c>
      <c r="J40" s="25">
        <v>0</v>
      </c>
      <c r="K40" s="25"/>
      <c r="L40" s="25"/>
      <c r="M40" s="25">
        <f t="shared" si="10"/>
        <v>0</v>
      </c>
      <c r="N40" s="24">
        <f t="shared" si="0"/>
        <v>300</v>
      </c>
      <c r="O40" s="24">
        <f>I40-M40</f>
        <v>300</v>
      </c>
    </row>
    <row r="41" spans="1:16" ht="28.5" hidden="1">
      <c r="A41" s="61" t="s">
        <v>408</v>
      </c>
      <c r="B41" s="38"/>
      <c r="C41" s="39"/>
      <c r="D41" s="40"/>
      <c r="E41" s="88" t="s">
        <v>86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 hidden="1">
      <c r="A42" s="37"/>
      <c r="B42" s="38"/>
      <c r="C42" s="39" t="s">
        <v>48</v>
      </c>
      <c r="D42" s="40" t="s">
        <v>86</v>
      </c>
      <c r="E42" s="40" t="s">
        <v>390</v>
      </c>
      <c r="F42" s="40" t="s">
        <v>319</v>
      </c>
      <c r="G42" s="121" t="s">
        <v>412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296</v>
      </c>
      <c r="B43" s="38"/>
      <c r="C43" s="172" t="s">
        <v>207</v>
      </c>
      <c r="D43" s="173"/>
      <c r="E43" s="173"/>
      <c r="F43" s="173"/>
      <c r="G43" s="174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ref="M43:M47" si="11">J43</f>
        <v>0</v>
      </c>
      <c r="N43" s="65">
        <f t="shared" ref="N43:N61" si="12">H43-J43</f>
        <v>0</v>
      </c>
      <c r="O43" s="65">
        <f t="shared" si="1"/>
        <v>0</v>
      </c>
    </row>
    <row r="44" spans="1:16" ht="15" customHeight="1">
      <c r="A44" s="37" t="s">
        <v>297</v>
      </c>
      <c r="B44" s="38" t="s">
        <v>61</v>
      </c>
      <c r="C44" s="39" t="s">
        <v>48</v>
      </c>
      <c r="D44" s="40" t="s">
        <v>207</v>
      </c>
      <c r="E44" s="40" t="s">
        <v>387</v>
      </c>
      <c r="F44" s="40" t="s">
        <v>276</v>
      </c>
      <c r="G44" s="41" t="s">
        <v>398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11"/>
        <v>0</v>
      </c>
      <c r="N44" s="24">
        <f t="shared" si="12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208</v>
      </c>
      <c r="E45" s="40" t="s">
        <v>90</v>
      </c>
      <c r="F45" s="40" t="s">
        <v>65</v>
      </c>
      <c r="G45" s="41" t="s">
        <v>80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11"/>
        <v>0</v>
      </c>
      <c r="N45" s="24">
        <f t="shared" si="12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208</v>
      </c>
      <c r="E46" s="40" t="s">
        <v>209</v>
      </c>
      <c r="F46" s="40" t="s">
        <v>253</v>
      </c>
      <c r="G46" s="41" t="s">
        <v>108</v>
      </c>
      <c r="H46" s="25"/>
      <c r="I46" s="25"/>
      <c r="J46" s="25"/>
      <c r="K46" s="25"/>
      <c r="L46" s="25"/>
      <c r="M46" s="25">
        <f t="shared" si="11"/>
        <v>0</v>
      </c>
      <c r="N46" s="24">
        <f t="shared" si="12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208</v>
      </c>
      <c r="E47" s="40" t="s">
        <v>282</v>
      </c>
      <c r="F47" s="40" t="s">
        <v>253</v>
      </c>
      <c r="G47" s="41" t="s">
        <v>108</v>
      </c>
      <c r="H47" s="25"/>
      <c r="I47" s="25">
        <f>H47</f>
        <v>0</v>
      </c>
      <c r="J47" s="25"/>
      <c r="K47" s="25"/>
      <c r="L47" s="25"/>
      <c r="M47" s="25">
        <f t="shared" si="11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159</v>
      </c>
      <c r="B48" s="38"/>
      <c r="C48" s="39"/>
      <c r="D48" s="40"/>
      <c r="E48" s="88" t="s">
        <v>208</v>
      </c>
      <c r="F48" s="40"/>
      <c r="G48" s="41"/>
      <c r="H48" s="54">
        <f>H49+H50+H51+H52</f>
        <v>3300</v>
      </c>
      <c r="I48" s="54">
        <f t="shared" ref="I48:O48" si="13">I49+I50+I51+I52</f>
        <v>3300</v>
      </c>
      <c r="J48" s="54">
        <f t="shared" si="13"/>
        <v>585</v>
      </c>
      <c r="K48" s="54">
        <f t="shared" si="13"/>
        <v>0</v>
      </c>
      <c r="L48" s="54">
        <f t="shared" si="13"/>
        <v>0</v>
      </c>
      <c r="M48" s="54">
        <f t="shared" si="13"/>
        <v>585</v>
      </c>
      <c r="N48" s="54">
        <f t="shared" si="13"/>
        <v>2715</v>
      </c>
      <c r="O48" s="54">
        <f t="shared" si="13"/>
        <v>2715</v>
      </c>
    </row>
    <row r="49" spans="1:15" ht="20.25" hidden="1" customHeight="1">
      <c r="A49" s="37" t="s">
        <v>77</v>
      </c>
      <c r="B49" s="38" t="s">
        <v>61</v>
      </c>
      <c r="C49" s="39" t="s">
        <v>48</v>
      </c>
      <c r="D49" s="40" t="s">
        <v>208</v>
      </c>
      <c r="E49" s="40" t="s">
        <v>347</v>
      </c>
      <c r="F49" s="40" t="s">
        <v>339</v>
      </c>
      <c r="G49" s="41" t="s">
        <v>78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5">
        <f t="shared" si="12"/>
        <v>0</v>
      </c>
      <c r="O49" s="24">
        <f t="shared" si="1"/>
        <v>0</v>
      </c>
    </row>
    <row r="50" spans="1:15" ht="30" customHeight="1">
      <c r="A50" s="37" t="s">
        <v>105</v>
      </c>
      <c r="B50" s="38" t="s">
        <v>61</v>
      </c>
      <c r="C50" s="39" t="s">
        <v>48</v>
      </c>
      <c r="D50" s="40" t="s">
        <v>208</v>
      </c>
      <c r="E50" s="40" t="s">
        <v>371</v>
      </c>
      <c r="F50" s="40" t="s">
        <v>320</v>
      </c>
      <c r="G50" s="41" t="s">
        <v>108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6" si="14">J50</f>
        <v>0</v>
      </c>
      <c r="N50" s="24">
        <f t="shared" si="12"/>
        <v>500</v>
      </c>
      <c r="O50" s="24">
        <f t="shared" si="1"/>
        <v>500</v>
      </c>
    </row>
    <row r="51" spans="1:15" ht="15.75" customHeight="1">
      <c r="A51" s="37"/>
      <c r="B51" s="38" t="s">
        <v>61</v>
      </c>
      <c r="C51" s="39" t="s">
        <v>48</v>
      </c>
      <c r="D51" s="40" t="s">
        <v>208</v>
      </c>
      <c r="E51" s="40" t="s">
        <v>372</v>
      </c>
      <c r="F51" s="40" t="s">
        <v>339</v>
      </c>
      <c r="G51" s="41" t="s">
        <v>78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4"/>
        <v>0</v>
      </c>
      <c r="N51" s="24">
        <f t="shared" si="12"/>
        <v>0</v>
      </c>
      <c r="O51" s="24">
        <f t="shared" si="1"/>
        <v>0</v>
      </c>
    </row>
    <row r="52" spans="1:15" ht="17.25" customHeight="1">
      <c r="A52" s="37"/>
      <c r="B52" s="38" t="s">
        <v>61</v>
      </c>
      <c r="C52" s="39" t="s">
        <v>48</v>
      </c>
      <c r="D52" s="40" t="s">
        <v>208</v>
      </c>
      <c r="E52" s="40" t="s">
        <v>373</v>
      </c>
      <c r="F52" s="40" t="s">
        <v>47</v>
      </c>
      <c r="G52" s="41" t="s">
        <v>397</v>
      </c>
      <c r="H52" s="25">
        <v>2800</v>
      </c>
      <c r="I52" s="25">
        <f>H52</f>
        <v>2800</v>
      </c>
      <c r="J52" s="25">
        <v>585</v>
      </c>
      <c r="K52" s="25"/>
      <c r="L52" s="25"/>
      <c r="M52" s="25">
        <f t="shared" si="14"/>
        <v>585</v>
      </c>
      <c r="N52" s="24">
        <f t="shared" si="12"/>
        <v>2215</v>
      </c>
      <c r="O52" s="24">
        <f t="shared" si="1"/>
        <v>2215</v>
      </c>
    </row>
    <row r="53" spans="1:15" s="23" customFormat="1" ht="18" customHeight="1">
      <c r="A53" s="61" t="s">
        <v>166</v>
      </c>
      <c r="B53" s="38"/>
      <c r="C53" s="172" t="s">
        <v>167</v>
      </c>
      <c r="D53" s="173"/>
      <c r="E53" s="173"/>
      <c r="F53" s="173"/>
      <c r="G53" s="174"/>
      <c r="H53" s="54">
        <f>H54+H55+H61+H64</f>
        <v>80879</v>
      </c>
      <c r="I53" s="54">
        <f t="shared" ref="I53:I65" si="15">H53</f>
        <v>80879</v>
      </c>
      <c r="J53" s="54">
        <f>J54+J55+J58+J59+J61+J56+J57+J60+J64</f>
        <v>13967.86</v>
      </c>
      <c r="K53" s="54">
        <f>K54+K55+K58+K59+K61</f>
        <v>0</v>
      </c>
      <c r="L53" s="54">
        <f>L54+L55+L58+L59+L61</f>
        <v>0</v>
      </c>
      <c r="M53" s="54">
        <f t="shared" si="14"/>
        <v>13967.86</v>
      </c>
      <c r="N53" s="65">
        <f t="shared" si="12"/>
        <v>66911.14</v>
      </c>
      <c r="O53" s="65">
        <f t="shared" si="1"/>
        <v>66911.14</v>
      </c>
    </row>
    <row r="54" spans="1:15" ht="14.25">
      <c r="A54" s="37" t="s">
        <v>63</v>
      </c>
      <c r="B54" s="38" t="s">
        <v>61</v>
      </c>
      <c r="C54" s="39" t="s">
        <v>48</v>
      </c>
      <c r="D54" s="40" t="s">
        <v>91</v>
      </c>
      <c r="E54" s="40" t="s">
        <v>374</v>
      </c>
      <c r="F54" s="40" t="s">
        <v>354</v>
      </c>
      <c r="G54" s="41" t="s">
        <v>66</v>
      </c>
      <c r="H54" s="25">
        <v>61203</v>
      </c>
      <c r="I54" s="25">
        <f t="shared" si="15"/>
        <v>61203</v>
      </c>
      <c r="J54" s="25">
        <v>10728</v>
      </c>
      <c r="K54" s="25"/>
      <c r="L54" s="25"/>
      <c r="M54" s="25">
        <f t="shared" si="14"/>
        <v>10728</v>
      </c>
      <c r="N54" s="24">
        <f>H54-J54</f>
        <v>50475</v>
      </c>
      <c r="O54" s="24">
        <f t="shared" si="1"/>
        <v>50475</v>
      </c>
    </row>
    <row r="55" spans="1:15" ht="14.25">
      <c r="A55" s="37" t="s">
        <v>67</v>
      </c>
      <c r="B55" s="38" t="s">
        <v>61</v>
      </c>
      <c r="C55" s="39" t="s">
        <v>48</v>
      </c>
      <c r="D55" s="40" t="s">
        <v>91</v>
      </c>
      <c r="E55" s="40" t="s">
        <v>374</v>
      </c>
      <c r="F55" s="40" t="s">
        <v>353</v>
      </c>
      <c r="G55" s="41" t="s">
        <v>68</v>
      </c>
      <c r="H55" s="25">
        <v>18484</v>
      </c>
      <c r="I55" s="25">
        <f t="shared" si="15"/>
        <v>18484</v>
      </c>
      <c r="J55" s="25">
        <v>3239.86</v>
      </c>
      <c r="K55" s="25"/>
      <c r="L55" s="25"/>
      <c r="M55" s="25">
        <f t="shared" si="14"/>
        <v>3239.86</v>
      </c>
      <c r="N55" s="24">
        <f t="shared" si="12"/>
        <v>15244.14</v>
      </c>
      <c r="O55" s="24">
        <f t="shared" si="1"/>
        <v>15244.14</v>
      </c>
    </row>
    <row r="56" spans="1:15" ht="14.25" hidden="1">
      <c r="A56" s="37" t="s">
        <v>69</v>
      </c>
      <c r="B56" s="38" t="s">
        <v>61</v>
      </c>
      <c r="C56" s="39" t="s">
        <v>48</v>
      </c>
      <c r="D56" s="40" t="s">
        <v>91</v>
      </c>
      <c r="E56" s="40" t="s">
        <v>374</v>
      </c>
      <c r="F56" s="40" t="s">
        <v>339</v>
      </c>
      <c r="G56" s="41" t="s">
        <v>70</v>
      </c>
      <c r="H56" s="25"/>
      <c r="I56" s="25">
        <f t="shared" si="15"/>
        <v>0</v>
      </c>
      <c r="J56" s="25"/>
      <c r="K56" s="25"/>
      <c r="L56" s="25"/>
      <c r="M56" s="25">
        <f t="shared" si="14"/>
        <v>0</v>
      </c>
      <c r="N56" s="24">
        <f t="shared" si="12"/>
        <v>0</v>
      </c>
      <c r="O56" s="24">
        <f t="shared" si="1"/>
        <v>0</v>
      </c>
    </row>
    <row r="57" spans="1:15" ht="12.75" hidden="1" customHeight="1">
      <c r="A57" s="37" t="s">
        <v>73</v>
      </c>
      <c r="B57" s="38" t="s">
        <v>61</v>
      </c>
      <c r="C57" s="39" t="s">
        <v>48</v>
      </c>
      <c r="D57" s="40" t="s">
        <v>91</v>
      </c>
      <c r="E57" s="40" t="s">
        <v>374</v>
      </c>
      <c r="F57" s="40" t="s">
        <v>224</v>
      </c>
      <c r="G57" s="41" t="s">
        <v>74</v>
      </c>
      <c r="H57" s="25"/>
      <c r="I57" s="25">
        <f t="shared" si="15"/>
        <v>0</v>
      </c>
      <c r="J57" s="25"/>
      <c r="K57" s="25"/>
      <c r="L57" s="25"/>
      <c r="M57" s="25">
        <v>0</v>
      </c>
      <c r="N57" s="24">
        <f t="shared" si="12"/>
        <v>0</v>
      </c>
      <c r="O57" s="24">
        <f t="shared" si="1"/>
        <v>0</v>
      </c>
    </row>
    <row r="58" spans="1:15" ht="14.25" hidden="1">
      <c r="A58" s="37" t="s">
        <v>75</v>
      </c>
      <c r="B58" s="38" t="s">
        <v>61</v>
      </c>
      <c r="C58" s="39" t="s">
        <v>48</v>
      </c>
      <c r="D58" s="40" t="s">
        <v>91</v>
      </c>
      <c r="E58" s="40" t="s">
        <v>374</v>
      </c>
      <c r="F58" s="40" t="s">
        <v>65</v>
      </c>
      <c r="G58" s="41" t="s">
        <v>76</v>
      </c>
      <c r="H58" s="25"/>
      <c r="I58" s="25">
        <f t="shared" si="15"/>
        <v>0</v>
      </c>
      <c r="J58" s="25"/>
      <c r="K58" s="25"/>
      <c r="L58" s="25"/>
      <c r="M58" s="25"/>
      <c r="N58" s="24">
        <f t="shared" si="12"/>
        <v>0</v>
      </c>
      <c r="O58" s="24">
        <f t="shared" si="1"/>
        <v>0</v>
      </c>
    </row>
    <row r="59" spans="1:15" ht="14.25" hidden="1">
      <c r="A59" s="37" t="s">
        <v>77</v>
      </c>
      <c r="B59" s="38" t="s">
        <v>61</v>
      </c>
      <c r="C59" s="39" t="s">
        <v>48</v>
      </c>
      <c r="D59" s="40" t="s">
        <v>91</v>
      </c>
      <c r="E59" s="40" t="s">
        <v>374</v>
      </c>
      <c r="F59" s="40" t="s">
        <v>65</v>
      </c>
      <c r="G59" s="41" t="s">
        <v>78</v>
      </c>
      <c r="H59" s="25"/>
      <c r="I59" s="25">
        <f t="shared" si="15"/>
        <v>0</v>
      </c>
      <c r="J59" s="25"/>
      <c r="K59" s="25"/>
      <c r="L59" s="25"/>
      <c r="M59" s="25"/>
      <c r="N59" s="24">
        <f t="shared" si="12"/>
        <v>0</v>
      </c>
      <c r="O59" s="24">
        <f t="shared" si="1"/>
        <v>0</v>
      </c>
    </row>
    <row r="60" spans="1:15" ht="14.25" hidden="1">
      <c r="A60" s="37" t="s">
        <v>77</v>
      </c>
      <c r="B60" s="38" t="s">
        <v>61</v>
      </c>
      <c r="C60" s="39" t="s">
        <v>48</v>
      </c>
      <c r="D60" s="40" t="s">
        <v>91</v>
      </c>
      <c r="E60" s="40" t="s">
        <v>374</v>
      </c>
      <c r="F60" s="40" t="s">
        <v>339</v>
      </c>
      <c r="G60" s="41" t="s">
        <v>82</v>
      </c>
      <c r="H60" s="25"/>
      <c r="I60" s="25">
        <f t="shared" si="15"/>
        <v>0</v>
      </c>
      <c r="J60" s="25"/>
      <c r="K60" s="25"/>
      <c r="L60" s="25"/>
      <c r="M60" s="25">
        <f>J60</f>
        <v>0</v>
      </c>
      <c r="N60" s="24">
        <f t="shared" si="12"/>
        <v>0</v>
      </c>
      <c r="O60" s="24">
        <f t="shared" si="1"/>
        <v>0</v>
      </c>
    </row>
    <row r="61" spans="1:15" ht="27.75" customHeight="1">
      <c r="A61" s="37" t="s">
        <v>83</v>
      </c>
      <c r="B61" s="38" t="s">
        <v>61</v>
      </c>
      <c r="C61" s="39" t="s">
        <v>48</v>
      </c>
      <c r="D61" s="40" t="s">
        <v>91</v>
      </c>
      <c r="E61" s="40" t="s">
        <v>374</v>
      </c>
      <c r="F61" s="40" t="s">
        <v>339</v>
      </c>
      <c r="G61" s="41" t="s">
        <v>396</v>
      </c>
      <c r="H61" s="25">
        <v>1192</v>
      </c>
      <c r="I61" s="25">
        <f t="shared" si="15"/>
        <v>1192</v>
      </c>
      <c r="J61" s="25">
        <v>0</v>
      </c>
      <c r="K61" s="25"/>
      <c r="L61" s="25"/>
      <c r="M61" s="25">
        <f>J61</f>
        <v>0</v>
      </c>
      <c r="N61" s="24">
        <f t="shared" si="12"/>
        <v>1192</v>
      </c>
      <c r="O61" s="24">
        <f t="shared" si="1"/>
        <v>1192</v>
      </c>
    </row>
    <row r="62" spans="1:15" ht="43.5" hidden="1">
      <c r="A62" s="37" t="s">
        <v>211</v>
      </c>
      <c r="B62" s="38"/>
      <c r="C62" s="39"/>
      <c r="D62" s="40"/>
      <c r="E62" s="88" t="s">
        <v>210</v>
      </c>
      <c r="F62" s="40"/>
      <c r="G62" s="41"/>
      <c r="H62" s="54"/>
      <c r="I62" s="54">
        <f t="shared" si="15"/>
        <v>0</v>
      </c>
      <c r="J62" s="54"/>
      <c r="K62" s="54"/>
      <c r="L62" s="54"/>
      <c r="M62" s="54">
        <f>J62</f>
        <v>0</v>
      </c>
      <c r="N62" s="65">
        <f>N63</f>
        <v>0</v>
      </c>
      <c r="O62" s="65">
        <f t="shared" si="1"/>
        <v>0</v>
      </c>
    </row>
    <row r="63" spans="1:15" ht="28.5" hidden="1">
      <c r="A63" s="37" t="s">
        <v>105</v>
      </c>
      <c r="B63" s="38" t="s">
        <v>61</v>
      </c>
      <c r="C63" s="39" t="s">
        <v>48</v>
      </c>
      <c r="D63" s="40" t="s">
        <v>210</v>
      </c>
      <c r="E63" s="40" t="s">
        <v>295</v>
      </c>
      <c r="F63" s="40" t="s">
        <v>320</v>
      </c>
      <c r="G63" s="41" t="s">
        <v>108</v>
      </c>
      <c r="H63" s="25"/>
      <c r="I63" s="25">
        <f t="shared" si="15"/>
        <v>0</v>
      </c>
      <c r="J63" s="25"/>
      <c r="K63" s="25"/>
      <c r="L63" s="25"/>
      <c r="M63" s="25">
        <f>J63</f>
        <v>0</v>
      </c>
      <c r="N63" s="24">
        <f t="shared" ref="N63:N76" si="16">H63-J63</f>
        <v>0</v>
      </c>
      <c r="O63" s="24">
        <f t="shared" si="1"/>
        <v>0</v>
      </c>
    </row>
    <row r="64" spans="1:15" ht="14.25">
      <c r="A64" s="37"/>
      <c r="B64" s="38"/>
      <c r="C64" s="39" t="s">
        <v>48</v>
      </c>
      <c r="D64" s="40" t="s">
        <v>91</v>
      </c>
      <c r="E64" s="40" t="s">
        <v>374</v>
      </c>
      <c r="F64" s="40" t="s">
        <v>339</v>
      </c>
      <c r="G64" s="41" t="s">
        <v>78</v>
      </c>
      <c r="H64" s="25">
        <v>0</v>
      </c>
      <c r="I64" s="25">
        <f t="shared" si="15"/>
        <v>0</v>
      </c>
      <c r="J64" s="25">
        <v>0</v>
      </c>
      <c r="K64" s="25"/>
      <c r="L64" s="25"/>
      <c r="M64" s="25">
        <f>J64</f>
        <v>0</v>
      </c>
      <c r="N64" s="24">
        <f t="shared" si="16"/>
        <v>0</v>
      </c>
      <c r="O64" s="24">
        <f t="shared" si="1"/>
        <v>0</v>
      </c>
    </row>
    <row r="65" spans="1:15" s="23" customFormat="1" ht="33" customHeight="1">
      <c r="A65" s="61" t="s">
        <v>321</v>
      </c>
      <c r="B65" s="38"/>
      <c r="C65" s="172" t="s">
        <v>168</v>
      </c>
      <c r="D65" s="173"/>
      <c r="E65" s="173"/>
      <c r="F65" s="173"/>
      <c r="G65" s="174"/>
      <c r="H65" s="54">
        <f>H66+H68+H70+H71+H72+H73</f>
        <v>230900</v>
      </c>
      <c r="I65" s="54">
        <f t="shared" si="15"/>
        <v>230900</v>
      </c>
      <c r="J65" s="54">
        <f>J69+J72+J73+J66+J68+J70+J71</f>
        <v>56176.6</v>
      </c>
      <c r="K65" s="54">
        <f>K69+K72+K73+K66+K68+K70+K71</f>
        <v>0</v>
      </c>
      <c r="L65" s="54">
        <f>L69+L72+L73+L66+L68+L70+L71</f>
        <v>0</v>
      </c>
      <c r="M65" s="54">
        <f>M69+M72+M73+M66+M68+M70+M71</f>
        <v>56176.6</v>
      </c>
      <c r="N65" s="65">
        <f t="shared" si="16"/>
        <v>174723.4</v>
      </c>
      <c r="O65" s="65">
        <f t="shared" si="1"/>
        <v>174723.4</v>
      </c>
    </row>
    <row r="66" spans="1:15" s="23" customFormat="1" ht="27" customHeight="1">
      <c r="A66" s="37" t="s">
        <v>303</v>
      </c>
      <c r="B66" s="38" t="s">
        <v>61</v>
      </c>
      <c r="C66" s="39" t="s">
        <v>48</v>
      </c>
      <c r="D66" s="40" t="s">
        <v>92</v>
      </c>
      <c r="E66" s="40" t="s">
        <v>375</v>
      </c>
      <c r="F66" s="40" t="s">
        <v>340</v>
      </c>
      <c r="G66" s="41" t="s">
        <v>66</v>
      </c>
      <c r="H66" s="25">
        <v>108986</v>
      </c>
      <c r="I66" s="85">
        <f t="shared" ref="I66:I73" si="17">H66</f>
        <v>108986</v>
      </c>
      <c r="J66" s="25">
        <v>21300</v>
      </c>
      <c r="K66" s="54"/>
      <c r="L66" s="54"/>
      <c r="M66" s="25">
        <f t="shared" ref="M66:M76" si="18">J66</f>
        <v>21300</v>
      </c>
      <c r="N66" s="24">
        <f>I66-M66</f>
        <v>87686</v>
      </c>
      <c r="O66" s="24">
        <f>N66</f>
        <v>87686</v>
      </c>
    </row>
    <row r="67" spans="1:15" s="23" customFormat="1" ht="16.5" hidden="1" customHeight="1">
      <c r="A67" s="37"/>
      <c r="B67" s="38" t="s">
        <v>61</v>
      </c>
      <c r="C67" s="39" t="s">
        <v>48</v>
      </c>
      <c r="D67" s="40" t="s">
        <v>92</v>
      </c>
      <c r="E67" s="40" t="s">
        <v>348</v>
      </c>
      <c r="F67" s="40" t="s">
        <v>354</v>
      </c>
      <c r="G67" s="41" t="s">
        <v>66</v>
      </c>
      <c r="H67" s="25"/>
      <c r="I67" s="85">
        <f>H67</f>
        <v>0</v>
      </c>
      <c r="J67" s="25"/>
      <c r="K67" s="54"/>
      <c r="L67" s="54"/>
      <c r="M67" s="25">
        <v>0</v>
      </c>
      <c r="N67" s="24">
        <f>I67-M67</f>
        <v>0</v>
      </c>
      <c r="O67" s="24">
        <f>N67</f>
        <v>0</v>
      </c>
    </row>
    <row r="68" spans="1:15" s="23" customFormat="1" ht="15.75" customHeight="1">
      <c r="A68" s="37" t="s">
        <v>304</v>
      </c>
      <c r="B68" s="38" t="s">
        <v>61</v>
      </c>
      <c r="C68" s="39" t="s">
        <v>48</v>
      </c>
      <c r="D68" s="40" t="s">
        <v>92</v>
      </c>
      <c r="E68" s="40" t="s">
        <v>375</v>
      </c>
      <c r="F68" s="40" t="s">
        <v>355</v>
      </c>
      <c r="G68" s="41" t="s">
        <v>68</v>
      </c>
      <c r="H68" s="25">
        <v>32914</v>
      </c>
      <c r="I68" s="85">
        <f t="shared" si="17"/>
        <v>32914</v>
      </c>
      <c r="J68" s="25">
        <v>5526.6</v>
      </c>
      <c r="K68" s="54"/>
      <c r="L68" s="54"/>
      <c r="M68" s="25">
        <f t="shared" si="18"/>
        <v>5526.6</v>
      </c>
      <c r="N68" s="24">
        <f>I68-M68</f>
        <v>27387.4</v>
      </c>
      <c r="O68" s="24">
        <f>N68</f>
        <v>27387.4</v>
      </c>
    </row>
    <row r="69" spans="1:15" s="23" customFormat="1" ht="15.75" hidden="1" customHeight="1">
      <c r="A69" s="37" t="s">
        <v>305</v>
      </c>
      <c r="B69" s="38" t="s">
        <v>61</v>
      </c>
      <c r="C69" s="39" t="s">
        <v>48</v>
      </c>
      <c r="D69" s="40" t="s">
        <v>92</v>
      </c>
      <c r="E69" s="40" t="s">
        <v>375</v>
      </c>
      <c r="F69" s="40" t="s">
        <v>224</v>
      </c>
      <c r="G69" s="41" t="s">
        <v>74</v>
      </c>
      <c r="H69" s="25"/>
      <c r="I69" s="25">
        <f t="shared" si="17"/>
        <v>0</v>
      </c>
      <c r="J69" s="25"/>
      <c r="K69" s="25"/>
      <c r="L69" s="25"/>
      <c r="M69" s="25">
        <f t="shared" si="18"/>
        <v>0</v>
      </c>
      <c r="N69" s="24">
        <f t="shared" si="16"/>
        <v>0</v>
      </c>
      <c r="O69" s="24">
        <f t="shared" si="1"/>
        <v>0</v>
      </c>
    </row>
    <row r="70" spans="1:15" s="23" customFormat="1" ht="19.5" customHeight="1">
      <c r="A70" s="37" t="s">
        <v>75</v>
      </c>
      <c r="B70" s="38" t="s">
        <v>61</v>
      </c>
      <c r="C70" s="39" t="s">
        <v>48</v>
      </c>
      <c r="D70" s="40" t="s">
        <v>92</v>
      </c>
      <c r="E70" s="40" t="s">
        <v>375</v>
      </c>
      <c r="F70" s="40" t="s">
        <v>339</v>
      </c>
      <c r="G70" s="41" t="s">
        <v>78</v>
      </c>
      <c r="H70" s="25">
        <v>0</v>
      </c>
      <c r="I70" s="25">
        <f t="shared" si="17"/>
        <v>0</v>
      </c>
      <c r="J70" s="25">
        <v>0</v>
      </c>
      <c r="K70" s="25"/>
      <c r="L70" s="25"/>
      <c r="M70" s="25">
        <f>J70</f>
        <v>0</v>
      </c>
      <c r="N70" s="24">
        <f t="shared" si="16"/>
        <v>0</v>
      </c>
      <c r="O70" s="24">
        <f t="shared" si="1"/>
        <v>0</v>
      </c>
    </row>
    <row r="71" spans="1:15" s="23" customFormat="1" ht="15.75" customHeight="1">
      <c r="A71" s="92" t="s">
        <v>81</v>
      </c>
      <c r="B71" s="38" t="s">
        <v>61</v>
      </c>
      <c r="C71" s="39" t="s">
        <v>48</v>
      </c>
      <c r="D71" s="40" t="s">
        <v>92</v>
      </c>
      <c r="E71" s="40" t="s">
        <v>375</v>
      </c>
      <c r="F71" s="40" t="s">
        <v>339</v>
      </c>
      <c r="G71" s="132" t="s">
        <v>421</v>
      </c>
      <c r="H71" s="25">
        <v>8350</v>
      </c>
      <c r="I71" s="25">
        <f>H71</f>
        <v>8350</v>
      </c>
      <c r="J71" s="25">
        <v>8350</v>
      </c>
      <c r="K71" s="25"/>
      <c r="L71" s="25"/>
      <c r="M71" s="25">
        <f t="shared" si="18"/>
        <v>8350</v>
      </c>
      <c r="N71" s="24">
        <f t="shared" si="16"/>
        <v>0</v>
      </c>
      <c r="O71" s="24">
        <f t="shared" si="1"/>
        <v>0</v>
      </c>
    </row>
    <row r="72" spans="1:15" ht="18.75" customHeight="1">
      <c r="A72" s="37" t="s">
        <v>307</v>
      </c>
      <c r="B72" s="38" t="s">
        <v>61</v>
      </c>
      <c r="C72" s="39" t="s">
        <v>48</v>
      </c>
      <c r="D72" s="40" t="s">
        <v>92</v>
      </c>
      <c r="E72" s="40" t="s">
        <v>375</v>
      </c>
      <c r="F72" s="40" t="s">
        <v>339</v>
      </c>
      <c r="G72" s="41" t="s">
        <v>396</v>
      </c>
      <c r="H72" s="25">
        <v>0</v>
      </c>
      <c r="I72" s="25">
        <f t="shared" si="17"/>
        <v>0</v>
      </c>
      <c r="J72" s="25">
        <v>0</v>
      </c>
      <c r="K72" s="25"/>
      <c r="L72" s="25"/>
      <c r="M72" s="25">
        <f t="shared" si="18"/>
        <v>0</v>
      </c>
      <c r="N72" s="95">
        <f t="shared" si="16"/>
        <v>0</v>
      </c>
      <c r="O72" s="24">
        <f t="shared" si="1"/>
        <v>0</v>
      </c>
    </row>
    <row r="73" spans="1:15" ht="25.5" customHeight="1">
      <c r="A73" s="37" t="s">
        <v>306</v>
      </c>
      <c r="B73" s="38" t="s">
        <v>61</v>
      </c>
      <c r="C73" s="39" t="s">
        <v>48</v>
      </c>
      <c r="D73" s="40" t="s">
        <v>92</v>
      </c>
      <c r="E73" s="40" t="s">
        <v>375</v>
      </c>
      <c r="F73" s="40" t="s">
        <v>404</v>
      </c>
      <c r="G73" s="41" t="s">
        <v>406</v>
      </c>
      <c r="H73" s="25">
        <f>84000-3350</f>
        <v>80650</v>
      </c>
      <c r="I73" s="25">
        <f t="shared" si="17"/>
        <v>80650</v>
      </c>
      <c r="J73" s="25">
        <v>21000</v>
      </c>
      <c r="K73" s="25"/>
      <c r="L73" s="25"/>
      <c r="M73" s="25">
        <f t="shared" si="18"/>
        <v>21000</v>
      </c>
      <c r="N73" s="24">
        <f t="shared" si="16"/>
        <v>59650</v>
      </c>
      <c r="O73" s="24">
        <f t="shared" si="1"/>
        <v>59650</v>
      </c>
    </row>
    <row r="74" spans="1:15" ht="18.75" hidden="1" customHeight="1">
      <c r="A74" s="37"/>
      <c r="B74" s="38"/>
      <c r="C74" s="39"/>
      <c r="D74" s="40"/>
      <c r="E74" s="88" t="s">
        <v>360</v>
      </c>
      <c r="F74" s="40"/>
      <c r="G74" s="41"/>
      <c r="H74" s="81">
        <f>H75</f>
        <v>0</v>
      </c>
      <c r="I74" s="54">
        <f>H74</f>
        <v>0</v>
      </c>
      <c r="J74" s="54">
        <f>J75</f>
        <v>0</v>
      </c>
      <c r="K74" s="54"/>
      <c r="L74" s="54"/>
      <c r="M74" s="54">
        <f>J74</f>
        <v>0</v>
      </c>
      <c r="N74" s="65">
        <f t="shared" si="16"/>
        <v>0</v>
      </c>
      <c r="O74" s="65">
        <f t="shared" si="1"/>
        <v>0</v>
      </c>
    </row>
    <row r="75" spans="1:15" ht="18.75" hidden="1" customHeight="1">
      <c r="A75" s="37"/>
      <c r="B75" s="38" t="s">
        <v>61</v>
      </c>
      <c r="C75" s="39" t="s">
        <v>48</v>
      </c>
      <c r="D75" s="40" t="s">
        <v>361</v>
      </c>
      <c r="E75" s="40" t="s">
        <v>376</v>
      </c>
      <c r="F75" s="40" t="s">
        <v>339</v>
      </c>
      <c r="G75" s="41" t="s">
        <v>78</v>
      </c>
      <c r="H75" s="102"/>
      <c r="I75" s="25">
        <f>H75</f>
        <v>0</v>
      </c>
      <c r="J75" s="25">
        <v>0</v>
      </c>
      <c r="K75" s="25"/>
      <c r="L75" s="25"/>
      <c r="M75" s="25">
        <v>0</v>
      </c>
      <c r="N75" s="24">
        <f t="shared" si="16"/>
        <v>0</v>
      </c>
      <c r="O75" s="24">
        <f t="shared" si="1"/>
        <v>0</v>
      </c>
    </row>
    <row r="76" spans="1:15" ht="18.75" customHeight="1">
      <c r="A76" s="61" t="s">
        <v>228</v>
      </c>
      <c r="B76" s="38"/>
      <c r="C76" s="39"/>
      <c r="D76" s="40"/>
      <c r="E76" s="88" t="s">
        <v>223</v>
      </c>
      <c r="F76" s="40"/>
      <c r="G76" s="41"/>
      <c r="H76" s="54">
        <f>H81+H83+H82</f>
        <v>1902484.14</v>
      </c>
      <c r="I76" s="54">
        <f>H76</f>
        <v>1902484.14</v>
      </c>
      <c r="J76" s="54">
        <f>J81+J83+J82</f>
        <v>1818</v>
      </c>
      <c r="K76" s="54"/>
      <c r="L76" s="54"/>
      <c r="M76" s="54">
        <f t="shared" si="18"/>
        <v>1818</v>
      </c>
      <c r="N76" s="65">
        <f t="shared" si="16"/>
        <v>1900666.14</v>
      </c>
      <c r="O76" s="65">
        <f t="shared" si="1"/>
        <v>1900666.14</v>
      </c>
    </row>
    <row r="77" spans="1:15" ht="19.5" hidden="1" customHeight="1">
      <c r="A77" s="37" t="s">
        <v>309</v>
      </c>
      <c r="B77" s="38" t="s">
        <v>61</v>
      </c>
      <c r="C77" s="39" t="s">
        <v>48</v>
      </c>
      <c r="D77" s="40" t="s">
        <v>308</v>
      </c>
      <c r="E77" s="40" t="s">
        <v>345</v>
      </c>
      <c r="F77" s="40" t="s">
        <v>47</v>
      </c>
      <c r="G77" s="41" t="s">
        <v>80</v>
      </c>
      <c r="H77" s="25"/>
      <c r="I77" s="25"/>
      <c r="J77" s="25"/>
      <c r="K77" s="25"/>
      <c r="L77" s="25"/>
      <c r="M77" s="25">
        <f>J77</f>
        <v>0</v>
      </c>
      <c r="N77" s="24">
        <f t="shared" ref="N77:N83" si="19">I77-J77</f>
        <v>0</v>
      </c>
      <c r="O77" s="24">
        <f t="shared" si="1"/>
        <v>0</v>
      </c>
    </row>
    <row r="78" spans="1:15" ht="18.75" hidden="1" customHeight="1">
      <c r="A78" s="37" t="s">
        <v>229</v>
      </c>
      <c r="B78" s="38" t="s">
        <v>61</v>
      </c>
      <c r="C78" s="161" t="s">
        <v>258</v>
      </c>
      <c r="D78" s="162"/>
      <c r="E78" s="162"/>
      <c r="F78" s="162"/>
      <c r="G78" s="163"/>
      <c r="H78" s="25"/>
      <c r="I78" s="25">
        <f t="shared" ref="I78:I91" si="20">H78</f>
        <v>0</v>
      </c>
      <c r="J78" s="25"/>
      <c r="K78" s="25"/>
      <c r="L78" s="25"/>
      <c r="M78" s="25"/>
      <c r="N78" s="24">
        <f t="shared" si="19"/>
        <v>0</v>
      </c>
      <c r="O78" s="24">
        <f t="shared" si="1"/>
        <v>0</v>
      </c>
    </row>
    <row r="79" spans="1:15" ht="18.75" hidden="1" customHeight="1">
      <c r="A79" s="37"/>
      <c r="B79" s="38" t="s">
        <v>61</v>
      </c>
      <c r="C79" s="161" t="s">
        <v>231</v>
      </c>
      <c r="D79" s="162"/>
      <c r="E79" s="162"/>
      <c r="F79" s="162"/>
      <c r="G79" s="163"/>
      <c r="H79" s="25"/>
      <c r="I79" s="25">
        <f t="shared" si="20"/>
        <v>0</v>
      </c>
      <c r="J79" s="25"/>
      <c r="K79" s="25"/>
      <c r="L79" s="25"/>
      <c r="M79" s="25">
        <f t="shared" ref="M79:M86" si="21">J79</f>
        <v>0</v>
      </c>
      <c r="N79" s="24">
        <f t="shared" si="19"/>
        <v>0</v>
      </c>
      <c r="O79" s="24">
        <f t="shared" si="1"/>
        <v>0</v>
      </c>
    </row>
    <row r="80" spans="1:15" ht="18.75" hidden="1" customHeight="1">
      <c r="A80" s="37" t="s">
        <v>230</v>
      </c>
      <c r="B80" s="38" t="s">
        <v>61</v>
      </c>
      <c r="C80" s="161" t="s">
        <v>232</v>
      </c>
      <c r="D80" s="162"/>
      <c r="E80" s="162"/>
      <c r="F80" s="162"/>
      <c r="G80" s="163"/>
      <c r="H80" s="25"/>
      <c r="I80" s="25">
        <f t="shared" si="20"/>
        <v>0</v>
      </c>
      <c r="J80" s="25"/>
      <c r="K80" s="25"/>
      <c r="L80" s="25"/>
      <c r="M80" s="25">
        <f t="shared" si="21"/>
        <v>0</v>
      </c>
      <c r="N80" s="24">
        <f t="shared" si="19"/>
        <v>0</v>
      </c>
      <c r="O80" s="24">
        <f t="shared" si="1"/>
        <v>0</v>
      </c>
    </row>
    <row r="81" spans="1:15" ht="18.75" customHeight="1">
      <c r="A81" s="37"/>
      <c r="B81" s="38" t="s">
        <v>61</v>
      </c>
      <c r="C81" s="39" t="s">
        <v>48</v>
      </c>
      <c r="D81" s="40" t="s">
        <v>308</v>
      </c>
      <c r="E81" s="40" t="s">
        <v>377</v>
      </c>
      <c r="F81" s="40" t="s">
        <v>339</v>
      </c>
      <c r="G81" s="41" t="s">
        <v>76</v>
      </c>
      <c r="H81" s="25">
        <v>1891684.14</v>
      </c>
      <c r="I81" s="25">
        <f t="shared" si="20"/>
        <v>1891684.14</v>
      </c>
      <c r="J81" s="25">
        <v>0</v>
      </c>
      <c r="K81" s="25"/>
      <c r="L81" s="25"/>
      <c r="M81" s="25">
        <f>J81</f>
        <v>0</v>
      </c>
      <c r="N81" s="24">
        <f t="shared" si="19"/>
        <v>1891684.14</v>
      </c>
      <c r="O81" s="24">
        <f t="shared" si="1"/>
        <v>1891684.14</v>
      </c>
    </row>
    <row r="82" spans="1:15" ht="18.75" hidden="1" customHeight="1">
      <c r="A82" s="37"/>
      <c r="B82" s="38" t="s">
        <v>61</v>
      </c>
      <c r="C82" s="39" t="s">
        <v>48</v>
      </c>
      <c r="D82" s="40" t="s">
        <v>308</v>
      </c>
      <c r="E82" s="40" t="s">
        <v>377</v>
      </c>
      <c r="F82" s="40" t="s">
        <v>339</v>
      </c>
      <c r="G82" s="41" t="s">
        <v>78</v>
      </c>
      <c r="H82" s="25"/>
      <c r="I82" s="25">
        <f>H82</f>
        <v>0</v>
      </c>
      <c r="J82" s="25"/>
      <c r="K82" s="25"/>
      <c r="L82" s="25"/>
      <c r="M82" s="25">
        <f>J82</f>
        <v>0</v>
      </c>
      <c r="N82" s="24">
        <f t="shared" si="19"/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308</v>
      </c>
      <c r="E83" s="40" t="s">
        <v>377</v>
      </c>
      <c r="F83" s="40" t="s">
        <v>47</v>
      </c>
      <c r="G83" s="41" t="s">
        <v>397</v>
      </c>
      <c r="H83" s="25">
        <v>10800</v>
      </c>
      <c r="I83" s="25">
        <f t="shared" si="20"/>
        <v>10800</v>
      </c>
      <c r="J83" s="25">
        <v>1818</v>
      </c>
      <c r="K83" s="25"/>
      <c r="L83" s="25"/>
      <c r="M83" s="25">
        <f t="shared" si="21"/>
        <v>1818</v>
      </c>
      <c r="N83" s="24">
        <f t="shared" si="19"/>
        <v>8982</v>
      </c>
      <c r="O83" s="24">
        <f t="shared" si="1"/>
        <v>8982</v>
      </c>
    </row>
    <row r="84" spans="1:15" ht="18.75" hidden="1" customHeight="1">
      <c r="A84" s="42" t="s">
        <v>199</v>
      </c>
      <c r="B84" s="38"/>
      <c r="C84" s="39"/>
      <c r="D84" s="40"/>
      <c r="E84" s="88" t="s">
        <v>197</v>
      </c>
      <c r="F84" s="40"/>
      <c r="G84" s="41"/>
      <c r="H84" s="54">
        <f>H85+H86</f>
        <v>0</v>
      </c>
      <c r="I84" s="54">
        <f t="shared" si="20"/>
        <v>0</v>
      </c>
      <c r="J84" s="54">
        <f>J86+J85</f>
        <v>0</v>
      </c>
      <c r="K84" s="54"/>
      <c r="L84" s="54"/>
      <c r="M84" s="54">
        <f t="shared" si="21"/>
        <v>0</v>
      </c>
      <c r="N84" s="65">
        <f t="shared" ref="N84:N100" si="22">H84-J84</f>
        <v>0</v>
      </c>
      <c r="O84" s="65">
        <f t="shared" si="1"/>
        <v>0</v>
      </c>
    </row>
    <row r="85" spans="1:15" ht="18.75" hidden="1" customHeight="1">
      <c r="A85" s="42"/>
      <c r="B85" s="38" t="s">
        <v>61</v>
      </c>
      <c r="C85" s="39" t="s">
        <v>48</v>
      </c>
      <c r="D85" s="40" t="s">
        <v>198</v>
      </c>
      <c r="E85" s="40" t="s">
        <v>240</v>
      </c>
      <c r="F85" s="40" t="s">
        <v>224</v>
      </c>
      <c r="G85" s="41" t="s">
        <v>78</v>
      </c>
      <c r="H85" s="25"/>
      <c r="I85" s="25">
        <f t="shared" si="20"/>
        <v>0</v>
      </c>
      <c r="J85" s="25"/>
      <c r="K85" s="25"/>
      <c r="L85" s="25"/>
      <c r="M85" s="25">
        <f t="shared" si="21"/>
        <v>0</v>
      </c>
      <c r="N85" s="29">
        <f t="shared" si="22"/>
        <v>0</v>
      </c>
      <c r="O85" s="24">
        <f t="shared" si="1"/>
        <v>0</v>
      </c>
    </row>
    <row r="86" spans="1:15" ht="18.75" hidden="1" customHeight="1">
      <c r="A86" s="37" t="s">
        <v>105</v>
      </c>
      <c r="B86" s="38" t="s">
        <v>61</v>
      </c>
      <c r="C86" s="39" t="s">
        <v>48</v>
      </c>
      <c r="D86" s="40" t="s">
        <v>198</v>
      </c>
      <c r="E86" s="40" t="s">
        <v>295</v>
      </c>
      <c r="F86" s="40" t="s">
        <v>320</v>
      </c>
      <c r="G86" s="41" t="s">
        <v>108</v>
      </c>
      <c r="H86" s="25">
        <v>0</v>
      </c>
      <c r="I86" s="25">
        <f t="shared" si="20"/>
        <v>0</v>
      </c>
      <c r="J86" s="25"/>
      <c r="K86" s="25"/>
      <c r="L86" s="25"/>
      <c r="M86" s="25">
        <f t="shared" si="21"/>
        <v>0</v>
      </c>
      <c r="N86" s="24">
        <f t="shared" si="22"/>
        <v>0</v>
      </c>
      <c r="O86" s="24">
        <f t="shared" si="1"/>
        <v>0</v>
      </c>
    </row>
    <row r="87" spans="1:15" ht="18.75" hidden="1" customHeight="1">
      <c r="A87" s="37" t="s">
        <v>77</v>
      </c>
      <c r="B87" s="38"/>
      <c r="C87" s="39" t="s">
        <v>48</v>
      </c>
      <c r="D87" s="40" t="s">
        <v>95</v>
      </c>
      <c r="E87" s="40" t="s">
        <v>96</v>
      </c>
      <c r="F87" s="40" t="s">
        <v>93</v>
      </c>
      <c r="G87" s="41" t="s">
        <v>78</v>
      </c>
      <c r="H87" s="25">
        <v>0</v>
      </c>
      <c r="I87" s="25">
        <f t="shared" si="20"/>
        <v>0</v>
      </c>
      <c r="J87" s="25">
        <v>0</v>
      </c>
      <c r="K87" s="25"/>
      <c r="L87" s="25"/>
      <c r="M87" s="25">
        <f t="shared" ref="M87:M94" si="23">J87</f>
        <v>0</v>
      </c>
      <c r="N87" s="24">
        <f t="shared" si="22"/>
        <v>0</v>
      </c>
      <c r="O87" s="24">
        <f t="shared" si="1"/>
        <v>0</v>
      </c>
    </row>
    <row r="88" spans="1:15" ht="18.75" hidden="1" customHeight="1">
      <c r="A88" s="37" t="s">
        <v>77</v>
      </c>
      <c r="B88" s="38"/>
      <c r="C88" s="39" t="s">
        <v>48</v>
      </c>
      <c r="D88" s="40" t="s">
        <v>95</v>
      </c>
      <c r="E88" s="40" t="s">
        <v>96</v>
      </c>
      <c r="F88" s="40" t="s">
        <v>65</v>
      </c>
      <c r="G88" s="41" t="s">
        <v>78</v>
      </c>
      <c r="H88" s="25"/>
      <c r="I88" s="25">
        <f t="shared" si="20"/>
        <v>0</v>
      </c>
      <c r="J88" s="25"/>
      <c r="K88" s="25"/>
      <c r="L88" s="25"/>
      <c r="M88" s="25">
        <f t="shared" si="23"/>
        <v>0</v>
      </c>
      <c r="N88" s="24">
        <f t="shared" si="22"/>
        <v>0</v>
      </c>
      <c r="O88" s="24">
        <f t="shared" si="1"/>
        <v>0</v>
      </c>
    </row>
    <row r="89" spans="1:15" ht="18.75" hidden="1" customHeight="1">
      <c r="A89" s="37" t="s">
        <v>81</v>
      </c>
      <c r="B89" s="38"/>
      <c r="C89" s="39" t="s">
        <v>183</v>
      </c>
      <c r="D89" s="40" t="s">
        <v>95</v>
      </c>
      <c r="E89" s="40" t="s">
        <v>196</v>
      </c>
      <c r="F89" s="40" t="s">
        <v>97</v>
      </c>
      <c r="G89" s="41" t="s">
        <v>82</v>
      </c>
      <c r="H89" s="25"/>
      <c r="I89" s="25">
        <f t="shared" si="20"/>
        <v>0</v>
      </c>
      <c r="J89" s="25">
        <v>0</v>
      </c>
      <c r="K89" s="25"/>
      <c r="L89" s="25"/>
      <c r="M89" s="25">
        <f t="shared" si="23"/>
        <v>0</v>
      </c>
      <c r="N89" s="24">
        <f t="shared" si="22"/>
        <v>0</v>
      </c>
      <c r="O89" s="24">
        <f t="shared" si="1"/>
        <v>0</v>
      </c>
    </row>
    <row r="90" spans="1:15" ht="18.75" hidden="1" customHeight="1">
      <c r="A90" s="55"/>
      <c r="B90" s="38"/>
      <c r="C90" s="39" t="s">
        <v>48</v>
      </c>
      <c r="D90" s="40" t="s">
        <v>95</v>
      </c>
      <c r="E90" s="40" t="s">
        <v>185</v>
      </c>
      <c r="F90" s="40" t="s">
        <v>97</v>
      </c>
      <c r="G90" s="41" t="s">
        <v>82</v>
      </c>
      <c r="H90" s="25"/>
      <c r="I90" s="25">
        <f t="shared" si="20"/>
        <v>0</v>
      </c>
      <c r="J90" s="25"/>
      <c r="K90" s="25"/>
      <c r="L90" s="25"/>
      <c r="M90" s="25">
        <f t="shared" si="23"/>
        <v>0</v>
      </c>
      <c r="N90" s="24">
        <f t="shared" si="22"/>
        <v>0</v>
      </c>
      <c r="O90" s="24">
        <f t="shared" si="1"/>
        <v>0</v>
      </c>
    </row>
    <row r="91" spans="1:15" ht="18.75" hidden="1" customHeight="1">
      <c r="A91" s="37" t="s">
        <v>75</v>
      </c>
      <c r="B91" s="38"/>
      <c r="C91" s="39" t="s">
        <v>48</v>
      </c>
      <c r="D91" s="40" t="s">
        <v>95</v>
      </c>
      <c r="E91" s="40" t="s">
        <v>196</v>
      </c>
      <c r="F91" s="40" t="s">
        <v>65</v>
      </c>
      <c r="G91" s="41" t="s">
        <v>76</v>
      </c>
      <c r="H91" s="25"/>
      <c r="I91" s="25">
        <f t="shared" si="20"/>
        <v>0</v>
      </c>
      <c r="J91" s="25"/>
      <c r="K91" s="25"/>
      <c r="L91" s="25"/>
      <c r="M91" s="25">
        <f t="shared" si="23"/>
        <v>0</v>
      </c>
      <c r="N91" s="24">
        <f t="shared" si="22"/>
        <v>0</v>
      </c>
      <c r="O91" s="24">
        <f t="shared" si="1"/>
        <v>0</v>
      </c>
    </row>
    <row r="92" spans="1:15" ht="18.75" customHeight="1">
      <c r="A92" s="119" t="s">
        <v>409</v>
      </c>
      <c r="B92" s="38"/>
      <c r="C92" s="39"/>
      <c r="D92" s="40"/>
      <c r="E92" s="88" t="s">
        <v>254</v>
      </c>
      <c r="F92" s="40"/>
      <c r="G92" s="41"/>
      <c r="H92" s="54">
        <f>H93+H100+H101</f>
        <v>9085</v>
      </c>
      <c r="I92" s="54">
        <f t="shared" ref="I92:O92" si="24">I93+I100+I101</f>
        <v>9085</v>
      </c>
      <c r="J92" s="54">
        <f t="shared" si="24"/>
        <v>1464.1</v>
      </c>
      <c r="K92" s="54">
        <f t="shared" si="24"/>
        <v>0</v>
      </c>
      <c r="L92" s="54">
        <f t="shared" si="24"/>
        <v>0</v>
      </c>
      <c r="M92" s="54">
        <f t="shared" si="24"/>
        <v>1464.1</v>
      </c>
      <c r="N92" s="54">
        <f t="shared" si="24"/>
        <v>7620.9</v>
      </c>
      <c r="O92" s="54">
        <f t="shared" si="24"/>
        <v>7620.9</v>
      </c>
    </row>
    <row r="93" spans="1:15" ht="12.75" hidden="1" customHeight="1">
      <c r="A93" s="37" t="s">
        <v>75</v>
      </c>
      <c r="B93" s="38" t="s">
        <v>61</v>
      </c>
      <c r="C93" s="161" t="s">
        <v>349</v>
      </c>
      <c r="D93" s="162"/>
      <c r="E93" s="162"/>
      <c r="F93" s="162"/>
      <c r="G93" s="163"/>
      <c r="H93" s="25"/>
      <c r="I93" s="25">
        <f>H93</f>
        <v>0</v>
      </c>
      <c r="J93" s="25"/>
      <c r="K93" s="25"/>
      <c r="L93" s="25"/>
      <c r="M93" s="25">
        <f t="shared" si="23"/>
        <v>0</v>
      </c>
      <c r="N93" s="24">
        <f t="shared" si="22"/>
        <v>0</v>
      </c>
      <c r="O93" s="24">
        <f t="shared" si="1"/>
        <v>0</v>
      </c>
    </row>
    <row r="94" spans="1:15" ht="12.75" hidden="1" customHeight="1">
      <c r="A94" s="37" t="s">
        <v>75</v>
      </c>
      <c r="B94" s="38"/>
      <c r="C94" s="39"/>
      <c r="D94" s="40"/>
      <c r="E94" s="40" t="s">
        <v>95</v>
      </c>
      <c r="F94" s="40"/>
      <c r="G94" s="41"/>
      <c r="H94" s="54">
        <f>H95</f>
        <v>0</v>
      </c>
      <c r="I94" s="54">
        <f>I95</f>
        <v>0</v>
      </c>
      <c r="J94" s="54">
        <f>J95</f>
        <v>0</v>
      </c>
      <c r="K94" s="54"/>
      <c r="L94" s="54"/>
      <c r="M94" s="54">
        <f t="shared" si="23"/>
        <v>0</v>
      </c>
      <c r="N94" s="24">
        <f t="shared" si="22"/>
        <v>0</v>
      </c>
      <c r="O94" s="24">
        <f t="shared" si="1"/>
        <v>0</v>
      </c>
    </row>
    <row r="95" spans="1:15" ht="12.75" hidden="1" customHeight="1">
      <c r="A95" s="37" t="s">
        <v>75</v>
      </c>
      <c r="B95" s="38" t="s">
        <v>61</v>
      </c>
      <c r="C95" s="39" t="s">
        <v>48</v>
      </c>
      <c r="D95" s="40" t="s">
        <v>95</v>
      </c>
      <c r="E95" s="40" t="s">
        <v>241</v>
      </c>
      <c r="F95" s="40" t="s">
        <v>111</v>
      </c>
      <c r="G95" s="41" t="s">
        <v>78</v>
      </c>
      <c r="H95" s="25"/>
      <c r="I95" s="25">
        <f>H95</f>
        <v>0</v>
      </c>
      <c r="J95" s="25"/>
      <c r="K95" s="25"/>
      <c r="L95" s="25"/>
      <c r="M95" s="25"/>
      <c r="N95" s="24">
        <f t="shared" si="22"/>
        <v>0</v>
      </c>
      <c r="O95" s="24">
        <f t="shared" si="1"/>
        <v>0</v>
      </c>
    </row>
    <row r="96" spans="1:15" ht="12.75" hidden="1" customHeight="1">
      <c r="A96" s="37" t="s">
        <v>75</v>
      </c>
      <c r="B96" s="38"/>
      <c r="C96" s="39"/>
      <c r="D96" s="40"/>
      <c r="E96" s="88" t="s">
        <v>95</v>
      </c>
      <c r="F96" s="40"/>
      <c r="G96" s="41"/>
      <c r="H96" s="54">
        <f>H97+H100+H98+H99</f>
        <v>8785</v>
      </c>
      <c r="I96" s="54">
        <f>I97+I100+I98+I99</f>
        <v>8785</v>
      </c>
      <c r="J96" s="54">
        <f>J99+J98</f>
        <v>0</v>
      </c>
      <c r="K96" s="54">
        <f>K97+K100+K98</f>
        <v>0</v>
      </c>
      <c r="L96" s="54">
        <f>L97+L100+L98</f>
        <v>0</v>
      </c>
      <c r="M96" s="54">
        <f>M99+M98</f>
        <v>0</v>
      </c>
      <c r="N96" s="65">
        <f t="shared" si="22"/>
        <v>8785</v>
      </c>
      <c r="O96" s="65">
        <f t="shared" ref="O96:O101" si="25">I96-J96</f>
        <v>8785</v>
      </c>
    </row>
    <row r="97" spans="1:16" ht="0.75" hidden="1" customHeight="1">
      <c r="A97" s="37" t="s">
        <v>75</v>
      </c>
      <c r="B97" s="38" t="s">
        <v>61</v>
      </c>
      <c r="C97" s="39" t="s">
        <v>48</v>
      </c>
      <c r="D97" s="40" t="s">
        <v>95</v>
      </c>
      <c r="E97" s="40" t="s">
        <v>270</v>
      </c>
      <c r="F97" s="40" t="s">
        <v>224</v>
      </c>
      <c r="G97" s="41" t="s">
        <v>76</v>
      </c>
      <c r="H97" s="25"/>
      <c r="I97" s="25">
        <f>H97</f>
        <v>0</v>
      </c>
      <c r="J97" s="25">
        <v>50030</v>
      </c>
      <c r="K97" s="25"/>
      <c r="L97" s="25"/>
      <c r="M97" s="25">
        <f t="shared" ref="M97:M105" si="26">J97</f>
        <v>50030</v>
      </c>
      <c r="N97" s="24">
        <f t="shared" si="22"/>
        <v>-50030</v>
      </c>
      <c r="O97" s="24">
        <f t="shared" si="25"/>
        <v>-50030</v>
      </c>
    </row>
    <row r="98" spans="1:16" ht="12.75" hidden="1" customHeight="1">
      <c r="A98" s="37" t="s">
        <v>75</v>
      </c>
      <c r="B98" s="38" t="s">
        <v>61</v>
      </c>
      <c r="C98" s="39" t="s">
        <v>48</v>
      </c>
      <c r="D98" s="40" t="s">
        <v>95</v>
      </c>
      <c r="E98" s="40" t="s">
        <v>310</v>
      </c>
      <c r="F98" s="40" t="s">
        <v>224</v>
      </c>
      <c r="G98" s="41" t="s">
        <v>78</v>
      </c>
      <c r="H98" s="25">
        <v>0</v>
      </c>
      <c r="I98" s="25">
        <f>H98</f>
        <v>0</v>
      </c>
      <c r="J98" s="25"/>
      <c r="K98" s="25"/>
      <c r="L98" s="25"/>
      <c r="M98" s="25">
        <f t="shared" si="26"/>
        <v>0</v>
      </c>
      <c r="N98" s="24">
        <f t="shared" si="22"/>
        <v>0</v>
      </c>
      <c r="O98" s="24">
        <f t="shared" si="25"/>
        <v>0</v>
      </c>
    </row>
    <row r="99" spans="1:16" ht="12.75" hidden="1" customHeight="1">
      <c r="A99" s="37" t="s">
        <v>75</v>
      </c>
      <c r="B99" s="38" t="s">
        <v>61</v>
      </c>
      <c r="C99" s="39" t="s">
        <v>48</v>
      </c>
      <c r="D99" s="40" t="s">
        <v>95</v>
      </c>
      <c r="E99" s="40" t="s">
        <v>310</v>
      </c>
      <c r="F99" s="40" t="s">
        <v>136</v>
      </c>
      <c r="G99" s="41" t="s">
        <v>94</v>
      </c>
      <c r="H99" s="25">
        <v>0</v>
      </c>
      <c r="I99" s="25">
        <f>H99</f>
        <v>0</v>
      </c>
      <c r="J99" s="25"/>
      <c r="K99" s="25"/>
      <c r="L99" s="25"/>
      <c r="M99" s="25">
        <f t="shared" si="26"/>
        <v>0</v>
      </c>
      <c r="N99" s="24">
        <f t="shared" si="22"/>
        <v>0</v>
      </c>
      <c r="O99" s="24">
        <f t="shared" si="25"/>
        <v>0</v>
      </c>
    </row>
    <row r="100" spans="1:16" ht="16.5" customHeight="1">
      <c r="A100" s="37" t="s">
        <v>75</v>
      </c>
      <c r="B100" s="38" t="s">
        <v>61</v>
      </c>
      <c r="C100" s="161" t="s">
        <v>378</v>
      </c>
      <c r="D100" s="162"/>
      <c r="E100" s="162"/>
      <c r="F100" s="162"/>
      <c r="G100" s="163"/>
      <c r="H100" s="25">
        <v>8785</v>
      </c>
      <c r="I100" s="25">
        <f>H100</f>
        <v>8785</v>
      </c>
      <c r="J100" s="25">
        <v>1464.1</v>
      </c>
      <c r="K100" s="25"/>
      <c r="L100" s="25"/>
      <c r="M100" s="25">
        <f t="shared" si="26"/>
        <v>1464.1</v>
      </c>
      <c r="N100" s="24">
        <f t="shared" si="22"/>
        <v>7320.9</v>
      </c>
      <c r="O100" s="24">
        <f t="shared" si="25"/>
        <v>7320.9</v>
      </c>
    </row>
    <row r="101" spans="1:16" ht="23.25" customHeight="1">
      <c r="A101" s="55"/>
      <c r="B101" s="38" t="s">
        <v>61</v>
      </c>
      <c r="C101" s="161" t="s">
        <v>399</v>
      </c>
      <c r="D101" s="162"/>
      <c r="E101" s="162"/>
      <c r="F101" s="162"/>
      <c r="G101" s="163"/>
      <c r="H101" s="25">
        <v>300</v>
      </c>
      <c r="I101" s="25">
        <f>H101</f>
        <v>300</v>
      </c>
      <c r="J101" s="25">
        <v>0</v>
      </c>
      <c r="K101" s="25"/>
      <c r="L101" s="25"/>
      <c r="M101" s="25">
        <f>J101</f>
        <v>0</v>
      </c>
      <c r="N101" s="24">
        <f>H101-J101</f>
        <v>300</v>
      </c>
      <c r="O101" s="24">
        <f t="shared" si="25"/>
        <v>300</v>
      </c>
    </row>
    <row r="102" spans="1:16" ht="27" customHeight="1">
      <c r="A102" s="120" t="s">
        <v>343</v>
      </c>
      <c r="B102" s="38"/>
      <c r="C102" s="39"/>
      <c r="D102" s="40"/>
      <c r="E102" s="88" t="s">
        <v>95</v>
      </c>
      <c r="F102" s="40"/>
      <c r="G102" s="41"/>
      <c r="H102" s="54">
        <f>H103+H104</f>
        <v>300</v>
      </c>
      <c r="I102" s="54">
        <f>I103+I104</f>
        <v>300</v>
      </c>
      <c r="J102" s="54">
        <f>J103+J104</f>
        <v>0</v>
      </c>
      <c r="K102" s="54"/>
      <c r="L102" s="54"/>
      <c r="M102" s="54">
        <f>M103+M104</f>
        <v>0</v>
      </c>
      <c r="N102" s="65">
        <f>N103+N104</f>
        <v>300</v>
      </c>
      <c r="O102" s="65">
        <f>O103+O104</f>
        <v>300</v>
      </c>
    </row>
    <row r="103" spans="1:16" ht="17.25" customHeight="1">
      <c r="A103" s="37" t="s">
        <v>307</v>
      </c>
      <c r="B103" s="38" t="s">
        <v>61</v>
      </c>
      <c r="C103" s="39" t="s">
        <v>48</v>
      </c>
      <c r="D103" s="40" t="s">
        <v>95</v>
      </c>
      <c r="E103" s="40" t="s">
        <v>379</v>
      </c>
      <c r="F103" s="40" t="s">
        <v>339</v>
      </c>
      <c r="G103" s="41" t="s">
        <v>396</v>
      </c>
      <c r="H103" s="25">
        <v>300</v>
      </c>
      <c r="I103" s="25">
        <f>H103</f>
        <v>300</v>
      </c>
      <c r="J103" s="25">
        <v>0</v>
      </c>
      <c r="K103" s="25">
        <v>0</v>
      </c>
      <c r="L103" s="25">
        <v>0</v>
      </c>
      <c r="M103" s="25">
        <f>J103</f>
        <v>0</v>
      </c>
      <c r="N103" s="24">
        <f>H103-J103</f>
        <v>300</v>
      </c>
      <c r="O103" s="24">
        <f>H103-J103</f>
        <v>300</v>
      </c>
    </row>
    <row r="104" spans="1:16" ht="17.25" hidden="1" customHeight="1">
      <c r="A104" s="55"/>
      <c r="B104" s="38" t="s">
        <v>61</v>
      </c>
      <c r="C104" s="39" t="s">
        <v>48</v>
      </c>
      <c r="D104" s="40" t="s">
        <v>95</v>
      </c>
      <c r="E104" s="40" t="s">
        <v>352</v>
      </c>
      <c r="F104" s="40" t="s">
        <v>339</v>
      </c>
      <c r="G104" s="41" t="s">
        <v>78</v>
      </c>
      <c r="H104" s="25">
        <v>0</v>
      </c>
      <c r="I104" s="25">
        <f>H104</f>
        <v>0</v>
      </c>
      <c r="J104" s="25"/>
      <c r="K104" s="25"/>
      <c r="L104" s="25"/>
      <c r="M104" s="25">
        <f>J104</f>
        <v>0</v>
      </c>
      <c r="N104" s="24">
        <f>H104-J104</f>
        <v>0</v>
      </c>
      <c r="O104" s="24">
        <f>H104-J104</f>
        <v>0</v>
      </c>
    </row>
    <row r="105" spans="1:16" ht="15">
      <c r="A105" s="93" t="s">
        <v>160</v>
      </c>
      <c r="B105" s="38"/>
      <c r="C105" s="172" t="s">
        <v>169</v>
      </c>
      <c r="D105" s="173"/>
      <c r="E105" s="173"/>
      <c r="F105" s="173"/>
      <c r="G105" s="174"/>
      <c r="H105" s="54">
        <f>H107+H109+H111+H113+H118+H120+H129+H130+H131+H134+H135+H132+H133</f>
        <v>194599.09</v>
      </c>
      <c r="I105" s="54">
        <f>H105</f>
        <v>194599.09</v>
      </c>
      <c r="J105" s="54">
        <f>J107+J109+J111+J120+J122+J134+J121+J126+J128+J125+J118+J127+J136+J129+J110+J119+J131+J130+J113+J135+J132+J133</f>
        <v>54753.2</v>
      </c>
      <c r="K105" s="54" t="e">
        <f>K107+#REF!+#REF!+K134+K111</f>
        <v>#REF!</v>
      </c>
      <c r="L105" s="54" t="e">
        <f>L107+#REF!+#REF!+L134+L111</f>
        <v>#REF!</v>
      </c>
      <c r="M105" s="54">
        <f t="shared" si="26"/>
        <v>54753.2</v>
      </c>
      <c r="N105" s="65">
        <f>H105-J105</f>
        <v>139845.89000000001</v>
      </c>
      <c r="O105" s="65">
        <f t="shared" ref="O105:O162" si="27">I105-J105</f>
        <v>139845.89000000001</v>
      </c>
    </row>
    <row r="106" spans="1:16" ht="15">
      <c r="A106" s="55" t="s">
        <v>311</v>
      </c>
      <c r="B106" s="38"/>
      <c r="C106" s="89"/>
      <c r="D106" s="88"/>
      <c r="E106" s="88"/>
      <c r="F106" s="88"/>
      <c r="G106" s="90"/>
      <c r="H106" s="54"/>
      <c r="I106" s="54"/>
      <c r="J106" s="54"/>
      <c r="K106" s="54"/>
      <c r="L106" s="54"/>
      <c r="M106" s="54"/>
      <c r="N106" s="65"/>
      <c r="O106" s="65"/>
    </row>
    <row r="107" spans="1:16" ht="14.25">
      <c r="A107" s="37" t="s">
        <v>73</v>
      </c>
      <c r="B107" s="38" t="s">
        <v>61</v>
      </c>
      <c r="C107" s="39" t="s">
        <v>48</v>
      </c>
      <c r="D107" s="40" t="s">
        <v>98</v>
      </c>
      <c r="E107" s="40" t="s">
        <v>380</v>
      </c>
      <c r="F107" s="40" t="s">
        <v>339</v>
      </c>
      <c r="G107" s="41" t="s">
        <v>74</v>
      </c>
      <c r="H107" s="97">
        <f>170599.09-11517.21</f>
        <v>159081.88</v>
      </c>
      <c r="I107" s="25">
        <f t="shared" ref="I107:I114" si="28">H107</f>
        <v>159081.88</v>
      </c>
      <c r="J107" s="97">
        <f>9335.83+19900.16</f>
        <v>29235.989999999998</v>
      </c>
      <c r="K107" s="25"/>
      <c r="L107" s="25"/>
      <c r="M107" s="25">
        <f>J107</f>
        <v>29235.989999999998</v>
      </c>
      <c r="N107" s="24">
        <f>H107-J107</f>
        <v>129845.89000000001</v>
      </c>
      <c r="O107" s="24">
        <f t="shared" si="27"/>
        <v>129845.89000000001</v>
      </c>
      <c r="P107" s="96"/>
    </row>
    <row r="108" spans="1:16" ht="12" hidden="1" customHeight="1">
      <c r="A108" s="37"/>
      <c r="B108" s="38"/>
      <c r="C108" s="39" t="s">
        <v>48</v>
      </c>
      <c r="D108" s="40" t="s">
        <v>98</v>
      </c>
      <c r="E108" s="40" t="s">
        <v>350</v>
      </c>
      <c r="F108" s="40" t="s">
        <v>339</v>
      </c>
      <c r="G108" s="41" t="s">
        <v>76</v>
      </c>
      <c r="H108" s="97"/>
      <c r="I108" s="25">
        <f t="shared" si="28"/>
        <v>0</v>
      </c>
      <c r="J108" s="97"/>
      <c r="K108" s="25"/>
      <c r="L108" s="25"/>
      <c r="M108" s="25"/>
      <c r="N108" s="24"/>
      <c r="O108" s="24">
        <f t="shared" si="27"/>
        <v>0</v>
      </c>
    </row>
    <row r="109" spans="1:16" ht="14.25">
      <c r="A109" s="37" t="s">
        <v>75</v>
      </c>
      <c r="B109" s="38" t="s">
        <v>61</v>
      </c>
      <c r="C109" s="39" t="s">
        <v>48</v>
      </c>
      <c r="D109" s="40" t="s">
        <v>98</v>
      </c>
      <c r="E109" s="40" t="s">
        <v>380</v>
      </c>
      <c r="F109" s="40" t="s">
        <v>339</v>
      </c>
      <c r="G109" s="41" t="s">
        <v>76</v>
      </c>
      <c r="H109" s="97">
        <v>15435</v>
      </c>
      <c r="I109" s="25">
        <f t="shared" si="28"/>
        <v>15435</v>
      </c>
      <c r="J109" s="97">
        <v>15435</v>
      </c>
      <c r="K109" s="25"/>
      <c r="L109" s="25"/>
      <c r="M109" s="25">
        <f>J109</f>
        <v>15435</v>
      </c>
      <c r="N109" s="24">
        <f t="shared" ref="N109:N153" si="29">H109-J109</f>
        <v>0</v>
      </c>
      <c r="O109" s="24">
        <f t="shared" si="27"/>
        <v>0</v>
      </c>
    </row>
    <row r="110" spans="1:16" ht="14.25" hidden="1">
      <c r="A110" s="37"/>
      <c r="B110" s="38" t="s">
        <v>61</v>
      </c>
      <c r="C110" s="39" t="s">
        <v>48</v>
      </c>
      <c r="D110" s="40" t="s">
        <v>98</v>
      </c>
      <c r="E110" s="40" t="s">
        <v>380</v>
      </c>
      <c r="F110" s="40" t="s">
        <v>339</v>
      </c>
      <c r="G110" s="41" t="s">
        <v>82</v>
      </c>
      <c r="H110" s="97"/>
      <c r="I110" s="25">
        <f t="shared" si="28"/>
        <v>0</v>
      </c>
      <c r="J110" s="97"/>
      <c r="K110" s="25"/>
      <c r="L110" s="25"/>
      <c r="M110" s="25">
        <f>J110</f>
        <v>0</v>
      </c>
      <c r="N110" s="24">
        <f t="shared" si="29"/>
        <v>0</v>
      </c>
      <c r="O110" s="24">
        <f t="shared" si="27"/>
        <v>0</v>
      </c>
    </row>
    <row r="111" spans="1:16" ht="30.75" customHeight="1">
      <c r="A111" s="37" t="s">
        <v>83</v>
      </c>
      <c r="B111" s="38" t="s">
        <v>61</v>
      </c>
      <c r="C111" s="39" t="s">
        <v>48</v>
      </c>
      <c r="D111" s="40" t="s">
        <v>98</v>
      </c>
      <c r="E111" s="40" t="s">
        <v>380</v>
      </c>
      <c r="F111" s="40" t="s">
        <v>339</v>
      </c>
      <c r="G111" s="41" t="s">
        <v>400</v>
      </c>
      <c r="H111" s="97">
        <v>10082.209999999999</v>
      </c>
      <c r="I111" s="25">
        <f t="shared" si="28"/>
        <v>10082.209999999999</v>
      </c>
      <c r="J111" s="97">
        <f>5368.3+4713.91</f>
        <v>10082.209999999999</v>
      </c>
      <c r="K111" s="25"/>
      <c r="L111" s="25"/>
      <c r="M111" s="25">
        <f>J111</f>
        <v>10082.209999999999</v>
      </c>
      <c r="N111" s="24">
        <f>H111-J111</f>
        <v>0</v>
      </c>
      <c r="O111" s="24">
        <f t="shared" si="27"/>
        <v>0</v>
      </c>
      <c r="P111" s="96">
        <f>J107+J109+J110+J111</f>
        <v>54753.2</v>
      </c>
    </row>
    <row r="112" spans="1:16" ht="16.5" customHeight="1">
      <c r="A112" s="37"/>
      <c r="B112" s="38"/>
      <c r="C112" s="39"/>
      <c r="D112" s="40"/>
      <c r="E112" s="40"/>
      <c r="F112" s="40"/>
      <c r="G112" s="41"/>
      <c r="H112" s="97"/>
      <c r="I112" s="25"/>
      <c r="J112" s="97"/>
      <c r="K112" s="25"/>
      <c r="L112" s="25"/>
      <c r="M112" s="25"/>
      <c r="N112" s="24">
        <f>H112-J112</f>
        <v>0</v>
      </c>
      <c r="O112" s="24">
        <f t="shared" si="27"/>
        <v>0</v>
      </c>
      <c r="P112" s="96"/>
    </row>
    <row r="113" spans="1:16" ht="15.75" customHeight="1">
      <c r="A113" s="37" t="s">
        <v>415</v>
      </c>
      <c r="B113" s="38" t="s">
        <v>61</v>
      </c>
      <c r="C113" s="39" t="s">
        <v>48</v>
      </c>
      <c r="D113" s="40" t="s">
        <v>98</v>
      </c>
      <c r="E113" s="40" t="s">
        <v>395</v>
      </c>
      <c r="F113" s="40" t="s">
        <v>339</v>
      </c>
      <c r="G113" s="41" t="s">
        <v>76</v>
      </c>
      <c r="H113" s="97">
        <v>0</v>
      </c>
      <c r="I113" s="25">
        <f t="shared" si="28"/>
        <v>0</v>
      </c>
      <c r="J113" s="97">
        <v>0</v>
      </c>
      <c r="K113" s="25"/>
      <c r="L113" s="25"/>
      <c r="M113" s="25">
        <f>J113</f>
        <v>0</v>
      </c>
      <c r="N113" s="24">
        <f t="shared" si="29"/>
        <v>0</v>
      </c>
      <c r="O113" s="24">
        <f t="shared" si="27"/>
        <v>0</v>
      </c>
    </row>
    <row r="114" spans="1:16" ht="0.75" hidden="1" customHeight="1">
      <c r="A114" s="37"/>
      <c r="B114" s="38"/>
      <c r="C114" s="39" t="s">
        <v>48</v>
      </c>
      <c r="D114" s="40" t="s">
        <v>98</v>
      </c>
      <c r="E114" s="40" t="s">
        <v>99</v>
      </c>
      <c r="F114" s="40" t="s">
        <v>65</v>
      </c>
      <c r="G114" s="41" t="s">
        <v>76</v>
      </c>
      <c r="H114" s="25"/>
      <c r="I114" s="25">
        <f t="shared" si="28"/>
        <v>0</v>
      </c>
      <c r="J114" s="25"/>
      <c r="K114" s="25"/>
      <c r="L114" s="25"/>
      <c r="M114" s="25"/>
      <c r="N114" s="24">
        <f t="shared" si="29"/>
        <v>0</v>
      </c>
      <c r="O114" s="24">
        <f t="shared" si="27"/>
        <v>0</v>
      </c>
    </row>
    <row r="115" spans="1:16" ht="0.75" customHeight="1">
      <c r="A115" s="37"/>
      <c r="B115" s="38"/>
      <c r="C115" s="39"/>
      <c r="D115" s="40"/>
      <c r="E115" s="40"/>
      <c r="F115" s="40"/>
      <c r="G115" s="41"/>
      <c r="H115" s="25">
        <v>0</v>
      </c>
      <c r="I115" s="25"/>
      <c r="J115" s="25">
        <v>0</v>
      </c>
      <c r="K115" s="25"/>
      <c r="L115" s="25"/>
      <c r="M115" s="25"/>
      <c r="N115" s="24"/>
      <c r="O115" s="24"/>
    </row>
    <row r="116" spans="1:16" ht="0.75" customHeight="1">
      <c r="A116" s="37"/>
      <c r="B116" s="38"/>
      <c r="C116" s="39"/>
      <c r="D116" s="40"/>
      <c r="E116" s="40"/>
      <c r="F116" s="40"/>
      <c r="G116" s="41"/>
      <c r="H116" s="25"/>
      <c r="I116" s="25"/>
      <c r="J116" s="25"/>
      <c r="K116" s="25"/>
      <c r="L116" s="25"/>
      <c r="M116" s="25"/>
      <c r="N116" s="24"/>
      <c r="O116" s="24"/>
    </row>
    <row r="117" spans="1:16" ht="15" customHeight="1">
      <c r="A117" s="37" t="s">
        <v>312</v>
      </c>
      <c r="B117" s="38"/>
      <c r="C117" s="39"/>
      <c r="D117" s="40"/>
      <c r="E117" s="40"/>
      <c r="F117" s="40"/>
      <c r="G117" s="41"/>
      <c r="H117" s="25"/>
      <c r="I117" s="25"/>
      <c r="J117" s="25"/>
      <c r="K117" s="25"/>
      <c r="L117" s="25"/>
      <c r="M117" s="25"/>
      <c r="N117" s="24"/>
      <c r="O117" s="24"/>
    </row>
    <row r="118" spans="1:16" ht="16.5" customHeight="1">
      <c r="A118" s="37" t="s">
        <v>75</v>
      </c>
      <c r="B118" s="38" t="s">
        <v>61</v>
      </c>
      <c r="C118" s="39" t="s">
        <v>48</v>
      </c>
      <c r="D118" s="40" t="s">
        <v>98</v>
      </c>
      <c r="E118" s="40" t="s">
        <v>381</v>
      </c>
      <c r="F118" s="40" t="s">
        <v>339</v>
      </c>
      <c r="G118" s="41" t="s">
        <v>76</v>
      </c>
      <c r="H118" s="25">
        <v>5000</v>
      </c>
      <c r="I118" s="25">
        <f>H118</f>
        <v>5000</v>
      </c>
      <c r="J118" s="25">
        <v>0</v>
      </c>
      <c r="K118" s="25"/>
      <c r="L118" s="25"/>
      <c r="M118" s="25">
        <f>J118</f>
        <v>0</v>
      </c>
      <c r="N118" s="24">
        <f t="shared" si="29"/>
        <v>5000</v>
      </c>
      <c r="O118" s="24">
        <f t="shared" si="27"/>
        <v>5000</v>
      </c>
    </row>
    <row r="119" spans="1:16" ht="16.5" hidden="1" customHeight="1">
      <c r="A119" s="37"/>
      <c r="B119" s="38" t="s">
        <v>61</v>
      </c>
      <c r="C119" s="39" t="s">
        <v>48</v>
      </c>
      <c r="D119" s="40" t="s">
        <v>98</v>
      </c>
      <c r="E119" s="40" t="s">
        <v>381</v>
      </c>
      <c r="F119" s="40" t="s">
        <v>339</v>
      </c>
      <c r="G119" s="41" t="s">
        <v>78</v>
      </c>
      <c r="H119" s="25"/>
      <c r="I119" s="25">
        <f>H119</f>
        <v>0</v>
      </c>
      <c r="J119" s="25"/>
      <c r="K119" s="25"/>
      <c r="L119" s="25"/>
      <c r="M119" s="25">
        <f>J119</f>
        <v>0</v>
      </c>
      <c r="N119" s="24">
        <f t="shared" si="29"/>
        <v>0</v>
      </c>
      <c r="O119" s="24">
        <f t="shared" si="27"/>
        <v>0</v>
      </c>
    </row>
    <row r="120" spans="1:16" ht="29.25" customHeight="1">
      <c r="A120" s="37" t="s">
        <v>83</v>
      </c>
      <c r="B120" s="38" t="s">
        <v>61</v>
      </c>
      <c r="C120" s="39" t="s">
        <v>48</v>
      </c>
      <c r="D120" s="40" t="s">
        <v>98</v>
      </c>
      <c r="E120" s="40" t="s">
        <v>381</v>
      </c>
      <c r="F120" s="40" t="s">
        <v>339</v>
      </c>
      <c r="G120" s="132" t="s">
        <v>396</v>
      </c>
      <c r="H120" s="97">
        <v>0</v>
      </c>
      <c r="I120" s="25">
        <f>H120</f>
        <v>0</v>
      </c>
      <c r="J120" s="97">
        <v>0</v>
      </c>
      <c r="K120" s="25"/>
      <c r="L120" s="25"/>
      <c r="M120" s="25">
        <f>J120</f>
        <v>0</v>
      </c>
      <c r="N120" s="24">
        <f t="shared" si="29"/>
        <v>0</v>
      </c>
      <c r="O120" s="24">
        <f t="shared" si="27"/>
        <v>0</v>
      </c>
    </row>
    <row r="121" spans="1:16" ht="30.75" hidden="1" customHeight="1">
      <c r="A121" s="37"/>
      <c r="B121" s="38" t="s">
        <v>61</v>
      </c>
      <c r="C121" s="39" t="s">
        <v>48</v>
      </c>
      <c r="D121" s="40" t="s">
        <v>98</v>
      </c>
      <c r="E121" s="40" t="s">
        <v>381</v>
      </c>
      <c r="F121" s="40" t="s">
        <v>224</v>
      </c>
      <c r="G121" s="41" t="s">
        <v>72</v>
      </c>
      <c r="H121" s="25"/>
      <c r="I121" s="25">
        <f>H121</f>
        <v>0</v>
      </c>
      <c r="J121" s="25"/>
      <c r="K121" s="25"/>
      <c r="L121" s="25"/>
      <c r="M121" s="25">
        <f t="shared" ref="M121:M129" si="30">J121</f>
        <v>0</v>
      </c>
      <c r="N121" s="24">
        <f t="shared" si="29"/>
        <v>0</v>
      </c>
      <c r="O121" s="24">
        <f t="shared" si="27"/>
        <v>0</v>
      </c>
    </row>
    <row r="122" spans="1:16" ht="13.5" hidden="1" customHeight="1">
      <c r="A122" s="37"/>
      <c r="B122" s="38" t="s">
        <v>61</v>
      </c>
      <c r="C122" s="39" t="s">
        <v>48</v>
      </c>
      <c r="D122" s="40" t="s">
        <v>98</v>
      </c>
      <c r="E122" s="40" t="s">
        <v>381</v>
      </c>
      <c r="F122" s="40" t="s">
        <v>339</v>
      </c>
      <c r="G122" s="41" t="s">
        <v>82</v>
      </c>
      <c r="H122" s="25"/>
      <c r="I122" s="25">
        <f t="shared" ref="I122:I128" si="31">H122</f>
        <v>0</v>
      </c>
      <c r="J122" s="25"/>
      <c r="K122" s="25"/>
      <c r="L122" s="25"/>
      <c r="M122" s="25">
        <f t="shared" si="30"/>
        <v>0</v>
      </c>
      <c r="N122" s="24">
        <f t="shared" si="29"/>
        <v>0</v>
      </c>
      <c r="O122" s="24">
        <f t="shared" si="27"/>
        <v>0</v>
      </c>
      <c r="P122" s="96"/>
    </row>
    <row r="123" spans="1:16" ht="15.75" hidden="1" customHeight="1">
      <c r="A123" s="37"/>
      <c r="B123" s="38" t="s">
        <v>61</v>
      </c>
      <c r="C123" s="39" t="s">
        <v>48</v>
      </c>
      <c r="D123" s="40" t="s">
        <v>98</v>
      </c>
      <c r="E123" s="40" t="s">
        <v>99</v>
      </c>
      <c r="F123" s="40" t="s">
        <v>136</v>
      </c>
      <c r="G123" s="41" t="s">
        <v>94</v>
      </c>
      <c r="H123" s="25"/>
      <c r="I123" s="25">
        <f t="shared" si="31"/>
        <v>0</v>
      </c>
      <c r="J123" s="25"/>
      <c r="K123" s="25"/>
      <c r="L123" s="25"/>
      <c r="M123" s="25">
        <f t="shared" si="30"/>
        <v>0</v>
      </c>
      <c r="N123" s="24">
        <f t="shared" si="29"/>
        <v>0</v>
      </c>
      <c r="O123" s="24">
        <f t="shared" si="27"/>
        <v>0</v>
      </c>
    </row>
    <row r="124" spans="1:16" ht="14.25" customHeight="1">
      <c r="A124" s="37" t="s">
        <v>160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>
        <f t="shared" si="29"/>
        <v>0</v>
      </c>
      <c r="O124" s="24">
        <f t="shared" si="27"/>
        <v>0</v>
      </c>
    </row>
    <row r="125" spans="1:16" ht="31.5" hidden="1" customHeight="1">
      <c r="A125" s="37"/>
      <c r="B125" s="38" t="s">
        <v>61</v>
      </c>
      <c r="C125" s="39" t="s">
        <v>48</v>
      </c>
      <c r="D125" s="40" t="s">
        <v>98</v>
      </c>
      <c r="E125" s="40" t="s">
        <v>100</v>
      </c>
      <c r="F125" s="40" t="s">
        <v>224</v>
      </c>
      <c r="G125" s="41" t="s">
        <v>72</v>
      </c>
      <c r="H125" s="25"/>
      <c r="I125" s="25">
        <f t="shared" si="31"/>
        <v>0</v>
      </c>
      <c r="J125" s="25"/>
      <c r="K125" s="25"/>
      <c r="L125" s="25"/>
      <c r="M125" s="25">
        <f t="shared" si="30"/>
        <v>0</v>
      </c>
      <c r="N125" s="24">
        <f t="shared" si="29"/>
        <v>0</v>
      </c>
      <c r="O125" s="24">
        <f t="shared" si="27"/>
        <v>0</v>
      </c>
    </row>
    <row r="126" spans="1:16" ht="31.5" hidden="1" customHeight="1">
      <c r="A126" s="37"/>
      <c r="B126" s="38" t="s">
        <v>61</v>
      </c>
      <c r="C126" s="39" t="s">
        <v>48</v>
      </c>
      <c r="D126" s="40" t="s">
        <v>98</v>
      </c>
      <c r="E126" s="40" t="s">
        <v>100</v>
      </c>
      <c r="F126" s="40" t="s">
        <v>224</v>
      </c>
      <c r="G126" s="41" t="s">
        <v>76</v>
      </c>
      <c r="H126" s="25"/>
      <c r="I126" s="25">
        <f t="shared" si="31"/>
        <v>0</v>
      </c>
      <c r="J126" s="25"/>
      <c r="K126" s="25"/>
      <c r="L126" s="25"/>
      <c r="M126" s="25">
        <f t="shared" si="30"/>
        <v>0</v>
      </c>
      <c r="N126" s="24">
        <f t="shared" si="29"/>
        <v>0</v>
      </c>
      <c r="O126" s="24">
        <f t="shared" si="27"/>
        <v>0</v>
      </c>
    </row>
    <row r="127" spans="1:16" ht="31.5" hidden="1" customHeight="1">
      <c r="A127" s="37"/>
      <c r="B127" s="38" t="s">
        <v>61</v>
      </c>
      <c r="C127" s="39" t="s">
        <v>48</v>
      </c>
      <c r="D127" s="40" t="s">
        <v>98</v>
      </c>
      <c r="E127" s="40" t="s">
        <v>100</v>
      </c>
      <c r="F127" s="40" t="s">
        <v>224</v>
      </c>
      <c r="G127" s="41" t="s">
        <v>78</v>
      </c>
      <c r="H127" s="25"/>
      <c r="I127" s="25">
        <f t="shared" si="31"/>
        <v>0</v>
      </c>
      <c r="J127" s="25"/>
      <c r="K127" s="25"/>
      <c r="L127" s="25"/>
      <c r="M127" s="25">
        <f t="shared" si="30"/>
        <v>0</v>
      </c>
      <c r="N127" s="24">
        <f t="shared" si="29"/>
        <v>0</v>
      </c>
      <c r="O127" s="24">
        <f t="shared" si="27"/>
        <v>0</v>
      </c>
    </row>
    <row r="128" spans="1:16" ht="31.5" hidden="1" customHeight="1">
      <c r="A128" s="37"/>
      <c r="B128" s="38" t="s">
        <v>61</v>
      </c>
      <c r="C128" s="39" t="s">
        <v>48</v>
      </c>
      <c r="D128" s="40" t="s">
        <v>98</v>
      </c>
      <c r="E128" s="40" t="s">
        <v>100</v>
      </c>
      <c r="F128" s="40" t="s">
        <v>224</v>
      </c>
      <c r="G128" s="41" t="s">
        <v>82</v>
      </c>
      <c r="H128" s="25"/>
      <c r="I128" s="25">
        <f t="shared" si="31"/>
        <v>0</v>
      </c>
      <c r="J128" s="25"/>
      <c r="K128" s="25"/>
      <c r="L128" s="25"/>
      <c r="M128" s="25">
        <f t="shared" si="30"/>
        <v>0</v>
      </c>
      <c r="N128" s="24">
        <f t="shared" si="29"/>
        <v>0</v>
      </c>
      <c r="O128" s="24">
        <f t="shared" si="27"/>
        <v>0</v>
      </c>
    </row>
    <row r="129" spans="1:15" ht="15.75" customHeight="1">
      <c r="A129" s="37"/>
      <c r="B129" s="38"/>
      <c r="C129" s="39" t="s">
        <v>48</v>
      </c>
      <c r="D129" s="40" t="s">
        <v>98</v>
      </c>
      <c r="E129" s="40" t="s">
        <v>382</v>
      </c>
      <c r="F129" s="40" t="s">
        <v>339</v>
      </c>
      <c r="G129" s="41" t="s">
        <v>76</v>
      </c>
      <c r="H129" s="25">
        <v>5000</v>
      </c>
      <c r="I129" s="25">
        <f t="shared" ref="I129:I154" si="32">H129</f>
        <v>5000</v>
      </c>
      <c r="J129" s="25">
        <v>0</v>
      </c>
      <c r="K129" s="25"/>
      <c r="L129" s="25"/>
      <c r="M129" s="25">
        <f t="shared" si="30"/>
        <v>0</v>
      </c>
      <c r="N129" s="24">
        <f t="shared" si="29"/>
        <v>5000</v>
      </c>
      <c r="O129" s="24">
        <f t="shared" si="27"/>
        <v>5000</v>
      </c>
    </row>
    <row r="130" spans="1:15" ht="15.75" customHeight="1">
      <c r="A130" s="37"/>
      <c r="B130" s="38"/>
      <c r="C130" s="39" t="s">
        <v>48</v>
      </c>
      <c r="D130" s="40" t="s">
        <v>98</v>
      </c>
      <c r="E130" s="40" t="s">
        <v>382</v>
      </c>
      <c r="F130" s="40" t="s">
        <v>339</v>
      </c>
      <c r="G130" s="41" t="s">
        <v>78</v>
      </c>
      <c r="H130" s="25">
        <v>0</v>
      </c>
      <c r="I130" s="25">
        <f>H130</f>
        <v>0</v>
      </c>
      <c r="J130" s="25">
        <v>0</v>
      </c>
      <c r="K130" s="25"/>
      <c r="L130" s="25"/>
      <c r="M130" s="25">
        <f>J130</f>
        <v>0</v>
      </c>
      <c r="N130" s="24">
        <f t="shared" si="29"/>
        <v>0</v>
      </c>
      <c r="O130" s="24">
        <f t="shared" si="27"/>
        <v>0</v>
      </c>
    </row>
    <row r="131" spans="1:15" ht="15.75" customHeight="1">
      <c r="A131" s="37"/>
      <c r="B131" s="38"/>
      <c r="C131" s="39" t="s">
        <v>48</v>
      </c>
      <c r="D131" s="40" t="s">
        <v>98</v>
      </c>
      <c r="E131" s="40" t="s">
        <v>382</v>
      </c>
      <c r="F131" s="40" t="s">
        <v>339</v>
      </c>
      <c r="G131" s="41" t="s">
        <v>82</v>
      </c>
      <c r="H131" s="25">
        <v>0</v>
      </c>
      <c r="I131" s="25">
        <f t="shared" si="32"/>
        <v>0</v>
      </c>
      <c r="J131" s="25">
        <v>0</v>
      </c>
      <c r="K131" s="25"/>
      <c r="L131" s="25"/>
      <c r="M131" s="25">
        <f t="shared" ref="M131:M138" si="33">J131</f>
        <v>0</v>
      </c>
      <c r="N131" s="24">
        <f t="shared" si="29"/>
        <v>0</v>
      </c>
      <c r="O131" s="24">
        <f t="shared" si="27"/>
        <v>0</v>
      </c>
    </row>
    <row r="132" spans="1:15" ht="29.25" customHeight="1">
      <c r="A132" s="37" t="s">
        <v>83</v>
      </c>
      <c r="B132" s="38" t="s">
        <v>61</v>
      </c>
      <c r="C132" s="130" t="s">
        <v>48</v>
      </c>
      <c r="D132" s="131" t="s">
        <v>98</v>
      </c>
      <c r="E132" s="131" t="s">
        <v>382</v>
      </c>
      <c r="F132" s="131" t="s">
        <v>339</v>
      </c>
      <c r="G132" s="132" t="s">
        <v>421</v>
      </c>
      <c r="H132" s="25">
        <v>0</v>
      </c>
      <c r="I132" s="25">
        <f t="shared" ref="I132:I133" si="34">H132</f>
        <v>0</v>
      </c>
      <c r="J132" s="25">
        <v>0</v>
      </c>
      <c r="K132" s="25"/>
      <c r="L132" s="25"/>
      <c r="M132" s="25">
        <f t="shared" ref="M132:M133" si="35">J132</f>
        <v>0</v>
      </c>
      <c r="N132" s="24">
        <f t="shared" ref="N132:N133" si="36">H132-J132</f>
        <v>0</v>
      </c>
      <c r="O132" s="24">
        <f t="shared" ref="O132:O133" si="37">I132-J132</f>
        <v>0</v>
      </c>
    </row>
    <row r="133" spans="1:15" ht="29.25" customHeight="1">
      <c r="A133" s="37" t="s">
        <v>83</v>
      </c>
      <c r="B133" s="38" t="s">
        <v>61</v>
      </c>
      <c r="C133" s="130" t="s">
        <v>48</v>
      </c>
      <c r="D133" s="131" t="s">
        <v>98</v>
      </c>
      <c r="E133" s="131" t="s">
        <v>382</v>
      </c>
      <c r="F133" s="131" t="s">
        <v>339</v>
      </c>
      <c r="G133" s="132" t="s">
        <v>396</v>
      </c>
      <c r="H133" s="25">
        <v>0</v>
      </c>
      <c r="I133" s="25">
        <f t="shared" si="34"/>
        <v>0</v>
      </c>
      <c r="J133" s="25">
        <v>0</v>
      </c>
      <c r="K133" s="25"/>
      <c r="L133" s="25"/>
      <c r="M133" s="25">
        <f t="shared" si="35"/>
        <v>0</v>
      </c>
      <c r="N133" s="24">
        <f t="shared" si="36"/>
        <v>0</v>
      </c>
      <c r="O133" s="24">
        <f t="shared" si="37"/>
        <v>0</v>
      </c>
    </row>
    <row r="134" spans="1:15" ht="29.25" customHeight="1">
      <c r="A134" s="37" t="s">
        <v>83</v>
      </c>
      <c r="B134" s="38" t="s">
        <v>61</v>
      </c>
      <c r="C134" s="39" t="s">
        <v>48</v>
      </c>
      <c r="D134" s="40" t="s">
        <v>98</v>
      </c>
      <c r="E134" s="40" t="s">
        <v>382</v>
      </c>
      <c r="F134" s="40" t="s">
        <v>339</v>
      </c>
      <c r="G134" s="41" t="s">
        <v>400</v>
      </c>
      <c r="H134" s="25">
        <v>0</v>
      </c>
      <c r="I134" s="25">
        <f t="shared" si="32"/>
        <v>0</v>
      </c>
      <c r="J134" s="25">
        <v>0</v>
      </c>
      <c r="K134" s="25"/>
      <c r="L134" s="25"/>
      <c r="M134" s="25">
        <f t="shared" si="33"/>
        <v>0</v>
      </c>
      <c r="N134" s="24">
        <f t="shared" si="29"/>
        <v>0</v>
      </c>
      <c r="O134" s="24">
        <f t="shared" si="27"/>
        <v>0</v>
      </c>
    </row>
    <row r="135" spans="1:15" ht="14.25" hidden="1">
      <c r="A135" s="37" t="s">
        <v>417</v>
      </c>
      <c r="B135" s="38" t="s">
        <v>61</v>
      </c>
      <c r="C135" s="39" t="s">
        <v>48</v>
      </c>
      <c r="D135" s="40" t="s">
        <v>98</v>
      </c>
      <c r="E135" s="124" t="s">
        <v>418</v>
      </c>
      <c r="F135" s="124" t="s">
        <v>339</v>
      </c>
      <c r="G135" s="41" t="s">
        <v>76</v>
      </c>
      <c r="H135" s="25">
        <v>0</v>
      </c>
      <c r="I135" s="25">
        <f t="shared" si="32"/>
        <v>0</v>
      </c>
      <c r="J135" s="25">
        <v>0</v>
      </c>
      <c r="K135" s="25"/>
      <c r="L135" s="25"/>
      <c r="M135" s="25">
        <f t="shared" si="33"/>
        <v>0</v>
      </c>
      <c r="N135" s="24">
        <f t="shared" si="29"/>
        <v>0</v>
      </c>
      <c r="O135" s="24">
        <f t="shared" si="27"/>
        <v>0</v>
      </c>
    </row>
    <row r="136" spans="1:15" ht="15" hidden="1" customHeight="1">
      <c r="A136" s="37"/>
      <c r="B136" s="38" t="s">
        <v>61</v>
      </c>
      <c r="C136" s="39" t="s">
        <v>48</v>
      </c>
      <c r="D136" s="40" t="s">
        <v>98</v>
      </c>
      <c r="E136" s="40" t="s">
        <v>100</v>
      </c>
      <c r="F136" s="40" t="s">
        <v>136</v>
      </c>
      <c r="G136" s="41" t="s">
        <v>94</v>
      </c>
      <c r="H136" s="25"/>
      <c r="I136" s="25">
        <f t="shared" si="32"/>
        <v>0</v>
      </c>
      <c r="J136" s="25"/>
      <c r="K136" s="25"/>
      <c r="L136" s="25"/>
      <c r="M136" s="25">
        <f t="shared" si="33"/>
        <v>0</v>
      </c>
      <c r="N136" s="24">
        <f t="shared" si="29"/>
        <v>0</v>
      </c>
      <c r="O136" s="24">
        <f t="shared" si="27"/>
        <v>0</v>
      </c>
    </row>
    <row r="137" spans="1:15" ht="14.25" hidden="1">
      <c r="A137" s="61" t="s">
        <v>344</v>
      </c>
      <c r="B137" s="38"/>
      <c r="C137" s="39"/>
      <c r="D137" s="43"/>
      <c r="E137" s="88" t="s">
        <v>175</v>
      </c>
      <c r="F137" s="40"/>
      <c r="G137" s="41"/>
      <c r="H137" s="54">
        <f>H138+H140+H141+H142+H145+H143+H144</f>
        <v>0</v>
      </c>
      <c r="I137" s="54">
        <f t="shared" si="32"/>
        <v>0</v>
      </c>
      <c r="J137" s="54">
        <f>J138+J139+J145+J150+J151+J152+J142+J140+J141+J143+J144</f>
        <v>0</v>
      </c>
      <c r="K137" s="54">
        <f>K146</f>
        <v>0</v>
      </c>
      <c r="L137" s="54">
        <f>L146</f>
        <v>0</v>
      </c>
      <c r="M137" s="54">
        <f t="shared" si="33"/>
        <v>0</v>
      </c>
      <c r="N137" s="24">
        <f t="shared" si="29"/>
        <v>0</v>
      </c>
      <c r="O137" s="24">
        <f t="shared" si="27"/>
        <v>0</v>
      </c>
    </row>
    <row r="138" spans="1:15" ht="13.5" hidden="1" customHeight="1">
      <c r="A138" s="37" t="s">
        <v>314</v>
      </c>
      <c r="B138" s="38" t="s">
        <v>61</v>
      </c>
      <c r="C138" s="39" t="s">
        <v>48</v>
      </c>
      <c r="D138" s="43" t="s">
        <v>217</v>
      </c>
      <c r="E138" s="40" t="s">
        <v>351</v>
      </c>
      <c r="F138" s="40" t="s">
        <v>320</v>
      </c>
      <c r="G138" s="41" t="s">
        <v>108</v>
      </c>
      <c r="H138" s="25">
        <v>0</v>
      </c>
      <c r="I138" s="25">
        <f t="shared" si="32"/>
        <v>0</v>
      </c>
      <c r="J138" s="30">
        <v>0</v>
      </c>
      <c r="K138" s="30"/>
      <c r="L138" s="30"/>
      <c r="M138" s="25">
        <f t="shared" si="33"/>
        <v>0</v>
      </c>
      <c r="N138" s="24">
        <f t="shared" si="29"/>
        <v>0</v>
      </c>
      <c r="O138" s="24">
        <f t="shared" si="27"/>
        <v>0</v>
      </c>
    </row>
    <row r="139" spans="1:15" ht="14.25" hidden="1">
      <c r="A139" s="37"/>
      <c r="B139" s="38" t="s">
        <v>61</v>
      </c>
      <c r="C139" s="39" t="s">
        <v>48</v>
      </c>
      <c r="D139" s="43" t="s">
        <v>217</v>
      </c>
      <c r="E139" s="43" t="s">
        <v>226</v>
      </c>
      <c r="F139" s="40" t="s">
        <v>47</v>
      </c>
      <c r="G139" s="41" t="s">
        <v>80</v>
      </c>
      <c r="H139" s="25"/>
      <c r="I139" s="25">
        <f t="shared" si="32"/>
        <v>0</v>
      </c>
      <c r="J139" s="30"/>
      <c r="K139" s="30"/>
      <c r="L139" s="30"/>
      <c r="M139" s="25"/>
      <c r="N139" s="24">
        <f t="shared" si="29"/>
        <v>0</v>
      </c>
      <c r="O139" s="24">
        <f t="shared" si="27"/>
        <v>0</v>
      </c>
    </row>
    <row r="140" spans="1:15" ht="1.5" hidden="1" customHeight="1">
      <c r="A140" s="37"/>
      <c r="B140" s="38" t="s">
        <v>61</v>
      </c>
      <c r="C140" s="39" t="s">
        <v>48</v>
      </c>
      <c r="D140" s="40" t="s">
        <v>217</v>
      </c>
      <c r="E140" s="40" t="s">
        <v>313</v>
      </c>
      <c r="F140" s="40" t="s">
        <v>322</v>
      </c>
      <c r="G140" s="41" t="s">
        <v>94</v>
      </c>
      <c r="H140" s="25"/>
      <c r="I140" s="25">
        <f t="shared" si="32"/>
        <v>0</v>
      </c>
      <c r="J140" s="30"/>
      <c r="K140" s="30"/>
      <c r="L140" s="30"/>
      <c r="M140" s="25">
        <f t="shared" ref="M140:M145" si="38">J140</f>
        <v>0</v>
      </c>
      <c r="N140" s="24">
        <f t="shared" si="29"/>
        <v>0</v>
      </c>
      <c r="O140" s="24">
        <f t="shared" si="27"/>
        <v>0</v>
      </c>
    </row>
    <row r="141" spans="1:15" ht="14.25" hidden="1">
      <c r="A141" s="37" t="s">
        <v>315</v>
      </c>
      <c r="B141" s="38" t="s">
        <v>61</v>
      </c>
      <c r="C141" s="39" t="s">
        <v>48</v>
      </c>
      <c r="D141" s="40" t="s">
        <v>217</v>
      </c>
      <c r="E141" s="40" t="s">
        <v>316</v>
      </c>
      <c r="F141" s="40" t="s">
        <v>225</v>
      </c>
      <c r="G141" s="41" t="s">
        <v>94</v>
      </c>
      <c r="H141" s="76"/>
      <c r="I141" s="25">
        <f t="shared" si="32"/>
        <v>0</v>
      </c>
      <c r="J141" s="30"/>
      <c r="K141" s="30"/>
      <c r="L141" s="30"/>
      <c r="M141" s="25">
        <f t="shared" si="38"/>
        <v>0</v>
      </c>
      <c r="N141" s="24">
        <f t="shared" si="29"/>
        <v>0</v>
      </c>
      <c r="O141" s="24">
        <f t="shared" si="27"/>
        <v>0</v>
      </c>
    </row>
    <row r="142" spans="1:15" ht="14.25" hidden="1">
      <c r="A142" s="37"/>
      <c r="B142" s="38" t="s">
        <v>61</v>
      </c>
      <c r="C142" s="39" t="s">
        <v>48</v>
      </c>
      <c r="D142" s="40" t="s">
        <v>217</v>
      </c>
      <c r="E142" s="40" t="s">
        <v>272</v>
      </c>
      <c r="F142" s="40" t="s">
        <v>273</v>
      </c>
      <c r="G142" s="41" t="s">
        <v>78</v>
      </c>
      <c r="H142" s="25"/>
      <c r="I142" s="25">
        <f t="shared" si="32"/>
        <v>0</v>
      </c>
      <c r="J142" s="30"/>
      <c r="K142" s="30"/>
      <c r="L142" s="30"/>
      <c r="M142" s="25">
        <f t="shared" si="38"/>
        <v>0</v>
      </c>
      <c r="N142" s="24">
        <f t="shared" si="29"/>
        <v>0</v>
      </c>
      <c r="O142" s="24">
        <f t="shared" si="27"/>
        <v>0</v>
      </c>
    </row>
    <row r="143" spans="1:15" ht="14.25" hidden="1">
      <c r="A143" s="37"/>
      <c r="B143" s="38" t="s">
        <v>61</v>
      </c>
      <c r="C143" s="39" t="s">
        <v>48</v>
      </c>
      <c r="D143" s="40" t="s">
        <v>217</v>
      </c>
      <c r="E143" s="40" t="s">
        <v>325</v>
      </c>
      <c r="F143" s="40" t="s">
        <v>322</v>
      </c>
      <c r="G143" s="41" t="s">
        <v>94</v>
      </c>
      <c r="H143" s="25"/>
      <c r="I143" s="25">
        <f t="shared" si="32"/>
        <v>0</v>
      </c>
      <c r="J143" s="30"/>
      <c r="K143" s="30"/>
      <c r="L143" s="30"/>
      <c r="M143" s="25">
        <f t="shared" si="38"/>
        <v>0</v>
      </c>
      <c r="N143" s="24">
        <f t="shared" si="29"/>
        <v>0</v>
      </c>
      <c r="O143" s="24">
        <f t="shared" si="27"/>
        <v>0</v>
      </c>
    </row>
    <row r="144" spans="1:15" ht="14.25" hidden="1">
      <c r="A144" s="37"/>
      <c r="B144" s="38" t="s">
        <v>61</v>
      </c>
      <c r="C144" s="39" t="s">
        <v>48</v>
      </c>
      <c r="D144" s="40" t="s">
        <v>217</v>
      </c>
      <c r="E144" s="40"/>
      <c r="F144" s="40" t="s">
        <v>47</v>
      </c>
      <c r="G144" s="41" t="s">
        <v>80</v>
      </c>
      <c r="H144" s="25">
        <v>0</v>
      </c>
      <c r="I144" s="25">
        <f t="shared" si="32"/>
        <v>0</v>
      </c>
      <c r="J144" s="30">
        <v>0</v>
      </c>
      <c r="K144" s="30"/>
      <c r="L144" s="30"/>
      <c r="M144" s="25">
        <f t="shared" si="38"/>
        <v>0</v>
      </c>
      <c r="N144" s="24">
        <f t="shared" si="29"/>
        <v>0</v>
      </c>
      <c r="O144" s="24">
        <f t="shared" si="27"/>
        <v>0</v>
      </c>
    </row>
    <row r="145" spans="1:15" ht="13.5" hidden="1" customHeight="1">
      <c r="A145" s="37" t="s">
        <v>79</v>
      </c>
      <c r="B145" s="38" t="s">
        <v>61</v>
      </c>
      <c r="C145" s="39" t="s">
        <v>48</v>
      </c>
      <c r="D145" s="40" t="s">
        <v>271</v>
      </c>
      <c r="E145" s="40" t="s">
        <v>351</v>
      </c>
      <c r="F145" s="40" t="s">
        <v>320</v>
      </c>
      <c r="G145" s="41" t="s">
        <v>108</v>
      </c>
      <c r="H145" s="25"/>
      <c r="I145" s="25">
        <f t="shared" si="32"/>
        <v>0</v>
      </c>
      <c r="J145" s="30">
        <v>0</v>
      </c>
      <c r="K145" s="30"/>
      <c r="L145" s="30"/>
      <c r="M145" s="25">
        <f t="shared" si="38"/>
        <v>0</v>
      </c>
      <c r="N145" s="24">
        <f t="shared" si="29"/>
        <v>0</v>
      </c>
      <c r="O145" s="24">
        <f t="shared" si="27"/>
        <v>0</v>
      </c>
    </row>
    <row r="146" spans="1:15" ht="0.75" hidden="1" customHeight="1">
      <c r="A146" s="37" t="s">
        <v>79</v>
      </c>
      <c r="B146" s="38" t="s">
        <v>61</v>
      </c>
      <c r="C146" s="161" t="s">
        <v>189</v>
      </c>
      <c r="D146" s="162"/>
      <c r="E146" s="162"/>
      <c r="F146" s="162"/>
      <c r="G146" s="163"/>
      <c r="H146" s="25"/>
      <c r="I146" s="25">
        <f t="shared" si="32"/>
        <v>0</v>
      </c>
      <c r="J146" s="25"/>
      <c r="K146" s="25"/>
      <c r="L146" s="25"/>
      <c r="M146" s="25">
        <f t="shared" ref="M146:M153" si="39">J146</f>
        <v>0</v>
      </c>
      <c r="N146" s="24">
        <f t="shared" si="29"/>
        <v>0</v>
      </c>
      <c r="O146" s="24">
        <f t="shared" si="27"/>
        <v>0</v>
      </c>
    </row>
    <row r="147" spans="1:15" ht="14.25" hidden="1">
      <c r="A147" s="42" t="s">
        <v>161</v>
      </c>
      <c r="B147" s="38"/>
      <c r="C147" s="165" t="s">
        <v>170</v>
      </c>
      <c r="D147" s="166"/>
      <c r="E147" s="166"/>
      <c r="F147" s="166"/>
      <c r="G147" s="167"/>
      <c r="H147" s="25"/>
      <c r="I147" s="25">
        <f t="shared" si="32"/>
        <v>0</v>
      </c>
      <c r="J147" s="25">
        <f>J148</f>
        <v>0</v>
      </c>
      <c r="K147" s="25">
        <f>K148</f>
        <v>0</v>
      </c>
      <c r="L147" s="25">
        <f>L148</f>
        <v>0</v>
      </c>
      <c r="M147" s="25">
        <f t="shared" si="39"/>
        <v>0</v>
      </c>
      <c r="N147" s="24">
        <f t="shared" si="29"/>
        <v>0</v>
      </c>
      <c r="O147" s="24">
        <f t="shared" si="27"/>
        <v>0</v>
      </c>
    </row>
    <row r="148" spans="1:15" ht="0.75" hidden="1" customHeight="1">
      <c r="A148" s="37" t="s">
        <v>79</v>
      </c>
      <c r="B148" s="38" t="s">
        <v>61</v>
      </c>
      <c r="C148" s="39" t="s">
        <v>48</v>
      </c>
      <c r="D148" s="40" t="s">
        <v>101</v>
      </c>
      <c r="E148" s="40" t="s">
        <v>102</v>
      </c>
      <c r="F148" s="40" t="s">
        <v>65</v>
      </c>
      <c r="G148" s="41" t="s">
        <v>80</v>
      </c>
      <c r="H148" s="25"/>
      <c r="I148" s="25">
        <f t="shared" si="32"/>
        <v>0</v>
      </c>
      <c r="J148" s="25"/>
      <c r="K148" s="25">
        <v>0</v>
      </c>
      <c r="L148" s="25">
        <v>0</v>
      </c>
      <c r="M148" s="25">
        <f t="shared" si="39"/>
        <v>0</v>
      </c>
      <c r="N148" s="24">
        <f t="shared" si="29"/>
        <v>0</v>
      </c>
      <c r="O148" s="24">
        <f t="shared" si="27"/>
        <v>0</v>
      </c>
    </row>
    <row r="149" spans="1:15" ht="10.5" hidden="1" customHeight="1">
      <c r="A149" s="37" t="s">
        <v>83</v>
      </c>
      <c r="B149" s="38"/>
      <c r="C149" s="39" t="s">
        <v>48</v>
      </c>
      <c r="D149" s="40" t="s">
        <v>101</v>
      </c>
      <c r="E149" s="40" t="s">
        <v>102</v>
      </c>
      <c r="F149" s="40" t="s">
        <v>65</v>
      </c>
      <c r="G149" s="41" t="s">
        <v>84</v>
      </c>
      <c r="H149" s="25"/>
      <c r="I149" s="25">
        <f t="shared" si="32"/>
        <v>0</v>
      </c>
      <c r="J149" s="25">
        <v>0</v>
      </c>
      <c r="K149" s="25"/>
      <c r="L149" s="25"/>
      <c r="M149" s="25">
        <f t="shared" si="39"/>
        <v>0</v>
      </c>
      <c r="N149" s="24">
        <f t="shared" si="29"/>
        <v>0</v>
      </c>
      <c r="O149" s="24">
        <f t="shared" si="27"/>
        <v>0</v>
      </c>
    </row>
    <row r="150" spans="1:15" ht="19.5" hidden="1" customHeight="1">
      <c r="A150" s="37" t="s">
        <v>256</v>
      </c>
      <c r="B150" s="38" t="s">
        <v>61</v>
      </c>
      <c r="C150" s="39" t="s">
        <v>48</v>
      </c>
      <c r="D150" s="40" t="s">
        <v>217</v>
      </c>
      <c r="E150" s="40" t="s">
        <v>255</v>
      </c>
      <c r="F150" s="40" t="s">
        <v>224</v>
      </c>
      <c r="G150" s="41" t="s">
        <v>76</v>
      </c>
      <c r="H150" s="25"/>
      <c r="I150" s="25">
        <f t="shared" si="32"/>
        <v>0</v>
      </c>
      <c r="J150" s="25"/>
      <c r="K150" s="25"/>
      <c r="L150" s="25"/>
      <c r="M150" s="25">
        <f t="shared" si="39"/>
        <v>0</v>
      </c>
      <c r="N150" s="24">
        <f t="shared" si="29"/>
        <v>0</v>
      </c>
      <c r="O150" s="24">
        <f t="shared" si="27"/>
        <v>0</v>
      </c>
    </row>
    <row r="151" spans="1:15" ht="19.5" hidden="1" customHeight="1">
      <c r="A151" s="37"/>
      <c r="B151" s="38" t="s">
        <v>61</v>
      </c>
      <c r="C151" s="39" t="s">
        <v>48</v>
      </c>
      <c r="D151" s="43" t="s">
        <v>217</v>
      </c>
      <c r="E151" s="40" t="s">
        <v>260</v>
      </c>
      <c r="F151" s="40" t="s">
        <v>224</v>
      </c>
      <c r="G151" s="41" t="s">
        <v>76</v>
      </c>
      <c r="H151" s="25"/>
      <c r="I151" s="25">
        <f t="shared" si="32"/>
        <v>0</v>
      </c>
      <c r="J151" s="25"/>
      <c r="K151" s="25"/>
      <c r="L151" s="25"/>
      <c r="M151" s="25">
        <f t="shared" si="39"/>
        <v>0</v>
      </c>
      <c r="N151" s="24">
        <f t="shared" si="29"/>
        <v>0</v>
      </c>
      <c r="O151" s="24">
        <f t="shared" si="27"/>
        <v>0</v>
      </c>
    </row>
    <row r="152" spans="1:15" ht="16.5" hidden="1" customHeight="1">
      <c r="A152" s="37"/>
      <c r="B152" s="38" t="s">
        <v>61</v>
      </c>
      <c r="C152" s="39" t="s">
        <v>48</v>
      </c>
      <c r="D152" s="43" t="s">
        <v>217</v>
      </c>
      <c r="E152" s="40" t="s">
        <v>260</v>
      </c>
      <c r="F152" s="40" t="s">
        <v>224</v>
      </c>
      <c r="G152" s="41" t="s">
        <v>84</v>
      </c>
      <c r="H152" s="25"/>
      <c r="I152" s="25">
        <f t="shared" si="32"/>
        <v>0</v>
      </c>
      <c r="J152" s="25"/>
      <c r="K152" s="25"/>
      <c r="L152" s="25"/>
      <c r="M152" s="25">
        <f t="shared" si="39"/>
        <v>0</v>
      </c>
      <c r="N152" s="24">
        <f t="shared" si="29"/>
        <v>0</v>
      </c>
      <c r="O152" s="24">
        <f t="shared" si="27"/>
        <v>0</v>
      </c>
    </row>
    <row r="153" spans="1:15" ht="15">
      <c r="A153" s="61" t="s">
        <v>162</v>
      </c>
      <c r="B153" s="38"/>
      <c r="C153" s="172" t="s">
        <v>171</v>
      </c>
      <c r="D153" s="173"/>
      <c r="E153" s="173"/>
      <c r="F153" s="173"/>
      <c r="G153" s="174"/>
      <c r="H153" s="54">
        <f>H154</f>
        <v>197200.91</v>
      </c>
      <c r="I153" s="54">
        <f t="shared" si="32"/>
        <v>197200.91</v>
      </c>
      <c r="J153" s="54">
        <f>J154</f>
        <v>59020</v>
      </c>
      <c r="K153" s="54">
        <f>K154</f>
        <v>0</v>
      </c>
      <c r="L153" s="54">
        <f>L154</f>
        <v>0</v>
      </c>
      <c r="M153" s="54">
        <f t="shared" si="39"/>
        <v>59020</v>
      </c>
      <c r="N153" s="65">
        <f t="shared" si="29"/>
        <v>138180.91</v>
      </c>
      <c r="O153" s="65">
        <f t="shared" si="27"/>
        <v>138180.91</v>
      </c>
    </row>
    <row r="154" spans="1:15" ht="39.75" customHeight="1">
      <c r="A154" s="37" t="s">
        <v>103</v>
      </c>
      <c r="B154" s="38" t="s">
        <v>61</v>
      </c>
      <c r="C154" s="39" t="s">
        <v>48</v>
      </c>
      <c r="D154" s="40" t="s">
        <v>104</v>
      </c>
      <c r="E154" s="40" t="s">
        <v>383</v>
      </c>
      <c r="F154" s="40" t="s">
        <v>263</v>
      </c>
      <c r="G154" s="41" t="s">
        <v>405</v>
      </c>
      <c r="H154" s="25">
        <v>197200.91</v>
      </c>
      <c r="I154" s="25">
        <f t="shared" si="32"/>
        <v>197200.91</v>
      </c>
      <c r="J154" s="25">
        <v>59020</v>
      </c>
      <c r="K154" s="25"/>
      <c r="L154" s="25"/>
      <c r="M154" s="25">
        <f t="shared" ref="M154:M162" si="40">J154</f>
        <v>59020</v>
      </c>
      <c r="N154" s="24">
        <f>I154-M154</f>
        <v>138180.91</v>
      </c>
      <c r="O154" s="24">
        <f>H154-J154</f>
        <v>138180.91</v>
      </c>
    </row>
    <row r="155" spans="1:15" ht="16.5" hidden="1" customHeight="1">
      <c r="A155" s="37"/>
      <c r="B155" s="38"/>
      <c r="C155" s="39"/>
      <c r="D155" s="40"/>
      <c r="E155" s="88" t="s">
        <v>275</v>
      </c>
      <c r="F155" s="40"/>
      <c r="G155" s="41"/>
      <c r="H155" s="54">
        <f>H156</f>
        <v>0</v>
      </c>
      <c r="I155" s="54">
        <f>I156</f>
        <v>0</v>
      </c>
      <c r="J155" s="54">
        <f>J156</f>
        <v>0</v>
      </c>
      <c r="K155" s="54"/>
      <c r="L155" s="54"/>
      <c r="M155" s="54">
        <f t="shared" si="40"/>
        <v>0</v>
      </c>
      <c r="N155" s="65">
        <f t="shared" ref="N155:N162" si="41">H155-J155</f>
        <v>0</v>
      </c>
      <c r="O155" s="65">
        <f t="shared" si="27"/>
        <v>0</v>
      </c>
    </row>
    <row r="156" spans="1:15" ht="16.5" hidden="1" customHeight="1">
      <c r="A156" s="37"/>
      <c r="B156" s="38" t="s">
        <v>61</v>
      </c>
      <c r="C156" s="39" t="s">
        <v>48</v>
      </c>
      <c r="D156" s="40" t="s">
        <v>275</v>
      </c>
      <c r="E156" s="40" t="s">
        <v>318</v>
      </c>
      <c r="F156" s="40" t="s">
        <v>263</v>
      </c>
      <c r="G156" s="41" t="s">
        <v>277</v>
      </c>
      <c r="H156" s="76"/>
      <c r="I156" s="25">
        <f>H156</f>
        <v>0</v>
      </c>
      <c r="J156" s="25"/>
      <c r="K156" s="25"/>
      <c r="L156" s="25"/>
      <c r="M156" s="25">
        <f t="shared" si="40"/>
        <v>0</v>
      </c>
      <c r="N156" s="24">
        <f t="shared" si="41"/>
        <v>0</v>
      </c>
      <c r="O156" s="24">
        <f t="shared" si="27"/>
        <v>0</v>
      </c>
    </row>
    <row r="157" spans="1:15" ht="19.5" customHeight="1">
      <c r="A157" s="61" t="s">
        <v>214</v>
      </c>
      <c r="B157" s="38"/>
      <c r="C157" s="172" t="s">
        <v>212</v>
      </c>
      <c r="D157" s="173"/>
      <c r="E157" s="173"/>
      <c r="F157" s="173"/>
      <c r="G157" s="174"/>
      <c r="H157" s="54">
        <f>H158+H159</f>
        <v>4000</v>
      </c>
      <c r="I157" s="54">
        <f>H157</f>
        <v>4000</v>
      </c>
      <c r="J157" s="54">
        <f>J158+J159</f>
        <v>0</v>
      </c>
      <c r="K157" s="54" t="e">
        <f>K158+K160+K161+#REF!+#REF!+K162</f>
        <v>#REF!</v>
      </c>
      <c r="L157" s="54" t="e">
        <f>L158+L160+L161+#REF!+#REF!+L162</f>
        <v>#REF!</v>
      </c>
      <c r="M157" s="54">
        <f t="shared" si="40"/>
        <v>0</v>
      </c>
      <c r="N157" s="65">
        <f t="shared" si="41"/>
        <v>4000</v>
      </c>
      <c r="O157" s="65">
        <f t="shared" si="27"/>
        <v>4000</v>
      </c>
    </row>
    <row r="158" spans="1:15" ht="30.75" customHeight="1">
      <c r="A158" s="37" t="s">
        <v>83</v>
      </c>
      <c r="B158" s="38" t="s">
        <v>61</v>
      </c>
      <c r="C158" s="39" t="s">
        <v>48</v>
      </c>
      <c r="D158" s="40" t="s">
        <v>213</v>
      </c>
      <c r="E158" s="40" t="s">
        <v>384</v>
      </c>
      <c r="F158" s="40" t="s">
        <v>339</v>
      </c>
      <c r="G158" s="41" t="s">
        <v>400</v>
      </c>
      <c r="H158" s="25">
        <v>0</v>
      </c>
      <c r="I158" s="25">
        <f>H158</f>
        <v>0</v>
      </c>
      <c r="J158" s="25">
        <v>0</v>
      </c>
      <c r="K158" s="25"/>
      <c r="L158" s="25"/>
      <c r="M158" s="25">
        <f t="shared" si="40"/>
        <v>0</v>
      </c>
      <c r="N158" s="24">
        <f t="shared" si="41"/>
        <v>0</v>
      </c>
      <c r="O158" s="24">
        <f t="shared" si="27"/>
        <v>0</v>
      </c>
    </row>
    <row r="159" spans="1:15" ht="14.25">
      <c r="A159" s="37"/>
      <c r="B159" s="38"/>
      <c r="C159" s="39" t="s">
        <v>48</v>
      </c>
      <c r="D159" s="40" t="s">
        <v>213</v>
      </c>
      <c r="E159" s="40" t="s">
        <v>385</v>
      </c>
      <c r="F159" s="40" t="s">
        <v>320</v>
      </c>
      <c r="G159" s="41" t="s">
        <v>108</v>
      </c>
      <c r="H159" s="25">
        <v>4000</v>
      </c>
      <c r="I159" s="25">
        <v>4000</v>
      </c>
      <c r="J159" s="25">
        <v>0</v>
      </c>
      <c r="K159" s="25"/>
      <c r="L159" s="25"/>
      <c r="M159" s="25">
        <f t="shared" si="40"/>
        <v>0</v>
      </c>
      <c r="N159" s="24">
        <f t="shared" si="41"/>
        <v>4000</v>
      </c>
      <c r="O159" s="24">
        <f t="shared" si="27"/>
        <v>4000</v>
      </c>
    </row>
    <row r="160" spans="1:15" ht="29.25" hidden="1">
      <c r="A160" s="61" t="s">
        <v>218</v>
      </c>
      <c r="B160" s="38" t="s">
        <v>61</v>
      </c>
      <c r="C160" s="39"/>
      <c r="D160" s="40"/>
      <c r="E160" s="88" t="s">
        <v>216</v>
      </c>
      <c r="F160" s="40"/>
      <c r="G160" s="41"/>
      <c r="H160" s="54">
        <f>H161</f>
        <v>0</v>
      </c>
      <c r="I160" s="54">
        <f>H160</f>
        <v>0</v>
      </c>
      <c r="J160" s="54">
        <f>J161</f>
        <v>0</v>
      </c>
      <c r="K160" s="54">
        <v>0</v>
      </c>
      <c r="L160" s="54">
        <v>0</v>
      </c>
      <c r="M160" s="54">
        <f t="shared" si="40"/>
        <v>0</v>
      </c>
      <c r="N160" s="65">
        <f t="shared" si="41"/>
        <v>0</v>
      </c>
      <c r="O160" s="65">
        <f t="shared" si="27"/>
        <v>0</v>
      </c>
    </row>
    <row r="161" spans="1:15" ht="27.75" hidden="1" customHeight="1">
      <c r="A161" s="37" t="s">
        <v>105</v>
      </c>
      <c r="B161" s="38" t="s">
        <v>61</v>
      </c>
      <c r="C161" s="39" t="s">
        <v>48</v>
      </c>
      <c r="D161" s="40" t="s">
        <v>215</v>
      </c>
      <c r="E161" s="40" t="s">
        <v>295</v>
      </c>
      <c r="F161" s="40" t="s">
        <v>320</v>
      </c>
      <c r="G161" s="41" t="s">
        <v>108</v>
      </c>
      <c r="H161" s="25">
        <v>0</v>
      </c>
      <c r="I161" s="25">
        <f>H161</f>
        <v>0</v>
      </c>
      <c r="J161" s="25">
        <v>0</v>
      </c>
      <c r="K161" s="25"/>
      <c r="L161" s="25"/>
      <c r="M161" s="25">
        <f t="shared" si="40"/>
        <v>0</v>
      </c>
      <c r="N161" s="24">
        <f t="shared" si="41"/>
        <v>0</v>
      </c>
      <c r="O161" s="24">
        <f t="shared" si="27"/>
        <v>0</v>
      </c>
    </row>
    <row r="162" spans="1:15" ht="30.75" hidden="1" customHeight="1">
      <c r="A162" s="37" t="s">
        <v>105</v>
      </c>
      <c r="B162" s="38" t="s">
        <v>61</v>
      </c>
      <c r="C162" s="39" t="s">
        <v>48</v>
      </c>
      <c r="D162" s="40" t="s">
        <v>106</v>
      </c>
      <c r="E162" s="40" t="s">
        <v>109</v>
      </c>
      <c r="F162" s="40" t="s">
        <v>107</v>
      </c>
      <c r="G162" s="41" t="s">
        <v>108</v>
      </c>
      <c r="H162" s="25"/>
      <c r="I162" s="25">
        <f>H162</f>
        <v>0</v>
      </c>
      <c r="J162" s="25"/>
      <c r="K162" s="25">
        <v>0</v>
      </c>
      <c r="L162" s="25">
        <v>0</v>
      </c>
      <c r="M162" s="25">
        <f t="shared" si="40"/>
        <v>0</v>
      </c>
      <c r="N162" s="24">
        <f t="shared" si="41"/>
        <v>0</v>
      </c>
      <c r="O162" s="24">
        <f t="shared" si="27"/>
        <v>0</v>
      </c>
    </row>
    <row r="163" spans="1:15" ht="14.25">
      <c r="A163" s="32" t="s">
        <v>110</v>
      </c>
      <c r="B163" s="33" t="s">
        <v>111</v>
      </c>
      <c r="C163" s="34" t="s">
        <v>37</v>
      </c>
      <c r="D163" s="35" t="s">
        <v>112</v>
      </c>
      <c r="E163" s="35" t="s">
        <v>62</v>
      </c>
      <c r="F163" s="35" t="s">
        <v>37</v>
      </c>
      <c r="G163" s="36" t="s">
        <v>37</v>
      </c>
      <c r="H163" s="24">
        <f>'1. Доходы бюджета (1)'!E16-'2. Расходы бюджета (2)'!H6</f>
        <v>0</v>
      </c>
      <c r="I163" s="24">
        <f>H163</f>
        <v>0</v>
      </c>
      <c r="J163" s="24">
        <f>'1. Доходы бюджета (1)'!F16-'2. Расходы бюджета (2)'!J6</f>
        <v>34928.35000000021</v>
      </c>
      <c r="K163" s="24" t="e">
        <f>'1. Доходы бюджета (1)'!G16-'2. Расходы бюджета (2)'!K6</f>
        <v>#REF!</v>
      </c>
      <c r="L163" s="24" t="e">
        <f>'1. Доходы бюджета (1)'!H16-'2. Расходы бюджета (2)'!L6</f>
        <v>#REF!</v>
      </c>
      <c r="M163" s="24">
        <f>'1. Доходы бюджета (1)'!I16-'2. Расходы бюджета (2)'!M6</f>
        <v>34928.35000000021</v>
      </c>
      <c r="N163" s="24"/>
      <c r="O163" s="24">
        <f>I163-J163</f>
        <v>-34928.35000000021</v>
      </c>
    </row>
    <row r="164" spans="1:15" hidden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ht="36" hidden="1" customHeight="1">
      <c r="A165" s="171" t="s">
        <v>52</v>
      </c>
      <c r="B165" s="171"/>
      <c r="C165" s="171"/>
      <c r="D165" s="171"/>
      <c r="E165" s="171"/>
      <c r="F165" s="171"/>
      <c r="G165" s="171"/>
      <c r="H165" s="171"/>
      <c r="I165" s="171"/>
      <c r="J165" s="171"/>
      <c r="K165" s="22"/>
      <c r="L165" s="21"/>
      <c r="M165" s="22"/>
      <c r="N165" s="22"/>
      <c r="O165" s="22"/>
    </row>
    <row r="166" spans="1:15">
      <c r="H166" s="96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65:J165"/>
    <mergeCell ref="C157:G157"/>
    <mergeCell ref="C43:G43"/>
    <mergeCell ref="C28:G28"/>
    <mergeCell ref="C105:G105"/>
    <mergeCell ref="C147:G147"/>
    <mergeCell ref="C53:G53"/>
    <mergeCell ref="C65:G65"/>
    <mergeCell ref="C153:G153"/>
    <mergeCell ref="C101:G101"/>
    <mergeCell ref="B7:G7"/>
    <mergeCell ref="C146:G146"/>
    <mergeCell ref="C5:G5"/>
    <mergeCell ref="C31:G31"/>
    <mergeCell ref="B10:G10"/>
    <mergeCell ref="C78:G78"/>
    <mergeCell ref="C79:G79"/>
    <mergeCell ref="C80:G80"/>
    <mergeCell ref="C93:G93"/>
    <mergeCell ref="C100:G100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A34" sqref="A3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44" t="s">
        <v>113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175" t="s">
        <v>16</v>
      </c>
      <c r="B3" s="145" t="s">
        <v>17</v>
      </c>
      <c r="C3" s="154" t="s">
        <v>114</v>
      </c>
      <c r="D3" s="155"/>
      <c r="E3" s="145" t="s">
        <v>19</v>
      </c>
      <c r="F3" s="147" t="s">
        <v>20</v>
      </c>
      <c r="G3" s="148"/>
      <c r="H3" s="148"/>
      <c r="I3" s="149"/>
      <c r="J3" s="145" t="s">
        <v>21</v>
      </c>
    </row>
    <row r="4" spans="1:10" ht="22.5">
      <c r="A4" s="176"/>
      <c r="B4" s="146"/>
      <c r="C4" s="156"/>
      <c r="D4" s="157"/>
      <c r="E4" s="146"/>
      <c r="F4" s="16" t="s">
        <v>22</v>
      </c>
      <c r="G4" s="16" t="s">
        <v>23</v>
      </c>
      <c r="H4" s="16" t="s">
        <v>24</v>
      </c>
      <c r="I4" s="16" t="s">
        <v>25</v>
      </c>
      <c r="J4" s="146"/>
    </row>
    <row r="5" spans="1:10" ht="13.5" thickBot="1">
      <c r="A5" s="17" t="s">
        <v>26</v>
      </c>
      <c r="B5" s="18" t="s">
        <v>27</v>
      </c>
      <c r="C5" s="150" t="s">
        <v>28</v>
      </c>
      <c r="D5" s="151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115</v>
      </c>
      <c r="B6" s="44" t="s">
        <v>65</v>
      </c>
      <c r="C6" s="45" t="s">
        <v>37</v>
      </c>
      <c r="D6" s="46" t="s">
        <v>116</v>
      </c>
      <c r="E6" s="47">
        <f>E14</f>
        <v>0</v>
      </c>
      <c r="F6" s="47">
        <f>F14</f>
        <v>-34928.35000000021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117</v>
      </c>
      <c r="B7" s="44" t="s">
        <v>118</v>
      </c>
      <c r="C7" s="45" t="s">
        <v>37</v>
      </c>
      <c r="D7" s="46" t="s">
        <v>119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120</v>
      </c>
      <c r="B8" s="44" t="s">
        <v>121</v>
      </c>
      <c r="C8" s="45" t="s">
        <v>37</v>
      </c>
      <c r="D8" s="46" t="s">
        <v>122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123</v>
      </c>
      <c r="B9" s="44" t="s">
        <v>124</v>
      </c>
      <c r="C9" s="45" t="s">
        <v>37</v>
      </c>
      <c r="D9" s="46" t="s">
        <v>125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126</v>
      </c>
      <c r="B10" s="44" t="s">
        <v>127</v>
      </c>
      <c r="C10" s="45" t="s">
        <v>37</v>
      </c>
      <c r="D10" s="46" t="s">
        <v>128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129</v>
      </c>
      <c r="B11" s="20" t="s">
        <v>127</v>
      </c>
      <c r="C11" s="48" t="s">
        <v>48</v>
      </c>
      <c r="D11" s="49" t="s">
        <v>130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131</v>
      </c>
      <c r="B12" s="44" t="s">
        <v>132</v>
      </c>
      <c r="C12" s="45" t="s">
        <v>37</v>
      </c>
      <c r="D12" s="46" t="s">
        <v>128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133</v>
      </c>
      <c r="B13" s="44" t="s">
        <v>134</v>
      </c>
      <c r="C13" s="45" t="s">
        <v>37</v>
      </c>
      <c r="D13" s="46" t="s">
        <v>128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135</v>
      </c>
      <c r="B14" s="44" t="s">
        <v>136</v>
      </c>
      <c r="C14" s="45" t="s">
        <v>37</v>
      </c>
      <c r="D14" s="46" t="s">
        <v>128</v>
      </c>
      <c r="E14" s="47">
        <f>E16+E15</f>
        <v>0</v>
      </c>
      <c r="F14" s="47">
        <f>F15+F16</f>
        <v>-34928.35000000021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137</v>
      </c>
      <c r="B15" s="44" t="s">
        <v>138</v>
      </c>
      <c r="C15" s="45" t="s">
        <v>37</v>
      </c>
      <c r="D15" s="46" t="s">
        <v>128</v>
      </c>
      <c r="E15" s="29">
        <f>-'1. Доходы бюджета (1)'!E16</f>
        <v>-4374648.1399999997</v>
      </c>
      <c r="F15" s="24">
        <f>-'1. Доходы бюджета (1)'!F16</f>
        <v>-593868.64000000013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139</v>
      </c>
      <c r="B16" s="44" t="s">
        <v>140</v>
      </c>
      <c r="C16" s="45" t="s">
        <v>37</v>
      </c>
      <c r="D16" s="46" t="s">
        <v>128</v>
      </c>
      <c r="E16" s="24">
        <f>'2. Расходы бюджета (2)'!H6</f>
        <v>4374648.1399999997</v>
      </c>
      <c r="F16" s="24">
        <f>'2. Расходы бюджета (2)'!J6</f>
        <v>558940.28999999992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141</v>
      </c>
      <c r="B17" s="44" t="s">
        <v>142</v>
      </c>
      <c r="C17" s="45" t="s">
        <v>37</v>
      </c>
      <c r="D17" s="46" t="s">
        <v>128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143</v>
      </c>
      <c r="B18" s="44" t="s">
        <v>144</v>
      </c>
      <c r="C18" s="45" t="s">
        <v>37</v>
      </c>
      <c r="D18" s="46" t="s">
        <v>128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145</v>
      </c>
      <c r="B19" s="44" t="s">
        <v>146</v>
      </c>
      <c r="C19" s="45" t="s">
        <v>37</v>
      </c>
      <c r="D19" s="46" t="s">
        <v>128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411</v>
      </c>
      <c r="B20" s="21"/>
      <c r="D20" s="21" t="s">
        <v>410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22" t="s">
        <v>413</v>
      </c>
      <c r="B22" s="123"/>
      <c r="C22" s="123"/>
      <c r="D22" s="122" t="s">
        <v>414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2020-04-07T11:46:56Z</cp:lastPrinted>
  <dcterms:created xsi:type="dcterms:W3CDTF">2009-03-11T06:25:11Z</dcterms:created>
  <dcterms:modified xsi:type="dcterms:W3CDTF">2020-04-07T12:47:09Z</dcterms:modified>
</cp:coreProperties>
</file>