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240" windowWidth="9720" windowHeight="7200" tabRatio="899" activeTab="8"/>
  </bookViews>
  <sheets>
    <sheet name="1. Дох.20 и план 21-22" sheetId="83" r:id="rId1"/>
    <sheet name="2.норм" sheetId="91" r:id="rId2"/>
    <sheet name="3.Адм.дох. (2)" sheetId="102" state="hidden" r:id="rId3"/>
    <sheet name="3.Адм.дох." sheetId="92" r:id="rId4"/>
    <sheet name="4.Адм.ОГВ" sheetId="93" r:id="rId5"/>
    <sheet name="5.Адм.источ." sheetId="94" r:id="rId6"/>
    <sheet name="6.Вед." sheetId="88" r:id="rId7"/>
    <sheet name="7.ФС" sheetId="99" r:id="rId8"/>
    <sheet name="8.МП " sheetId="89" r:id="rId9"/>
    <sheet name="9.1 Вн.контр." sheetId="95" r:id="rId10"/>
    <sheet name="9.2 архивы" sheetId="96" r:id="rId11"/>
    <sheet name="9.3 спорт" sheetId="97" r:id="rId12"/>
    <sheet name="9.4.внутр.контр" sheetId="101" r:id="rId13"/>
    <sheet name="10.Ист20 и 21-22" sheetId="90" r:id="rId14"/>
  </sheets>
  <definedNames>
    <definedName name="_xlnm.Print_Titles" localSheetId="0">'1. Дох.20 и план 21-22'!$8:$9</definedName>
    <definedName name="_xlnm.Print_Titles" localSheetId="6">'6.Вед.'!$8:$8</definedName>
    <definedName name="_xlnm.Print_Titles" localSheetId="7">'7.ФС'!$8:$8</definedName>
  </definedNames>
  <calcPr calcId="145621"/>
</workbook>
</file>

<file path=xl/calcChain.xml><?xml version="1.0" encoding="utf-8"?>
<calcChain xmlns="http://schemas.openxmlformats.org/spreadsheetml/2006/main">
  <c r="M57" i="99" l="1"/>
  <c r="L57" i="99"/>
  <c r="K57" i="99"/>
  <c r="M56" i="99"/>
  <c r="L56" i="99"/>
  <c r="K56" i="99"/>
  <c r="M57" i="88"/>
  <c r="L57" i="88"/>
  <c r="K57" i="88"/>
  <c r="M99" i="89" l="1"/>
  <c r="N99" i="89"/>
  <c r="L99" i="89"/>
  <c r="L56" i="88"/>
  <c r="M56" i="88"/>
  <c r="K56" i="88"/>
  <c r="M106" i="88"/>
  <c r="L106" i="88"/>
  <c r="K106" i="88"/>
  <c r="M95" i="88"/>
  <c r="M95" i="99" s="1"/>
  <c r="L95" i="88"/>
  <c r="L95" i="99" s="1"/>
  <c r="L115" i="99"/>
  <c r="L114" i="99" s="1"/>
  <c r="L113" i="99" s="1"/>
  <c r="L112" i="99" s="1"/>
  <c r="M115" i="99"/>
  <c r="M114" i="99" s="1"/>
  <c r="M113" i="99" s="1"/>
  <c r="M112" i="99" s="1"/>
  <c r="K115" i="99"/>
  <c r="K114" i="99" s="1"/>
  <c r="K113" i="99" s="1"/>
  <c r="K112" i="99" s="1"/>
  <c r="L111" i="99"/>
  <c r="M91" i="89" s="1"/>
  <c r="M111" i="99"/>
  <c r="M110" i="99" s="1"/>
  <c r="M109" i="99" s="1"/>
  <c r="M108" i="99" s="1"/>
  <c r="M107" i="99" s="1"/>
  <c r="K111" i="99"/>
  <c r="K110" i="99" s="1"/>
  <c r="K109" i="99" s="1"/>
  <c r="K108" i="99" s="1"/>
  <c r="K107" i="99" s="1"/>
  <c r="L106" i="99"/>
  <c r="L105" i="99" s="1"/>
  <c r="L104" i="99" s="1"/>
  <c r="L103" i="99" s="1"/>
  <c r="L102" i="99" s="1"/>
  <c r="M106" i="99"/>
  <c r="N86" i="89" s="1"/>
  <c r="K106" i="99"/>
  <c r="L86" i="89" s="1"/>
  <c r="L101" i="99"/>
  <c r="M75" i="89" s="1"/>
  <c r="M101" i="99"/>
  <c r="K101" i="99"/>
  <c r="L75" i="89" s="1"/>
  <c r="L98" i="99"/>
  <c r="L97" i="99" s="1"/>
  <c r="L96" i="99" s="1"/>
  <c r="M98" i="99"/>
  <c r="M97" i="99" s="1"/>
  <c r="M96" i="99" s="1"/>
  <c r="K98" i="99"/>
  <c r="L72" i="89" s="1"/>
  <c r="K95" i="99"/>
  <c r="L69" i="89" s="1"/>
  <c r="M91" i="99"/>
  <c r="M90" i="99" s="1"/>
  <c r="M89" i="99" s="1"/>
  <c r="M88" i="99" s="1"/>
  <c r="L91" i="99"/>
  <c r="M78" i="89" s="1"/>
  <c r="K91" i="99"/>
  <c r="L78" i="89" s="1"/>
  <c r="M87" i="99"/>
  <c r="M86" i="99" s="1"/>
  <c r="M85" i="99" s="1"/>
  <c r="M84" i="99" s="1"/>
  <c r="L87" i="99"/>
  <c r="M81" i="89" s="1"/>
  <c r="K87" i="99"/>
  <c r="L81" i="89" s="1"/>
  <c r="M80" i="99"/>
  <c r="M79" i="99" s="1"/>
  <c r="L80" i="99"/>
  <c r="L79" i="99" s="1"/>
  <c r="K80" i="99"/>
  <c r="K79" i="99" s="1"/>
  <c r="M75" i="99"/>
  <c r="N57" i="89" s="1"/>
  <c r="L75" i="99"/>
  <c r="M57" i="89" s="1"/>
  <c r="K75" i="99"/>
  <c r="K74" i="99" s="1"/>
  <c r="M72" i="99"/>
  <c r="M71" i="99" s="1"/>
  <c r="L72" i="99"/>
  <c r="L71" i="99" s="1"/>
  <c r="K72" i="99"/>
  <c r="K71" i="99" s="1"/>
  <c r="M70" i="99"/>
  <c r="M69" i="99" s="1"/>
  <c r="L70" i="99"/>
  <c r="M53" i="89" s="1"/>
  <c r="K70" i="99"/>
  <c r="K69" i="99" s="1"/>
  <c r="M65" i="99"/>
  <c r="M64" i="99" s="1"/>
  <c r="L65" i="99"/>
  <c r="L64" i="99" s="1"/>
  <c r="K65" i="99"/>
  <c r="K64" i="99" s="1"/>
  <c r="M63" i="99"/>
  <c r="M62" i="99" s="1"/>
  <c r="L63" i="99"/>
  <c r="M46" i="89" s="1"/>
  <c r="K63" i="99"/>
  <c r="K62" i="99" s="1"/>
  <c r="M55" i="99"/>
  <c r="M54" i="99" s="1"/>
  <c r="M53" i="99" s="1"/>
  <c r="L55" i="99"/>
  <c r="M38" i="89" s="1"/>
  <c r="K55" i="99"/>
  <c r="L38" i="89" s="1"/>
  <c r="M52" i="99"/>
  <c r="M51" i="99" s="1"/>
  <c r="L52" i="99"/>
  <c r="L51" i="99" s="1"/>
  <c r="K52" i="99"/>
  <c r="K51" i="99" s="1"/>
  <c r="M38" i="99"/>
  <c r="N41" i="89" s="1"/>
  <c r="L38" i="99"/>
  <c r="L37" i="99" s="1"/>
  <c r="L36" i="99" s="1"/>
  <c r="K38" i="99"/>
  <c r="L41" i="89" s="1"/>
  <c r="M35" i="99"/>
  <c r="M34" i="99" s="1"/>
  <c r="M33" i="99" s="1"/>
  <c r="L35" i="99"/>
  <c r="M35" i="89" s="1"/>
  <c r="K35" i="99"/>
  <c r="K34" i="99" s="1"/>
  <c r="K33" i="99" s="1"/>
  <c r="M31" i="99"/>
  <c r="M30" i="99" s="1"/>
  <c r="M29" i="99" s="1"/>
  <c r="L31" i="99"/>
  <c r="M32" i="89" s="1"/>
  <c r="K31" i="99"/>
  <c r="K30" i="99" s="1"/>
  <c r="K29" i="99" s="1"/>
  <c r="M28" i="99"/>
  <c r="N24" i="89" s="1"/>
  <c r="L28" i="99"/>
  <c r="M24" i="89" s="1"/>
  <c r="K28" i="99"/>
  <c r="L24" i="89" s="1"/>
  <c r="M25" i="99"/>
  <c r="N21" i="89" s="1"/>
  <c r="L25" i="99"/>
  <c r="M21" i="89" s="1"/>
  <c r="K25" i="99"/>
  <c r="L21" i="89" s="1"/>
  <c r="M23" i="99"/>
  <c r="N19" i="89" s="1"/>
  <c r="L23" i="99"/>
  <c r="L22" i="99" s="1"/>
  <c r="K23" i="99"/>
  <c r="L19" i="89" s="1"/>
  <c r="M21" i="99"/>
  <c r="N17" i="89" s="1"/>
  <c r="L21" i="99"/>
  <c r="L20" i="99" s="1"/>
  <c r="K21" i="99"/>
  <c r="L17" i="89" s="1"/>
  <c r="M18" i="99"/>
  <c r="N14" i="89" s="1"/>
  <c r="K18" i="99"/>
  <c r="L14" i="89" s="1"/>
  <c r="L91" i="89"/>
  <c r="N75" i="89"/>
  <c r="N53" i="89"/>
  <c r="L35" i="89"/>
  <c r="M27" i="89"/>
  <c r="N27" i="89"/>
  <c r="L27" i="89"/>
  <c r="M100" i="99"/>
  <c r="M99" i="99" s="1"/>
  <c r="M49" i="99"/>
  <c r="L49" i="99"/>
  <c r="K49" i="99"/>
  <c r="M45" i="99"/>
  <c r="M44" i="99" s="1"/>
  <c r="M43" i="99" s="1"/>
  <c r="L45" i="99"/>
  <c r="L44" i="99" s="1"/>
  <c r="L43" i="99" s="1"/>
  <c r="K45" i="99"/>
  <c r="K44" i="99" s="1"/>
  <c r="K43" i="99" s="1"/>
  <c r="M41" i="99"/>
  <c r="M40" i="99" s="1"/>
  <c r="M39" i="99" s="1"/>
  <c r="L41" i="99"/>
  <c r="L40" i="99" s="1"/>
  <c r="L39" i="99" s="1"/>
  <c r="K41" i="99"/>
  <c r="K40" i="99" s="1"/>
  <c r="K39" i="99" s="1"/>
  <c r="K20" i="99"/>
  <c r="M13" i="99"/>
  <c r="M12" i="99" s="1"/>
  <c r="M11" i="99" s="1"/>
  <c r="L13" i="99"/>
  <c r="L12" i="99" s="1"/>
  <c r="L11" i="99" s="1"/>
  <c r="K13" i="99"/>
  <c r="K12" i="99" s="1"/>
  <c r="K11" i="99" s="1"/>
  <c r="L62" i="99" l="1"/>
  <c r="K97" i="99"/>
  <c r="K96" i="99" s="1"/>
  <c r="M62" i="89"/>
  <c r="M24" i="99"/>
  <c r="L55" i="89"/>
  <c r="L90" i="99"/>
  <c r="L89" i="99" s="1"/>
  <c r="L88" i="99" s="1"/>
  <c r="N35" i="89"/>
  <c r="M55" i="89"/>
  <c r="K37" i="99"/>
  <c r="K36" i="99" s="1"/>
  <c r="L54" i="99"/>
  <c r="L53" i="99" s="1"/>
  <c r="L110" i="99"/>
  <c r="L109" i="99" s="1"/>
  <c r="L108" i="99" s="1"/>
  <c r="L107" i="99" s="1"/>
  <c r="M72" i="89"/>
  <c r="N91" i="89"/>
  <c r="M105" i="99"/>
  <c r="M104" i="99" s="1"/>
  <c r="M103" i="99" s="1"/>
  <c r="M102" i="99" s="1"/>
  <c r="M86" i="89"/>
  <c r="L94" i="99"/>
  <c r="L93" i="99" s="1"/>
  <c r="M69" i="89"/>
  <c r="N69" i="89"/>
  <c r="M94" i="99"/>
  <c r="M93" i="99" s="1"/>
  <c r="M92" i="99" s="1"/>
  <c r="M83" i="99" s="1"/>
  <c r="N32" i="89"/>
  <c r="N72" i="89"/>
  <c r="K94" i="99"/>
  <c r="K93" i="99" s="1"/>
  <c r="L100" i="99"/>
  <c r="L99" i="99" s="1"/>
  <c r="K105" i="99"/>
  <c r="K104" i="99" s="1"/>
  <c r="K103" i="99" s="1"/>
  <c r="K102" i="99" s="1"/>
  <c r="K100" i="99"/>
  <c r="K99" i="99" s="1"/>
  <c r="N78" i="89"/>
  <c r="K90" i="99"/>
  <c r="K89" i="99" s="1"/>
  <c r="K88" i="99" s="1"/>
  <c r="N81" i="89"/>
  <c r="L86" i="99"/>
  <c r="L85" i="99" s="1"/>
  <c r="L84" i="99" s="1"/>
  <c r="K86" i="99"/>
  <c r="K85" i="99" s="1"/>
  <c r="K84" i="99" s="1"/>
  <c r="N62" i="89"/>
  <c r="L62" i="89"/>
  <c r="M74" i="99"/>
  <c r="M68" i="99" s="1"/>
  <c r="M67" i="99" s="1"/>
  <c r="M66" i="99" s="1"/>
  <c r="L74" i="99"/>
  <c r="L57" i="89"/>
  <c r="N55" i="89"/>
  <c r="L69" i="99"/>
  <c r="L53" i="89"/>
  <c r="N48" i="89"/>
  <c r="M61" i="99"/>
  <c r="M60" i="99" s="1"/>
  <c r="M59" i="99" s="1"/>
  <c r="M48" i="89"/>
  <c r="M47" i="89" s="1"/>
  <c r="L48" i="89"/>
  <c r="N46" i="89"/>
  <c r="L46" i="89"/>
  <c r="N38" i="89"/>
  <c r="K54" i="99"/>
  <c r="K53" i="99" s="1"/>
  <c r="N29" i="89"/>
  <c r="N28" i="89" s="1"/>
  <c r="M29" i="89"/>
  <c r="M28" i="89" s="1"/>
  <c r="K48" i="99"/>
  <c r="L29" i="89"/>
  <c r="L28" i="89" s="1"/>
  <c r="M37" i="99"/>
  <c r="M36" i="99" s="1"/>
  <c r="M32" i="99" s="1"/>
  <c r="M41" i="89"/>
  <c r="L34" i="99"/>
  <c r="L33" i="99" s="1"/>
  <c r="L32" i="99" s="1"/>
  <c r="L32" i="89"/>
  <c r="L30" i="99"/>
  <c r="L29" i="99" s="1"/>
  <c r="M27" i="99"/>
  <c r="M26" i="99" s="1"/>
  <c r="L27" i="99"/>
  <c r="L26" i="99" s="1"/>
  <c r="K27" i="99"/>
  <c r="K26" i="99" s="1"/>
  <c r="L24" i="99"/>
  <c r="K24" i="99"/>
  <c r="M22" i="99"/>
  <c r="M19" i="89"/>
  <c r="L19" i="99"/>
  <c r="K22" i="99"/>
  <c r="M20" i="99"/>
  <c r="M17" i="89"/>
  <c r="M17" i="99"/>
  <c r="M16" i="99" s="1"/>
  <c r="K17" i="99"/>
  <c r="K16" i="99" s="1"/>
  <c r="K32" i="99"/>
  <c r="L48" i="99"/>
  <c r="L47" i="99" s="1"/>
  <c r="M48" i="99"/>
  <c r="M47" i="99" s="1"/>
  <c r="K61" i="99"/>
  <c r="K60" i="99" s="1"/>
  <c r="K59" i="99" s="1"/>
  <c r="L61" i="99"/>
  <c r="L60" i="99" s="1"/>
  <c r="L59" i="99" s="1"/>
  <c r="K68" i="99"/>
  <c r="K67" i="99" s="1"/>
  <c r="K66" i="99" s="1"/>
  <c r="K47" i="99" l="1"/>
  <c r="K92" i="99"/>
  <c r="L92" i="99"/>
  <c r="L83" i="99" s="1"/>
  <c r="K19" i="99"/>
  <c r="K15" i="99" s="1"/>
  <c r="L68" i="99"/>
  <c r="L67" i="99" s="1"/>
  <c r="L66" i="99" s="1"/>
  <c r="K83" i="99"/>
  <c r="M19" i="99"/>
  <c r="M15" i="99" s="1"/>
  <c r="M10" i="99" s="1"/>
  <c r="K10" i="99" l="1"/>
  <c r="M17" i="88"/>
  <c r="M16" i="88" s="1"/>
  <c r="L17" i="88"/>
  <c r="K17" i="88"/>
  <c r="K16" i="88" s="1"/>
  <c r="E9" i="101"/>
  <c r="D9" i="101"/>
  <c r="C9" i="101"/>
  <c r="M96" i="89"/>
  <c r="N96" i="89"/>
  <c r="L96" i="89"/>
  <c r="L54" i="89"/>
  <c r="L47" i="89"/>
  <c r="M26" i="89"/>
  <c r="N26" i="89"/>
  <c r="L56" i="89"/>
  <c r="L49" i="88"/>
  <c r="M49" i="88"/>
  <c r="L82" i="88"/>
  <c r="L82" i="99" s="1"/>
  <c r="M82" i="88"/>
  <c r="M82" i="99" s="1"/>
  <c r="K82" i="88"/>
  <c r="K82" i="99" s="1"/>
  <c r="N64" i="89" l="1"/>
  <c r="M81" i="99"/>
  <c r="M78" i="99" s="1"/>
  <c r="M77" i="99" s="1"/>
  <c r="M76" i="99" s="1"/>
  <c r="M116" i="99" s="1"/>
  <c r="M9" i="99" s="1"/>
  <c r="K81" i="99"/>
  <c r="K78" i="99" s="1"/>
  <c r="K77" i="99" s="1"/>
  <c r="K76" i="99" s="1"/>
  <c r="K116" i="99" s="1"/>
  <c r="K9" i="99" s="1"/>
  <c r="L64" i="89"/>
  <c r="L63" i="89" s="1"/>
  <c r="L81" i="99"/>
  <c r="L78" i="99" s="1"/>
  <c r="L77" i="99" s="1"/>
  <c r="L76" i="99" s="1"/>
  <c r="M64" i="89"/>
  <c r="L16" i="88"/>
  <c r="L18" i="99"/>
  <c r="M95" i="89"/>
  <c r="N95" i="89"/>
  <c r="L95" i="89"/>
  <c r="M14" i="89" l="1"/>
  <c r="L17" i="99"/>
  <c r="L16" i="99" s="1"/>
  <c r="L15" i="99" s="1"/>
  <c r="L10" i="99" s="1"/>
  <c r="L116" i="99" s="1"/>
  <c r="L9" i="99" s="1"/>
  <c r="L26" i="89"/>
  <c r="N40" i="89"/>
  <c r="N39" i="89" s="1"/>
  <c r="M40" i="89"/>
  <c r="M39" i="89" s="1"/>
  <c r="L40" i="89"/>
  <c r="L39" i="89" s="1"/>
  <c r="M23" i="89"/>
  <c r="M22" i="89" s="1"/>
  <c r="N23" i="89"/>
  <c r="N22" i="89" s="1"/>
  <c r="L23" i="89"/>
  <c r="L22" i="89" s="1"/>
  <c r="M94" i="89" l="1"/>
  <c r="L94" i="89"/>
  <c r="N94" i="89"/>
  <c r="M69" i="88"/>
  <c r="L69" i="88"/>
  <c r="K69" i="88"/>
  <c r="L114" i="88"/>
  <c r="L113" i="88" s="1"/>
  <c r="L112" i="88" s="1"/>
  <c r="M114" i="88"/>
  <c r="M113" i="88" s="1"/>
  <c r="M112" i="88" s="1"/>
  <c r="K114" i="88"/>
  <c r="K113" i="88" s="1"/>
  <c r="K112" i="88" s="1"/>
  <c r="K49" i="88"/>
  <c r="L41" i="88"/>
  <c r="L40" i="88" s="1"/>
  <c r="L39" i="88" s="1"/>
  <c r="M41" i="88"/>
  <c r="M40" i="88" s="1"/>
  <c r="M39" i="88" s="1"/>
  <c r="K41" i="88"/>
  <c r="K40" i="88" s="1"/>
  <c r="K39" i="88" s="1"/>
  <c r="L37" i="88"/>
  <c r="L36" i="88" s="1"/>
  <c r="M37" i="88"/>
  <c r="M36" i="88" s="1"/>
  <c r="K37" i="88"/>
  <c r="K36" i="88" s="1"/>
  <c r="M27" i="88"/>
  <c r="M26" i="88" s="1"/>
  <c r="L27" i="88"/>
  <c r="L26" i="88" s="1"/>
  <c r="K27" i="88"/>
  <c r="K26" i="88" s="1"/>
  <c r="D12" i="83" l="1"/>
  <c r="E12" i="83"/>
  <c r="C12" i="83"/>
  <c r="M52" i="89"/>
  <c r="N52" i="89"/>
  <c r="L52" i="89"/>
  <c r="M45" i="89"/>
  <c r="N45" i="89"/>
  <c r="L45" i="89"/>
  <c r="M25" i="89"/>
  <c r="N25" i="89"/>
  <c r="L25" i="89"/>
  <c r="N31" i="89"/>
  <c r="N30" i="89" s="1"/>
  <c r="M31" i="89"/>
  <c r="M30" i="89" s="1"/>
  <c r="L31" i="89"/>
  <c r="L30" i="89" s="1"/>
  <c r="L30" i="88"/>
  <c r="L29" i="88" s="1"/>
  <c r="M30" i="88"/>
  <c r="M29" i="88" s="1"/>
  <c r="K30" i="88"/>
  <c r="K29" i="88" s="1"/>
  <c r="M20" i="89"/>
  <c r="N20" i="89"/>
  <c r="L20" i="89"/>
  <c r="M16" i="89"/>
  <c r="N16" i="89"/>
  <c r="L16" i="89"/>
  <c r="L24" i="88" l="1"/>
  <c r="M24" i="88"/>
  <c r="K24" i="88"/>
  <c r="L62" i="88" l="1"/>
  <c r="M62" i="88"/>
  <c r="K62" i="88"/>
  <c r="L20" i="88"/>
  <c r="M20" i="88"/>
  <c r="K20" i="88"/>
  <c r="N63" i="89" l="1"/>
  <c r="M63" i="89"/>
  <c r="M13" i="89"/>
  <c r="D9" i="97" l="1"/>
  <c r="E9" i="97"/>
  <c r="D9" i="96"/>
  <c r="E9" i="96"/>
  <c r="E9" i="95"/>
  <c r="D9" i="95"/>
  <c r="C9" i="97"/>
  <c r="C9" i="96"/>
  <c r="C9" i="95"/>
  <c r="N80" i="89" l="1"/>
  <c r="N79" i="89" s="1"/>
  <c r="M80" i="89"/>
  <c r="M79" i="89" s="1"/>
  <c r="L80" i="89"/>
  <c r="L79" i="89" s="1"/>
  <c r="M77" i="89"/>
  <c r="M76" i="89" s="1"/>
  <c r="N77" i="89"/>
  <c r="N76" i="89" s="1"/>
  <c r="L77" i="89"/>
  <c r="L76" i="89" s="1"/>
  <c r="L13" i="89"/>
  <c r="N98" i="89"/>
  <c r="N97" i="89" s="1"/>
  <c r="N93" i="89" s="1"/>
  <c r="N92" i="89" s="1"/>
  <c r="N90" i="89"/>
  <c r="N89" i="89" s="1"/>
  <c r="N88" i="89" s="1"/>
  <c r="N85" i="89"/>
  <c r="N84" i="89" s="1"/>
  <c r="N83" i="89" s="1"/>
  <c r="N82" i="89" s="1"/>
  <c r="N74" i="89"/>
  <c r="N73" i="89" s="1"/>
  <c r="N71" i="89"/>
  <c r="N70" i="89" s="1"/>
  <c r="N68" i="89"/>
  <c r="N67" i="89" s="1"/>
  <c r="N61" i="89"/>
  <c r="N60" i="89" s="1"/>
  <c r="N56" i="89"/>
  <c r="N54" i="89"/>
  <c r="N47" i="89"/>
  <c r="N37" i="89"/>
  <c r="N36" i="89" s="1"/>
  <c r="N34" i="89"/>
  <c r="N33" i="89" s="1"/>
  <c r="N18" i="89"/>
  <c r="N13" i="89"/>
  <c r="N12" i="89" s="1"/>
  <c r="L90" i="88"/>
  <c r="L89" i="88" s="1"/>
  <c r="L88" i="88" s="1"/>
  <c r="M90" i="88"/>
  <c r="M89" i="88" s="1"/>
  <c r="M88" i="88" s="1"/>
  <c r="K90" i="88"/>
  <c r="K89" i="88" s="1"/>
  <c r="K88" i="88" s="1"/>
  <c r="M110" i="88"/>
  <c r="M109" i="88" s="1"/>
  <c r="M108" i="88" s="1"/>
  <c r="M105" i="88"/>
  <c r="M104" i="88" s="1"/>
  <c r="M103" i="88" s="1"/>
  <c r="M102" i="88" s="1"/>
  <c r="M51" i="88"/>
  <c r="M48" i="88" s="1"/>
  <c r="M100" i="88"/>
  <c r="M99" i="88" s="1"/>
  <c r="M97" i="88"/>
  <c r="M96" i="88" s="1"/>
  <c r="M94" i="88"/>
  <c r="M93" i="88" s="1"/>
  <c r="M86" i="88"/>
  <c r="M85" i="88" s="1"/>
  <c r="M84" i="88" s="1"/>
  <c r="M81" i="88"/>
  <c r="M79" i="88"/>
  <c r="M74" i="88"/>
  <c r="M71" i="88"/>
  <c r="M64" i="88"/>
  <c r="M54" i="88"/>
  <c r="M53" i="88" s="1"/>
  <c r="M45" i="88"/>
  <c r="M44" i="88" s="1"/>
  <c r="M43" i="88" s="1"/>
  <c r="M34" i="88"/>
  <c r="M33" i="88" s="1"/>
  <c r="M32" i="88" s="1"/>
  <c r="M22" i="88"/>
  <c r="M13" i="88"/>
  <c r="M12" i="88" s="1"/>
  <c r="M11" i="88" s="1"/>
  <c r="M47" i="88" l="1"/>
  <c r="M78" i="88"/>
  <c r="M77" i="88" s="1"/>
  <c r="M76" i="88" s="1"/>
  <c r="N66" i="89"/>
  <c r="N65" i="89" s="1"/>
  <c r="M68" i="88"/>
  <c r="M67" i="88" s="1"/>
  <c r="M66" i="88" s="1"/>
  <c r="N59" i="89"/>
  <c r="N58" i="89" s="1"/>
  <c r="N87" i="89"/>
  <c r="N51" i="89"/>
  <c r="N50" i="89" s="1"/>
  <c r="N49" i="89" s="1"/>
  <c r="N44" i="89"/>
  <c r="N43" i="89" s="1"/>
  <c r="N42" i="89" s="1"/>
  <c r="N15" i="89"/>
  <c r="N11" i="89" s="1"/>
  <c r="M107" i="88"/>
  <c r="M61" i="88"/>
  <c r="M60" i="88" s="1"/>
  <c r="M59" i="88" s="1"/>
  <c r="M19" i="88"/>
  <c r="M15" i="88" s="1"/>
  <c r="M92" i="88"/>
  <c r="D23" i="83"/>
  <c r="C23" i="83"/>
  <c r="D40" i="83"/>
  <c r="D39" i="83" s="1"/>
  <c r="D37" i="83"/>
  <c r="D36" i="83" s="1"/>
  <c r="D34" i="83"/>
  <c r="D32" i="83"/>
  <c r="D27" i="83"/>
  <c r="D26" i="83" s="1"/>
  <c r="D25" i="83" s="1"/>
  <c r="D21" i="83"/>
  <c r="D18" i="83"/>
  <c r="D15" i="83"/>
  <c r="D14" i="83" s="1"/>
  <c r="D11" i="83"/>
  <c r="M98" i="89"/>
  <c r="M97" i="89" s="1"/>
  <c r="M93" i="89" s="1"/>
  <c r="M92" i="89" s="1"/>
  <c r="M90" i="89"/>
  <c r="M89" i="89" s="1"/>
  <c r="M88" i="89" s="1"/>
  <c r="M85" i="89"/>
  <c r="M84" i="89" s="1"/>
  <c r="M83" i="89" s="1"/>
  <c r="M82" i="89" s="1"/>
  <c r="M74" i="89"/>
  <c r="M73" i="89" s="1"/>
  <c r="M71" i="89"/>
  <c r="M70" i="89" s="1"/>
  <c r="M68" i="89"/>
  <c r="M67" i="89" s="1"/>
  <c r="M61" i="89"/>
  <c r="M60" i="89" s="1"/>
  <c r="M56" i="89"/>
  <c r="M54" i="89"/>
  <c r="M37" i="89"/>
  <c r="M36" i="89" s="1"/>
  <c r="M34" i="89"/>
  <c r="M33" i="89" s="1"/>
  <c r="M18" i="89"/>
  <c r="M12" i="89"/>
  <c r="L98" i="89"/>
  <c r="L97" i="89" s="1"/>
  <c r="L93" i="89" s="1"/>
  <c r="L92" i="89" s="1"/>
  <c r="L90" i="89"/>
  <c r="L89" i="89" s="1"/>
  <c r="L88" i="89" s="1"/>
  <c r="L85" i="89"/>
  <c r="L84" i="89" s="1"/>
  <c r="L83" i="89" s="1"/>
  <c r="L82" i="89" s="1"/>
  <c r="L74" i="89"/>
  <c r="L73" i="89" s="1"/>
  <c r="L71" i="89"/>
  <c r="L70" i="89" s="1"/>
  <c r="L68" i="89"/>
  <c r="L67" i="89" s="1"/>
  <c r="L61" i="89"/>
  <c r="L60" i="89" s="1"/>
  <c r="L59" i="89" s="1"/>
  <c r="L58" i="89" s="1"/>
  <c r="L51" i="89"/>
  <c r="L37" i="89"/>
  <c r="L36" i="89" s="1"/>
  <c r="L34" i="89"/>
  <c r="L33" i="89" s="1"/>
  <c r="L110" i="88"/>
  <c r="L109" i="88" s="1"/>
  <c r="L108" i="88" s="1"/>
  <c r="L105" i="88"/>
  <c r="L104" i="88" s="1"/>
  <c r="L103" i="88" s="1"/>
  <c r="L102" i="88" s="1"/>
  <c r="L51" i="88"/>
  <c r="L48" i="88" s="1"/>
  <c r="L100" i="88"/>
  <c r="L99" i="88" s="1"/>
  <c r="L97" i="88"/>
  <c r="L96" i="88" s="1"/>
  <c r="L94" i="88"/>
  <c r="L86" i="88"/>
  <c r="L85" i="88" s="1"/>
  <c r="L84" i="88" s="1"/>
  <c r="L81" i="88"/>
  <c r="L79" i="88"/>
  <c r="L74" i="88"/>
  <c r="L64" i="88"/>
  <c r="L54" i="88"/>
  <c r="L53" i="88" s="1"/>
  <c r="L45" i="88"/>
  <c r="L44" i="88" s="1"/>
  <c r="L43" i="88" s="1"/>
  <c r="L34" i="88"/>
  <c r="L33" i="88" s="1"/>
  <c r="L32" i="88" s="1"/>
  <c r="L22" i="88"/>
  <c r="L13" i="88"/>
  <c r="L12" i="88" s="1"/>
  <c r="L11" i="88" s="1"/>
  <c r="K110" i="88"/>
  <c r="K109" i="88" s="1"/>
  <c r="K108" i="88" s="1"/>
  <c r="K105" i="88"/>
  <c r="K104" i="88" s="1"/>
  <c r="K103" i="88" s="1"/>
  <c r="K102" i="88" s="1"/>
  <c r="K51" i="88"/>
  <c r="K48" i="88" s="1"/>
  <c r="K100" i="88"/>
  <c r="K99" i="88" s="1"/>
  <c r="K86" i="88"/>
  <c r="K85" i="88" s="1"/>
  <c r="K84" i="88" s="1"/>
  <c r="K81" i="88"/>
  <c r="K79" i="88"/>
  <c r="K74" i="88"/>
  <c r="K71" i="88"/>
  <c r="K54" i="88"/>
  <c r="K53" i="88" s="1"/>
  <c r="K45" i="88"/>
  <c r="K44" i="88" s="1"/>
  <c r="K43" i="88" s="1"/>
  <c r="K34" i="88"/>
  <c r="K22" i="88"/>
  <c r="E27" i="83"/>
  <c r="E26" i="83" s="1"/>
  <c r="E25" i="83" s="1"/>
  <c r="E23" i="83"/>
  <c r="E21" i="83"/>
  <c r="E18" i="83"/>
  <c r="E11" i="83"/>
  <c r="E40" i="83"/>
  <c r="E39" i="83" s="1"/>
  <c r="C40" i="83"/>
  <c r="C39" i="83" s="1"/>
  <c r="E37" i="83"/>
  <c r="E36" i="83" s="1"/>
  <c r="C37" i="83"/>
  <c r="C36" i="83" s="1"/>
  <c r="E34" i="83"/>
  <c r="C34" i="83"/>
  <c r="E32" i="83"/>
  <c r="C32" i="83"/>
  <c r="C27" i="83"/>
  <c r="C26" i="83" s="1"/>
  <c r="C25" i="83" s="1"/>
  <c r="C21" i="83"/>
  <c r="C18" i="83"/>
  <c r="E15" i="83"/>
  <c r="E14" i="83" s="1"/>
  <c r="C15" i="83"/>
  <c r="C14" i="83" s="1"/>
  <c r="C11" i="83"/>
  <c r="K47" i="88" l="1"/>
  <c r="L47" i="88"/>
  <c r="L78" i="88"/>
  <c r="C30" i="83"/>
  <c r="M10" i="88"/>
  <c r="C20" i="83"/>
  <c r="C17" i="83" s="1"/>
  <c r="C10" i="83" s="1"/>
  <c r="M66" i="89"/>
  <c r="M65" i="89" s="1"/>
  <c r="L66" i="89"/>
  <c r="L65" i="89" s="1"/>
  <c r="K78" i="88"/>
  <c r="K77" i="88" s="1"/>
  <c r="K76" i="88" s="1"/>
  <c r="K68" i="88"/>
  <c r="K67" i="88" s="1"/>
  <c r="K66" i="88" s="1"/>
  <c r="N10" i="89"/>
  <c r="N9" i="89" s="1"/>
  <c r="N100" i="89" s="1"/>
  <c r="M83" i="88"/>
  <c r="C31" i="83"/>
  <c r="K107" i="88"/>
  <c r="D20" i="83"/>
  <c r="D17" i="83" s="1"/>
  <c r="D10" i="83" s="1"/>
  <c r="L87" i="89"/>
  <c r="M87" i="89"/>
  <c r="M59" i="89"/>
  <c r="M58" i="89" s="1"/>
  <c r="M44" i="89"/>
  <c r="M43" i="89" s="1"/>
  <c r="M42" i="89" s="1"/>
  <c r="M15" i="89"/>
  <c r="M11" i="89" s="1"/>
  <c r="L107" i="88"/>
  <c r="K33" i="88"/>
  <c r="K32" i="88" s="1"/>
  <c r="L77" i="88"/>
  <c r="L76" i="88" s="1"/>
  <c r="L61" i="88"/>
  <c r="L60" i="88" s="1"/>
  <c r="L59" i="88" s="1"/>
  <c r="K13" i="88"/>
  <c r="K12" i="88" s="1"/>
  <c r="K11" i="88" s="1"/>
  <c r="E31" i="83"/>
  <c r="E30" i="83" s="1"/>
  <c r="D31" i="83"/>
  <c r="D30" i="83" s="1"/>
  <c r="E20" i="83"/>
  <c r="E17" i="83" s="1"/>
  <c r="E10" i="83" s="1"/>
  <c r="M51" i="89"/>
  <c r="M50" i="89" s="1"/>
  <c r="M49" i="89" s="1"/>
  <c r="L50" i="89"/>
  <c r="L49" i="89" s="1"/>
  <c r="L12" i="89"/>
  <c r="L18" i="89"/>
  <c r="L15" i="89" s="1"/>
  <c r="L44" i="89"/>
  <c r="L43" i="89" s="1"/>
  <c r="L42" i="89" s="1"/>
  <c r="L93" i="88"/>
  <c r="L92" i="88" s="1"/>
  <c r="L83" i="88" s="1"/>
  <c r="L71" i="88"/>
  <c r="L19" i="88"/>
  <c r="L15" i="88" s="1"/>
  <c r="K19" i="88"/>
  <c r="K15" i="88" s="1"/>
  <c r="K64" i="88"/>
  <c r="K61" i="88" s="1"/>
  <c r="K60" i="88" s="1"/>
  <c r="K59" i="88" s="1"/>
  <c r="K94" i="88"/>
  <c r="K93" i="88" s="1"/>
  <c r="K97" i="88"/>
  <c r="K96" i="88" s="1"/>
  <c r="K10" i="88" l="1"/>
  <c r="L11" i="89"/>
  <c r="L10" i="89" s="1"/>
  <c r="L9" i="89" s="1"/>
  <c r="L100" i="89" s="1"/>
  <c r="L10" i="88"/>
  <c r="M116" i="88"/>
  <c r="K92" i="88"/>
  <c r="K83" i="88" s="1"/>
  <c r="K116" i="88" s="1"/>
  <c r="C29" i="83"/>
  <c r="C42" i="83" s="1"/>
  <c r="D11" i="90" s="1"/>
  <c r="D10" i="90" s="1"/>
  <c r="D9" i="90" s="1"/>
  <c r="M10" i="89"/>
  <c r="M9" i="89" s="1"/>
  <c r="M100" i="89" s="1"/>
  <c r="L68" i="88"/>
  <c r="L67" i="88" s="1"/>
  <c r="E29" i="83"/>
  <c r="E42" i="83" s="1"/>
  <c r="F11" i="90" s="1"/>
  <c r="F10" i="90" s="1"/>
  <c r="F9" i="90" s="1"/>
  <c r="D29" i="83"/>
  <c r="D42" i="83" s="1"/>
  <c r="E11" i="90" s="1"/>
  <c r="E10" i="90" s="1"/>
  <c r="E9" i="90" s="1"/>
  <c r="D15" i="90" l="1"/>
  <c r="D14" i="90" s="1"/>
  <c r="D13" i="90" s="1"/>
  <c r="M9" i="88"/>
  <c r="F15" i="90"/>
  <c r="F14" i="90" s="1"/>
  <c r="F13" i="90" s="1"/>
  <c r="F8" i="90" s="1"/>
  <c r="F17" i="90" s="1"/>
  <c r="L66" i="88"/>
  <c r="L116" i="88" s="1"/>
  <c r="D8" i="90" l="1"/>
  <c r="D17" i="90" s="1"/>
  <c r="E15" i="90"/>
  <c r="E14" i="90" s="1"/>
  <c r="E13" i="90" s="1"/>
  <c r="E8" i="90" s="1"/>
  <c r="E17" i="90" s="1"/>
  <c r="K9" i="88"/>
  <c r="L9" i="88" l="1"/>
</calcChain>
</file>

<file path=xl/sharedStrings.xml><?xml version="1.0" encoding="utf-8"?>
<sst xmlns="http://schemas.openxmlformats.org/spreadsheetml/2006/main" count="1819" uniqueCount="397">
  <si>
    <t>1 01 02010 01 0000 110</t>
  </si>
  <si>
    <t>НАЛОГОВЫЕ И НЕНАЛОГОВЫЕ ДОХОДЫ</t>
  </si>
  <si>
    <t>1 05 00000 00 0000 000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</si>
  <si>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</si>
  <si>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</si>
  <si>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</si>
  <si>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</si>
  <si>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</si>
  <si>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</si>
  <si>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</si>
  <si>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</si>
  <si>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</si>
  <si>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</si>
  <si>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</si>
  <si>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Субвенции бюджетам  поселений на осуществление  первичного воинского учета на  территориях, где отсутствуют военные комиссариаты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</si>
  <si>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</si>
  <si>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</si>
  <si>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</si>
  <si>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</si>
  <si>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</si>
  <si>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</si>
  <si>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</si>
  <si>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</si>
  <si>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</si>
  <si>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</si>
  <si>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</si>
  <si>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</si>
  <si>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</si>
  <si>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</si>
  <si>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</si>
  <si>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</si>
  <si>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</si>
  <si>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</si>
  <si>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</si>
  <si>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600</t>
  </si>
  <si>
    <t>ВСЕГО РАСХОДОВ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</si>
  <si>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</si>
  <si>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</si>
  <si>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</si>
  <si>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</si>
  <si>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</si>
  <si>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</si>
  <si>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</si>
  <si>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</si>
  <si>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</si>
  <si>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</si>
  <si>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</si>
  <si>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</si>
  <si>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</si>
  <si>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</si>
  <si>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</si>
  <si>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</si>
  <si>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</si>
  <si>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</si>
  <si>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</si>
  <si>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ДОХОДЫ ОТ ИСПОЛЬЗОВАНИЯ  ИМУЩЕСТВА,  НАХОДЯЩЕГОСЯ В ГОСУДАРСТВЕННОЙ И  МУНИЦИПАЛЬНОЙ СОБСТВЕННОСТИ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</si>
  <si>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</si>
  <si>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</si>
  <si>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</si>
  <si>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</si>
  <si>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</si>
  <si>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</si>
  <si>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</si>
  <si>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</si>
  <si>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</si>
  <si>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</si>
  <si>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</si>
  <si>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</si>
  <si>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</si>
  <si>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</si>
  <si>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</si>
  <si>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</si>
  <si>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</si>
  <si>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</si>
  <si>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</si>
  <si>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</si>
  <si>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</si>
  <si>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</si>
  <si>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</si>
  <si>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 xml:space="preserve"> 1 11 00000 00 0000 000</t>
  </si>
  <si>
    <t>1 11 05000 00 0000 120</t>
  </si>
  <si>
    <t>1 11 05030 00 0000 120</t>
  </si>
  <si>
    <t xml:space="preserve"> Приложение 1</t>
  </si>
  <si>
    <t xml:space="preserve"> Приложение 2</t>
  </si>
  <si>
    <t>КБК</t>
  </si>
  <si>
    <t>НАИМЕНОВАНИЕ</t>
  </si>
  <si>
    <t>863 01 05 00 00 00 0000 000</t>
  </si>
  <si>
    <t>Изменение остатков средств на счетах по учету средств бюджета</t>
  </si>
  <si>
    <t>863 01 05 00 00 00 0000 500</t>
  </si>
  <si>
    <t>Увеличение остатков средств бюджетов</t>
  </si>
  <si>
    <t>863 01 05 02 00 00 0000 500</t>
  </si>
  <si>
    <t>Увеличение прочих остатков средств бюджетов</t>
  </si>
  <si>
    <t>863 01 05 02 01 00 0000 510</t>
  </si>
  <si>
    <t xml:space="preserve">Увеличение прочих остатков денежных средств бюджетов </t>
  </si>
  <si>
    <t>863 01 05 00 00 00 0000 600</t>
  </si>
  <si>
    <t>Уменьшение остатков средств бюджетов</t>
  </si>
  <si>
    <t>863 01 05 02 00 00 0000 600</t>
  </si>
  <si>
    <t>Уменьшение прочих остатков средств бюджетов</t>
  </si>
  <si>
    <t>863 01 05 02 01 00 0000 610</t>
  </si>
  <si>
    <t>Уменьшение прочих остатков денежных средств бюджетов</t>
  </si>
  <si>
    <t>863 01 05 02 01 10 0000 610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</si>
  <si>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</si>
  <si>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</si>
  <si>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</si>
  <si>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</si>
  <si>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</si>
  <si>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</si>
  <si>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</si>
  <si>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</si>
  <si>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</si>
  <si>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</si>
  <si>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1010</t>
  </si>
  <si>
    <t>63 0 1010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</si>
  <si>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</si>
  <si>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</si>
  <si>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</si>
  <si>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</si>
  <si>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1012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</si>
  <si>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</si>
  <si>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</si>
  <si>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63 0 5118</t>
  </si>
  <si>
    <t>Мероприятия в сфере пожарной безопасности</t>
  </si>
  <si>
    <t>1129</t>
  </si>
  <si>
    <t>63 0 1129</t>
  </si>
  <si>
    <t>7001</t>
  </si>
  <si>
    <t>63 0 7001</t>
  </si>
  <si>
    <t>7003</t>
  </si>
  <si>
    <t>Организация и содержание мест захоронения (кладбищ)</t>
  </si>
  <si>
    <t>63 0 7003</t>
  </si>
  <si>
    <t>Предоставление субсидий бюджетным, автономным учреждениям и иным некоммерческим организациям</t>
  </si>
  <si>
    <t>70 0 1012</t>
  </si>
  <si>
    <t>Расходы на выплаты персоналу казенных учреждений</t>
  </si>
  <si>
    <t>Приложение 4</t>
  </si>
  <si>
    <t>Код бюджетной классификации Российской Федерации</t>
  </si>
  <si>
    <t xml:space="preserve">Наименование  </t>
  </si>
  <si>
    <t>администратора доходов</t>
  </si>
  <si>
    <t>доходов бюджета сельского поселения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</si>
  <si>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</si>
  <si>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</si>
  <si>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1 08 07175 01 4000 110</t>
  </si>
  <si>
    <t>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</si>
  <si>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1 11 05025 10 0000 120</t>
  </si>
  <si>
    <t>1 11 07015 10 0000 120</t>
  </si>
  <si>
    <t>1 11 09045 10 0000 120</t>
  </si>
  <si>
    <t>1 13 01995 10 0000 130</t>
  </si>
  <si>
    <t>1 13 02995 10 0000 130</t>
  </si>
  <si>
    <t>1 14 02052 10 0000 410</t>
  </si>
  <si>
    <t>1 14 02053 10 0000 410</t>
  </si>
  <si>
    <t>1 14 02052 10 0000 440</t>
  </si>
  <si>
    <t>1 14 02053 10 0000 440</t>
  </si>
  <si>
    <t>1 15 02050 10 0000 140</t>
  </si>
  <si>
    <t>1 16 18050 10 0000 140</t>
  </si>
  <si>
    <t>1 16 23051 10 0000 140</t>
  </si>
  <si>
    <t>1 16 23052 10 0000 140</t>
  </si>
  <si>
    <t>1 16 90050 10 0000 140</t>
  </si>
  <si>
    <t>1 17 01050 10 0000 180</t>
  </si>
  <si>
    <t>1 17 05050 10 0000 180</t>
  </si>
  <si>
    <t>2 08 05000 10 0000 180</t>
  </si>
  <si>
    <t>1003</t>
  </si>
  <si>
    <t>63 0 1003</t>
  </si>
  <si>
    <t>63 0 1015</t>
  </si>
  <si>
    <t>63 0 1016</t>
  </si>
  <si>
    <t>63 0 7105</t>
  </si>
  <si>
    <t>Массовый спорт</t>
  </si>
  <si>
    <t>63 0 1768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</si>
  <si>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</si>
  <si>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</si>
  <si>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</si>
  <si>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</si>
  <si>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</si>
  <si>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</si>
  <si>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</si>
  <si>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Денежные взыскания (штрафы) за нарушение бюджетного законодательства (в части бюджетов сельских поселений)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</si>
  <si>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
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</si>
  <si>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</si>
  <si>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</si>
  <si>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</si>
  <si>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</si>
  <si>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</si>
  <si>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</si>
  <si>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</si>
  <si>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</si>
  <si>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</si>
  <si>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</si>
  <si>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</si>
  <si>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</si>
  <si>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</si>
  <si>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</si>
  <si>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1015</t>
  </si>
  <si>
    <t>1016</t>
  </si>
  <si>
    <t>1057</t>
  </si>
  <si>
    <t>1768</t>
  </si>
  <si>
    <t>7105</t>
  </si>
  <si>
    <t>863 01 05 02 10 10 0000 510</t>
  </si>
  <si>
    <t>244</t>
  </si>
  <si>
    <t xml:space="preserve">Прочая закупка товаров, работ и услуг для обеспечения государственных (муниципальных) нужд
</t>
  </si>
  <si>
    <t xml:space="preserve"> Приложение 3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</si>
  <si>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
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</si>
  <si>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</si>
  <si>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</si>
  <si>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</si>
  <si>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</si>
  <si>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</si>
  <si>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</si>
  <si>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 передаваемых  полномочий субъектов Российской 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</si>
  <si>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</si>
  <si>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Приложение 1</t>
  </si>
  <si>
    <t xml:space="preserve">Непрограммная деятельность </t>
  </si>
  <si>
    <t xml:space="preserve"> Приложение 8</t>
  </si>
  <si>
    <t>1 08 04020 01 1000 110</t>
  </si>
  <si>
    <t>1 08 04020 01 4000 110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</si>
  <si>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</si>
  <si>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сельскими поселениями</t>
  </si>
  <si>
    <t>Доходы от  реализации имущества, находящегося в  оперативном управлении учреждений, находящихся   в  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</si>
  <si>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 органами местного самоуправления  (организациями) сельских поселений  за выполнение определенных функций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</si>
  <si>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</si>
  <si>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</si>
  <si>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</si>
  <si>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</si>
  <si>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</si>
  <si>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7201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</si>
  <si>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</si>
  <si>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63 0 1651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</si>
  <si>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</si>
  <si>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</si>
  <si>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</si>
  <si>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</si>
  <si>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</si>
  <si>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ППМП</t>
  </si>
  <si>
    <t>НР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</si>
  <si>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</si>
  <si>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Осуществление мер улучшению положения отдельных категорий граждан</t>
  </si>
  <si>
    <t>Развитие физической культуры и спорта</t>
  </si>
  <si>
    <t>Обеспечение первичного воинского учета на территориях, где отсутствуют военные комиссариаты</t>
  </si>
  <si>
    <t>51180</t>
  </si>
  <si>
    <t>Содействие реформированию жилищно-коммунального хозяйства; создание благоприятных условий проживания граждан</t>
  </si>
  <si>
    <t>Развитие и модернизация сети автомобильных дорог общего пользования местного значения</t>
  </si>
  <si>
    <t>00</t>
  </si>
  <si>
    <t>64 0 12 51180</t>
  </si>
  <si>
    <t>630</t>
  </si>
  <si>
    <t>864</t>
  </si>
  <si>
    <t>Мирнинская сельская администрация</t>
  </si>
  <si>
    <t>Администрация  Мирнинского сельского поселения</t>
  </si>
  <si>
    <t>Приложение 5</t>
  </si>
  <si>
    <t>Приложение 2</t>
  </si>
  <si>
    <t>Приложение 3</t>
  </si>
  <si>
    <t>64 0 11 80010</t>
  </si>
  <si>
    <t>64 0 11 80040</t>
  </si>
  <si>
    <t>Уплата налогов, сборов и иных платежей</t>
  </si>
  <si>
    <t>850</t>
  </si>
  <si>
    <t>64 0 11 84200</t>
  </si>
  <si>
    <t>64 0 11 84220</t>
  </si>
  <si>
    <t>64 0 13 81140</t>
  </si>
  <si>
    <t>64 0 15 83710</t>
  </si>
  <si>
    <t>Коммунальное хозяйство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</si>
  <si>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</si>
  <si>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64 0 15 81690</t>
  </si>
  <si>
    <t>64 0 15 81710</t>
  </si>
  <si>
    <t>64 0 15 81730</t>
  </si>
  <si>
    <t>64 0 17 82450</t>
  </si>
  <si>
    <t>320</t>
  </si>
  <si>
    <t>64 0 14 83740</t>
  </si>
  <si>
    <t>80040</t>
  </si>
  <si>
    <t>84200</t>
  </si>
  <si>
    <t>84220</t>
  </si>
  <si>
    <t>81140</t>
  </si>
  <si>
    <t>83740</t>
  </si>
  <si>
    <t>83710</t>
  </si>
  <si>
    <t>81690</t>
  </si>
  <si>
    <t>81710</t>
  </si>
  <si>
    <t>81730</t>
  </si>
  <si>
    <t>82450</t>
  </si>
  <si>
    <t>Наименование  доходов</t>
  </si>
  <si>
    <t>Бюджет сельского поселения</t>
  </si>
  <si>
    <t>В части прочих неналоговых доходов</t>
  </si>
  <si>
    <t>Невыясненные поступления, зачисляемые в бюджет поселений</t>
  </si>
  <si>
    <t>Прочие неналоговые доходы бюджетов поселений</t>
  </si>
  <si>
    <t>В части доходов от оказания платных услуг (работ) и компенсации затрат государства</t>
  </si>
  <si>
    <t>Прочие доходы отоказания платных услуг (работ) получателями средств бюджетов поселений и компенсации затрат бюджетов поселений</t>
  </si>
  <si>
    <t>Перечень главных администраторов доходов местного бюджета - органов государственной власти Российской Федерации, органов государственной власти Брянской области</t>
  </si>
  <si>
    <t xml:space="preserve">Наименование главного администратора доходов местного  бюджета </t>
  </si>
  <si>
    <t>доходов местного бюджета</t>
  </si>
  <si>
    <t>Федеральная налоговая служба</t>
  </si>
  <si>
    <t>Налог на доходы физических лиц &lt;1&gt;</t>
  </si>
  <si>
    <t>Единый сельскохозяйственный налог&lt;1&gt;</t>
  </si>
  <si>
    <t>Налог на имущество физических лиц&lt;1&gt;</t>
  </si>
  <si>
    <t>Земельный налог&lt;1&gt;</t>
  </si>
  <si>
    <t>&lt;1&gt;  Администрирование поступлений по всем программам и подстатьям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</si>
  <si>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&lt;2&gt;  Администрирование данных поступлений осуществляется как органами государственной власти Российской Федерации (органами управления государственными внебюджетными фондами Российской Федерации, Центральным банком Российской Федерации), так и органами государственной власти субъектов Российской Федерации</t>
  </si>
  <si>
    <t>Приложение 6</t>
  </si>
  <si>
    <t>Код бюджетной классификации Российской Федерации администратора</t>
  </si>
  <si>
    <t>Код бюджетной классификации Российской  Федерации источников внутреннего финансирования дефицита</t>
  </si>
  <si>
    <t>Наименование администраторов источников финансирования дефицита бюджета сельского поселения</t>
  </si>
  <si>
    <t>Администрация Мирнинского сельского поселения</t>
  </si>
  <si>
    <t>01 05 02 01 10 0000 510</t>
  </si>
  <si>
    <t>01 05 02 01 10 0000 610</t>
  </si>
  <si>
    <t>Приложение 7</t>
  </si>
  <si>
    <t>Таблица 1</t>
  </si>
  <si>
    <t>№ п/п</t>
  </si>
  <si>
    <t>Наименование муниципального образования</t>
  </si>
  <si>
    <t>Клетнянский муниципальный район</t>
  </si>
  <si>
    <t>ИТОГО</t>
  </si>
  <si>
    <t>Приложение 8</t>
  </si>
  <si>
    <t>Таблица 2</t>
  </si>
  <si>
    <t>Таблица 3</t>
  </si>
  <si>
    <t>2020 год</t>
  </si>
  <si>
    <t>Приложение 9</t>
  </si>
  <si>
    <t>(рублей)</t>
  </si>
  <si>
    <t xml:space="preserve">Субсидии некоммерческим организациям (за исключением государственных (муниципальных) учреждений)
</t>
  </si>
  <si>
    <t>Осуществление первичного воинского учета на территориях, где отсутствуют военные комиссариаты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</si>
  <si>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</si>
  <si>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Резервный фонд местной администрации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</si>
  <si>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</si>
  <si>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Обеспечение деятельности главы муниципального образования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</si>
  <si>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</si>
  <si>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</si>
  <si>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64 0 15 83760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</si>
  <si>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</si>
  <si>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64 0 18 84290</t>
  </si>
  <si>
    <t>Выплата муниципальных пенсий (доплат к государственным пенсиям)</t>
  </si>
  <si>
    <t>110</t>
  </si>
  <si>
    <t>64 0 11 80930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</si>
  <si>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</si>
  <si>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Членские взносы некоммерческим организациям</t>
  </si>
  <si>
    <t>51 0 11 81410</t>
  </si>
  <si>
    <t>81410</t>
  </si>
  <si>
    <t>80930</t>
  </si>
  <si>
    <t>83760</t>
  </si>
  <si>
    <t>Мероприятия по благоустройству</t>
  </si>
  <si>
    <t>Организация и обеспечение освещения улиц</t>
  </si>
  <si>
    <t>84290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</si>
  <si>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</si>
  <si>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</si>
  <si>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2 02 04014 10 0000 150</t>
  </si>
  <si>
    <t>2 02 04014 00 0000 150</t>
  </si>
  <si>
    <t>2 02 04000 00 0000 150</t>
  </si>
  <si>
    <t>2 02 03015 10 0000 150</t>
  </si>
  <si>
    <t>2 02 03015 00 0000 150</t>
  </si>
  <si>
    <t>2 02 03000 00 0000 150</t>
  </si>
  <si>
    <t>2 02 01003 10 0000 150</t>
  </si>
  <si>
    <t>2 02 01003 00 0000 150</t>
  </si>
  <si>
    <t>2 02 01001 10 0000 150</t>
  </si>
  <si>
    <t>2 02 01001 00 0000 150</t>
  </si>
  <si>
    <t>2 02 01000 00 0000 150</t>
  </si>
  <si>
    <t>2 02 40014 10 0000 150</t>
  </si>
  <si>
    <t>2 02 30024 10 0000 150</t>
  </si>
  <si>
    <t>2 02 35118 10 0000 150</t>
  </si>
  <si>
    <t>2 02 29999 10 0000 150</t>
  </si>
  <si>
    <t>2 02 19999 10 0000 150</t>
  </si>
  <si>
    <t>2 02 15002 10 0000 150</t>
  </si>
  <si>
    <t>2 02 15001 10 0000 150</t>
  </si>
  <si>
    <t>64 0 11 80070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</si>
  <si>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</si>
  <si>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64 0 11 84400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</si>
  <si>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</si>
  <si>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</si>
  <si>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</si>
  <si>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07</t>
  </si>
  <si>
    <t>70 0 00 80060</t>
  </si>
  <si>
    <t>880</t>
  </si>
  <si>
    <t>Условно утвержденные расходы</t>
  </si>
  <si>
    <t>2021 год</t>
  </si>
  <si>
    <t>Информационное обеспечение деятельности органов местного самоуправления</t>
  </si>
  <si>
    <t>80070</t>
  </si>
  <si>
    <t>84400</t>
  </si>
  <si>
    <t>80060</t>
  </si>
  <si>
    <t>рублей</t>
  </si>
  <si>
    <t>70 0 00 83030</t>
  </si>
  <si>
    <t>70 0 00 80080</t>
  </si>
  <si>
    <t>Продолжение приложения 9</t>
  </si>
  <si>
    <t xml:space="preserve"> 2020 год</t>
  </si>
  <si>
    <t xml:space="preserve"> 2021 год</t>
  </si>
  <si>
    <t>Приложение 10</t>
  </si>
  <si>
    <t>Продолжение 9</t>
  </si>
  <si>
    <t>к распоряжению "О закреплении за администрацией Мирнинского сельского поселения полномочий по осуществлению функций администратора доходов бюджета Мирнинского сельского поселения Клетнянского муниципального района по главе 864 "Мирнинская сельская администрация"</t>
  </si>
  <si>
    <t xml:space="preserve">Перечень главных администраторов доходов бюджета Мирнинского сельского поселения Клетнянского района Брянской области </t>
  </si>
  <si>
    <t>2 08 05000 10 0000 150</t>
  </si>
  <si>
    <t>Перечисления из бюджетов поселений (в бюджеты поселений) для осуществления возврата (зачета) излишне улаченных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</si>
  <si>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Реализация полномочий муниципального образования «Мирнинское сельское поселение» </t>
  </si>
  <si>
    <t>к решению Мирнинского сельского Совета народных депутатов "О бюджете Мирнинского сельского поселения Клетнянского муниципального района Брянской области на 2020 год и на плановый период 2021 и 2022 годов "</t>
  </si>
  <si>
    <t>Прогнозируемые доходы бюджета Мирнинского сельского поселения Клетнянского муниципального района Брянской области на 2020 год и на плановый период 2021 и 2022 годов</t>
  </si>
  <si>
    <t xml:space="preserve">Нормативы распределения доходов на 2020 год и на плановый период 2021 и 2022 годов в бюджет Мирнинского сельского поселения Клетнянского муниципального района Брянской области </t>
  </si>
  <si>
    <t>Перечень главных администраторов доходов бюджета Мирнинского сельского поселения Клетнянского муниципального района Брянской области</t>
  </si>
  <si>
    <t>Перечень главных администраторов источников финансирования дефицита бюджета Мирнинского сельского поселения Клетнянского муниципального района Брянской области</t>
  </si>
  <si>
    <t>Ведомственная структура расходов бюджета Мирнинского сельского поселения Клетнянского муниципального района Брянской области на 2020 год  и на плановый период 2021 и 2022 годов</t>
  </si>
  <si>
    <t>2022 год</t>
  </si>
  <si>
    <t>64 0 11 80020</t>
  </si>
  <si>
    <t>Распределение расходов бюджета Мирнинского сельского поселения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</si>
  <si>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80020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</si>
  <si>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Мирнинского сельского поселения Клетнянского муниципального района Брянской области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 на 2020 год и на плановый период 2021 и 2022 годов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</si>
  <si>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Мирнинского сельского поселения Клетнянского муниципального района Брянской области по решению отдельных вопросов местного значения поселений в соответствии с заключенными соглашениями в части формирования архивных фондов поселений на  2020 год и на плановый период 2021 и 2022 годов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</si>
  <si>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Мирнинского сельского поселения Клетнянского муниципального района Брянской области 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на 2020 год и на плановый период 2021 и 2022 годов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</si>
  <si>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Мирнинского сельского поселения Клетнянского муниципального района Брянской области  в части осуществления внутреннего муниципального финансового контроля на 2020 год и на плановый период 2021 и 2022 годов</t>
  </si>
  <si>
    <t xml:space="preserve"> 2022 год</t>
  </si>
  <si>
    <t>Источники внутреннего финансирования дефицита бюджета Мирнинского сельского поселения Клетнянского муниципального района Брянской области на 2020 год и на плановый период 2021 и 2022 годов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</si>
  <si>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</si>
  <si>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80080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</si>
</sst>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0.000"/>
    <numFmt numFmtId="168" formatCode="#,##0.000"/>
    <numFmt numFmtId="169" formatCode="#,##0.0000"/>
    <numFmt numFmtId="170" formatCode="#,##0.00_ ;[Red]\-#,##0.00\ "/>
    <numFmt numFmtId="171" formatCode="#,##0.00_ ;\-#,##0.00\ "/>
  </numFmts>
  <fonts count="3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indexed="12"/>
      <name val="Arial Cyr"/>
      <charset val="204"/>
    </font>
    <font>
      <i/>
      <sz val="8"/>
      <name val="Arial"/>
      <family val="2"/>
      <charset val="204"/>
    </font>
    <font>
      <sz val="10"/>
      <name val="Times New Roman Cyr"/>
      <charset val="204"/>
    </font>
    <font>
      <u/>
      <sz val="10"/>
      <name val="Arial"/>
      <family val="2"/>
      <charset val="204"/>
    </font>
    <font>
      <b/>
      <sz val="10"/>
      <color indexed="59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" fillId="0" borderId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332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7" fontId="2" fillId="0" borderId="0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0" xfId="5" applyFont="1" applyFill="1" applyAlignment="1">
      <alignment vertical="top"/>
    </xf>
    <xf numFmtId="0" fontId="1" fillId="0" borderId="0" xfId="5" applyFont="1" applyFill="1" applyAlignment="1">
      <alignment vertical="top" wrapText="1"/>
    </xf>
    <xf numFmtId="0" fontId="1" fillId="0" borderId="4" xfId="5" applyFont="1" applyFill="1" applyBorder="1" applyAlignment="1">
      <alignment vertical="top"/>
    </xf>
    <xf numFmtId="0" fontId="5" fillId="0" borderId="0" xfId="5" applyFont="1" applyFill="1" applyAlignment="1">
      <alignment vertical="top"/>
    </xf>
    <xf numFmtId="0" fontId="2" fillId="0" borderId="0" xfId="5" applyFont="1" applyFill="1" applyAlignment="1">
      <alignment vertical="top"/>
    </xf>
    <xf numFmtId="168" fontId="1" fillId="0" borderId="1" xfId="5" applyNumberFormat="1" applyFont="1" applyFill="1" applyBorder="1" applyAlignment="1">
      <alignment vertical="top"/>
    </xf>
    <xf numFmtId="0" fontId="1" fillId="0" borderId="1" xfId="5" applyFont="1" applyFill="1" applyBorder="1" applyAlignment="1">
      <alignment vertical="top"/>
    </xf>
    <xf numFmtId="0" fontId="1" fillId="0" borderId="0" xfId="5" applyFont="1" applyFill="1" applyBorder="1" applyAlignment="1">
      <alignment vertical="top"/>
    </xf>
    <xf numFmtId="0" fontId="2" fillId="0" borderId="0" xfId="5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49" fontId="4" fillId="0" borderId="0" xfId="5" applyNumberFormat="1" applyFont="1" applyFill="1" applyAlignment="1">
      <alignment horizontal="left" vertical="top" wrapText="1"/>
    </xf>
    <xf numFmtId="0" fontId="4" fillId="0" borderId="0" xfId="5" applyFont="1" applyFill="1" applyAlignment="1">
      <alignment vertical="top"/>
    </xf>
    <xf numFmtId="0" fontId="1" fillId="0" borderId="0" xfId="7" applyAlignment="1">
      <alignment horizontal="center" vertical="center"/>
    </xf>
    <xf numFmtId="0" fontId="9" fillId="0" borderId="1" xfId="7" applyFont="1" applyFill="1" applyBorder="1" applyAlignment="1">
      <alignment vertical="top" wrapText="1"/>
    </xf>
    <xf numFmtId="0" fontId="15" fillId="0" borderId="1" xfId="7" applyFont="1" applyFill="1" applyBorder="1" applyAlignment="1">
      <alignment horizontal="left" vertical="top" wrapText="1"/>
    </xf>
    <xf numFmtId="0" fontId="2" fillId="0" borderId="0" xfId="7" applyFont="1" applyFill="1" applyAlignment="1">
      <alignment vertical="top"/>
    </xf>
    <xf numFmtId="0" fontId="1" fillId="0" borderId="0" xfId="7" applyFont="1" applyFill="1" applyBorder="1" applyAlignment="1">
      <alignment vertical="top"/>
    </xf>
    <xf numFmtId="0" fontId="2" fillId="0" borderId="0" xfId="7" applyFont="1" applyFill="1" applyBorder="1" applyAlignment="1">
      <alignment vertical="top"/>
    </xf>
    <xf numFmtId="0" fontId="1" fillId="0" borderId="0" xfId="7" applyFont="1" applyFill="1" applyAlignment="1">
      <alignment vertical="top" wrapText="1"/>
    </xf>
    <xf numFmtId="0" fontId="9" fillId="0" borderId="1" xfId="5" applyFont="1" applyFill="1" applyBorder="1" applyAlignment="1">
      <alignment horizontal="center" vertical="top" wrapText="1"/>
    </xf>
    <xf numFmtId="0" fontId="9" fillId="0" borderId="1" xfId="5" applyFont="1" applyFill="1" applyBorder="1" applyAlignment="1">
      <alignment vertical="top"/>
    </xf>
    <xf numFmtId="0" fontId="9" fillId="0" borderId="1" xfId="5" applyFont="1" applyFill="1" applyBorder="1" applyAlignment="1">
      <alignment vertical="top" wrapText="1"/>
    </xf>
    <xf numFmtId="0" fontId="13" fillId="0" borderId="1" xfId="5" applyFont="1" applyFill="1" applyBorder="1" applyAlignment="1">
      <alignment horizontal="left" vertical="top" wrapText="1"/>
    </xf>
    <xf numFmtId="0" fontId="13" fillId="0" borderId="1" xfId="5" applyFont="1" applyFill="1" applyBorder="1" applyAlignment="1">
      <alignment vertical="top"/>
    </xf>
    <xf numFmtId="0" fontId="9" fillId="0" borderId="2" xfId="5" applyFont="1" applyFill="1" applyBorder="1" applyAlignment="1">
      <alignment vertical="top"/>
    </xf>
    <xf numFmtId="0" fontId="12" fillId="0" borderId="1" xfId="5" applyFont="1" applyFill="1" applyBorder="1" applyAlignment="1">
      <alignment vertical="top"/>
    </xf>
    <xf numFmtId="0" fontId="9" fillId="0" borderId="2" xfId="7" applyFont="1" applyFill="1" applyBorder="1" applyAlignment="1">
      <alignment vertical="top" wrapText="1"/>
    </xf>
    <xf numFmtId="0" fontId="9" fillId="0" borderId="2" xfId="5" applyFont="1" applyFill="1" applyBorder="1" applyAlignment="1">
      <alignment vertical="top" wrapText="1"/>
    </xf>
    <xf numFmtId="0" fontId="1" fillId="0" borderId="0" xfId="6" applyFont="1" applyFill="1" applyAlignment="1">
      <alignment vertical="top"/>
    </xf>
    <xf numFmtId="0" fontId="1" fillId="0" borderId="0" xfId="6" applyFont="1" applyFill="1"/>
    <xf numFmtId="0" fontId="1" fillId="0" borderId="0" xfId="6" applyFont="1" applyFill="1" applyAlignment="1">
      <alignment vertical="top" wrapText="1"/>
    </xf>
    <xf numFmtId="0" fontId="2" fillId="0" borderId="0" xfId="6" applyFont="1" applyFill="1" applyAlignment="1">
      <alignment vertical="center"/>
    </xf>
    <xf numFmtId="167" fontId="1" fillId="0" borderId="0" xfId="6" applyNumberFormat="1" applyFont="1" applyFill="1" applyAlignment="1">
      <alignment vertical="top" wrapText="1"/>
    </xf>
    <xf numFmtId="0" fontId="6" fillId="0" borderId="0" xfId="6" applyFont="1" applyFill="1" applyAlignment="1">
      <alignment vertical="top" wrapText="1"/>
    </xf>
    <xf numFmtId="0" fontId="7" fillId="0" borderId="0" xfId="6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7" applyFont="1" applyAlignment="1">
      <alignment horizontal="center" vertical="top" wrapText="1"/>
    </xf>
    <xf numFmtId="0" fontId="1" fillId="0" borderId="0" xfId="7" applyFont="1" applyAlignment="1">
      <alignment vertical="top" wrapText="1"/>
    </xf>
    <xf numFmtId="0" fontId="1" fillId="0" borderId="4" xfId="7" applyFont="1" applyBorder="1" applyAlignment="1">
      <alignment vertical="top" wrapText="1"/>
    </xf>
    <xf numFmtId="0" fontId="4" fillId="0" borderId="0" xfId="7" applyFont="1" applyAlignment="1">
      <alignment vertical="top" wrapText="1"/>
    </xf>
    <xf numFmtId="0" fontId="9" fillId="0" borderId="1" xfId="7" applyFont="1" applyBorder="1" applyAlignment="1">
      <alignment horizontal="left" vertical="top" wrapText="1"/>
    </xf>
    <xf numFmtId="0" fontId="1" fillId="2" borderId="1" xfId="7" applyFont="1" applyFill="1" applyBorder="1" applyAlignment="1">
      <alignment vertical="top" wrapText="1"/>
    </xf>
    <xf numFmtId="0" fontId="8" fillId="2" borderId="1" xfId="7" applyFont="1" applyFill="1" applyBorder="1" applyAlignment="1">
      <alignment vertical="top" wrapText="1"/>
    </xf>
    <xf numFmtId="0" fontId="1" fillId="0" borderId="0" xfId="7" applyFont="1" applyBorder="1" applyAlignment="1">
      <alignment vertical="top" wrapText="1"/>
    </xf>
    <xf numFmtId="0" fontId="1" fillId="2" borderId="1" xfId="7" applyFont="1" applyFill="1" applyBorder="1" applyAlignment="1">
      <alignment horizontal="left" vertical="top" wrapText="1"/>
    </xf>
    <xf numFmtId="0" fontId="17" fillId="2" borderId="1" xfId="7" applyFont="1" applyFill="1" applyBorder="1" applyAlignment="1">
      <alignment vertical="top" wrapText="1"/>
    </xf>
    <xf numFmtId="0" fontId="17" fillId="2" borderId="0" xfId="7" applyFont="1" applyFill="1" applyAlignment="1">
      <alignment vertical="top" wrapText="1"/>
    </xf>
    <xf numFmtId="0" fontId="1" fillId="0" borderId="0" xfId="7" applyFont="1" applyBorder="1" applyAlignment="1">
      <alignment horizontal="center" vertical="top" wrapText="1"/>
    </xf>
    <xf numFmtId="0" fontId="8" fillId="0" borderId="0" xfId="7" applyFont="1" applyAlignment="1">
      <alignment horizontal="center"/>
    </xf>
    <xf numFmtId="0" fontId="8" fillId="0" borderId="0" xfId="7" applyFont="1"/>
    <xf numFmtId="168" fontId="2" fillId="0" borderId="1" xfId="5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9" fillId="0" borderId="5" xfId="5" applyFont="1" applyFill="1" applyBorder="1" applyAlignment="1">
      <alignment vertical="top" wrapText="1"/>
    </xf>
    <xf numFmtId="0" fontId="12" fillId="0" borderId="5" xfId="5" applyFont="1" applyFill="1" applyBorder="1" applyAlignment="1">
      <alignment vertical="top" wrapText="1"/>
    </xf>
    <xf numFmtId="0" fontId="11" fillId="0" borderId="1" xfId="5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9" fillId="0" borderId="1" xfId="5" applyNumberFormat="1" applyFont="1" applyFill="1" applyBorder="1" applyAlignment="1">
      <alignment horizontal="center" vertical="top"/>
    </xf>
    <xf numFmtId="0" fontId="1" fillId="0" borderId="0" xfId="7" applyFont="1" applyFill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15" fillId="0" borderId="1" xfId="2" applyNumberFormat="1" applyFont="1" applyFill="1" applyBorder="1" applyAlignment="1">
      <alignment horizontal="center" vertical="top" wrapText="1"/>
    </xf>
    <xf numFmtId="49" fontId="15" fillId="0" borderId="1" xfId="1" applyNumberFormat="1" applyFont="1" applyFill="1" applyBorder="1" applyAlignment="1">
      <alignment horizontal="center" vertical="top" wrapText="1"/>
    </xf>
    <xf numFmtId="49" fontId="9" fillId="0" borderId="1" xfId="5" applyNumberFormat="1" applyFont="1" applyFill="1" applyBorder="1" applyAlignment="1">
      <alignment horizontal="center" vertical="top" wrapText="1"/>
    </xf>
    <xf numFmtId="49" fontId="9" fillId="0" borderId="1" xfId="7" applyNumberFormat="1" applyFont="1" applyFill="1" applyBorder="1" applyAlignment="1">
      <alignment horizontal="center" vertical="top"/>
    </xf>
    <xf numFmtId="49" fontId="12" fillId="0" borderId="1" xfId="5" applyNumberFormat="1" applyFont="1" applyFill="1" applyBorder="1" applyAlignment="1">
      <alignment horizontal="center" vertical="top"/>
    </xf>
    <xf numFmtId="49" fontId="12" fillId="0" borderId="1" xfId="5" applyNumberFormat="1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 wrapText="1"/>
    </xf>
    <xf numFmtId="0" fontId="12" fillId="0" borderId="2" xfId="5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/>
    </xf>
    <xf numFmtId="49" fontId="12" fillId="0" borderId="1" xfId="7" applyNumberFormat="1" applyFont="1" applyFill="1" applyBorder="1" applyAlignment="1">
      <alignment horizontal="center" vertical="top"/>
    </xf>
    <xf numFmtId="0" fontId="16" fillId="0" borderId="6" xfId="7" applyFont="1" applyFill="1" applyBorder="1" applyAlignment="1">
      <alignment horizontal="left" vertical="top" wrapText="1"/>
    </xf>
    <xf numFmtId="49" fontId="16" fillId="0" borderId="1" xfId="1" applyNumberFormat="1" applyFont="1" applyFill="1" applyBorder="1" applyAlignment="1">
      <alignment horizontal="center" vertical="top" wrapText="1"/>
    </xf>
    <xf numFmtId="0" fontId="12" fillId="0" borderId="2" xfId="7" applyFont="1" applyFill="1" applyBorder="1" applyAlignment="1">
      <alignment vertical="top" wrapText="1"/>
    </xf>
    <xf numFmtId="0" fontId="16" fillId="0" borderId="1" xfId="7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6" applyFont="1" applyFill="1" applyBorder="1" applyAlignment="1">
      <alignment horizontal="center" vertical="center" wrapText="1"/>
    </xf>
    <xf numFmtId="49" fontId="4" fillId="0" borderId="0" xfId="7" applyNumberFormat="1" applyFont="1" applyAlignment="1">
      <alignment horizontal="right" vertical="top" wrapText="1"/>
    </xf>
    <xf numFmtId="2" fontId="4" fillId="0" borderId="0" xfId="7" applyNumberFormat="1" applyFont="1" applyAlignment="1">
      <alignment vertical="top" wrapText="1"/>
    </xf>
    <xf numFmtId="0" fontId="1" fillId="2" borderId="1" xfId="7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" fillId="0" borderId="1" xfId="12" applyFont="1" applyBorder="1" applyAlignment="1" applyProtection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49" fontId="25" fillId="0" borderId="0" xfId="0" applyNumberFormat="1" applyFont="1" applyAlignment="1">
      <alignment vertical="top" wrapText="1"/>
    </xf>
    <xf numFmtId="0" fontId="6" fillId="0" borderId="0" xfId="0" applyFont="1" applyFill="1"/>
    <xf numFmtId="0" fontId="1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0" fontId="27" fillId="0" borderId="0" xfId="13" applyFont="1" applyFill="1"/>
    <xf numFmtId="0" fontId="1" fillId="0" borderId="0" xfId="13" applyFont="1" applyFill="1"/>
    <xf numFmtId="0" fontId="1" fillId="0" borderId="0" xfId="0" applyFont="1"/>
    <xf numFmtId="49" fontId="25" fillId="0" borderId="0" xfId="0" applyNumberFormat="1" applyFont="1" applyFill="1" applyAlignment="1">
      <alignment horizontal="left" vertical="top" wrapText="1"/>
    </xf>
    <xf numFmtId="0" fontId="27" fillId="0" borderId="0" xfId="13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13" applyFont="1" applyFill="1" applyBorder="1" applyAlignment="1">
      <alignment horizontal="center" wrapText="1"/>
    </xf>
    <xf numFmtId="0" fontId="1" fillId="0" borderId="1" xfId="13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8" fillId="0" borderId="1" xfId="13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13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 wrapText="1"/>
    </xf>
    <xf numFmtId="4" fontId="9" fillId="0" borderId="1" xfId="5" applyNumberFormat="1" applyFont="1" applyFill="1" applyBorder="1" applyAlignment="1">
      <alignment vertical="top"/>
    </xf>
    <xf numFmtId="4" fontId="2" fillId="0" borderId="1" xfId="5" applyNumberFormat="1" applyFont="1" applyFill="1" applyBorder="1" applyAlignment="1">
      <alignment horizontal="right" vertical="top" wrapText="1"/>
    </xf>
    <xf numFmtId="4" fontId="12" fillId="0" borderId="1" xfId="5" applyNumberFormat="1" applyFont="1" applyFill="1" applyBorder="1" applyAlignment="1">
      <alignment vertical="top"/>
    </xf>
    <xf numFmtId="4" fontId="1" fillId="0" borderId="1" xfId="5" applyNumberFormat="1" applyFont="1" applyFill="1" applyBorder="1" applyAlignment="1">
      <alignment vertical="top"/>
    </xf>
    <xf numFmtId="170" fontId="1" fillId="0" borderId="1" xfId="13" applyNumberFormat="1" applyFont="1" applyFill="1" applyBorder="1" applyAlignment="1">
      <alignment horizontal="center" vertical="center"/>
    </xf>
    <xf numFmtId="170" fontId="2" fillId="0" borderId="1" xfId="13" applyNumberFormat="1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left" vertical="top" wrapText="1"/>
    </xf>
    <xf numFmtId="0" fontId="9" fillId="0" borderId="2" xfId="5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vertical="top" wrapText="1"/>
    </xf>
    <xf numFmtId="0" fontId="2" fillId="0" borderId="1" xfId="5" applyFont="1" applyFill="1" applyBorder="1" applyAlignment="1">
      <alignment horizontal="center" vertical="top" wrapText="1"/>
    </xf>
    <xf numFmtId="49" fontId="4" fillId="0" borderId="0" xfId="5" applyNumberFormat="1" applyFont="1" applyFill="1" applyAlignment="1">
      <alignment horizontal="center" vertical="top"/>
    </xf>
    <xf numFmtId="49" fontId="1" fillId="0" borderId="0" xfId="5" applyNumberFormat="1" applyFont="1" applyFill="1" applyAlignment="1">
      <alignment horizontal="left" vertical="top" wrapText="1"/>
    </xf>
    <xf numFmtId="0" fontId="1" fillId="0" borderId="1" xfId="5" applyFont="1" applyFill="1" applyBorder="1" applyAlignment="1">
      <alignment horizontal="center" vertical="top" wrapText="1"/>
    </xf>
    <xf numFmtId="4" fontId="2" fillId="0" borderId="1" xfId="5" applyNumberFormat="1" applyFont="1" applyFill="1" applyBorder="1" applyAlignment="1">
      <alignment vertical="top"/>
    </xf>
    <xf numFmtId="0" fontId="1" fillId="0" borderId="1" xfId="7" applyFont="1" applyFill="1" applyBorder="1" applyAlignment="1">
      <alignment horizontal="justify" vertical="top" wrapText="1"/>
    </xf>
    <xf numFmtId="0" fontId="1" fillId="0" borderId="1" xfId="7" applyFont="1" applyFill="1" applyBorder="1" applyAlignment="1">
      <alignment vertical="top" wrapText="1"/>
    </xf>
    <xf numFmtId="0" fontId="18" fillId="0" borderId="1" xfId="7" applyFont="1" applyFill="1" applyBorder="1" applyAlignment="1">
      <alignment horizontal="left" vertical="top" wrapText="1"/>
    </xf>
    <xf numFmtId="0" fontId="1" fillId="0" borderId="1" xfId="5" applyFont="1" applyFill="1" applyBorder="1" applyAlignment="1">
      <alignment vertical="top" wrapText="1"/>
    </xf>
    <xf numFmtId="0" fontId="6" fillId="0" borderId="1" xfId="5" applyFont="1" applyFill="1" applyBorder="1" applyAlignment="1">
      <alignment horizontal="left" vertical="top" wrapText="1"/>
    </xf>
    <xf numFmtId="0" fontId="6" fillId="0" borderId="1" xfId="5" applyFont="1" applyFill="1" applyBorder="1" applyAlignment="1">
      <alignment vertical="top"/>
    </xf>
    <xf numFmtId="0" fontId="2" fillId="0" borderId="1" xfId="5" applyFont="1" applyFill="1" applyBorder="1" applyAlignment="1">
      <alignment vertical="top"/>
    </xf>
    <xf numFmtId="0" fontId="2" fillId="0" borderId="1" xfId="5" applyFont="1" applyFill="1" applyBorder="1" applyAlignment="1">
      <alignment vertical="top" wrapText="1"/>
    </xf>
    <xf numFmtId="49" fontId="1" fillId="0" borderId="0" xfId="5" applyNumberFormat="1" applyFont="1" applyFill="1" applyAlignment="1">
      <alignment horizontal="center" vertical="top"/>
    </xf>
    <xf numFmtId="0" fontId="1" fillId="0" borderId="0" xfId="7" applyFont="1" applyAlignment="1">
      <alignment horizontal="center" vertical="top"/>
    </xf>
    <xf numFmtId="0" fontId="1" fillId="0" borderId="1" xfId="7" applyFont="1" applyFill="1" applyBorder="1" applyAlignment="1">
      <alignment horizontal="center" vertical="top" wrapText="1"/>
    </xf>
    <xf numFmtId="49" fontId="1" fillId="0" borderId="1" xfId="5" applyNumberFormat="1" applyFont="1" applyFill="1" applyBorder="1" applyAlignment="1">
      <alignment horizontal="center" vertical="top"/>
    </xf>
    <xf numFmtId="49" fontId="2" fillId="0" borderId="1" xfId="5" applyNumberFormat="1" applyFont="1" applyFill="1" applyBorder="1" applyAlignment="1">
      <alignment horizontal="center" vertical="top"/>
    </xf>
    <xf numFmtId="49" fontId="5" fillId="0" borderId="1" xfId="5" applyNumberFormat="1" applyFont="1" applyFill="1" applyBorder="1" applyAlignment="1">
      <alignment horizontal="center" vertical="top"/>
    </xf>
    <xf numFmtId="49" fontId="2" fillId="0" borderId="1" xfId="7" applyNumberFormat="1" applyFont="1" applyFill="1" applyBorder="1" applyAlignment="1">
      <alignment horizontal="center" vertical="top"/>
    </xf>
    <xf numFmtId="49" fontId="1" fillId="0" borderId="1" xfId="7" applyNumberFormat="1" applyFont="1" applyFill="1" applyBorder="1" applyAlignment="1">
      <alignment horizontal="center" vertical="top"/>
    </xf>
    <xf numFmtId="49" fontId="18" fillId="0" borderId="1" xfId="1" applyNumberFormat="1" applyFont="1" applyFill="1" applyBorder="1" applyAlignment="1">
      <alignment horizontal="center" vertical="top" wrapText="1"/>
    </xf>
    <xf numFmtId="49" fontId="18" fillId="0" borderId="1" xfId="7" applyNumberFormat="1" applyFont="1" applyFill="1" applyBorder="1" applyAlignment="1">
      <alignment vertical="top" wrapText="1"/>
    </xf>
    <xf numFmtId="49" fontId="1" fillId="2" borderId="1" xfId="5" applyNumberFormat="1" applyFont="1" applyFill="1" applyBorder="1" applyAlignment="1">
      <alignment horizontal="center" vertical="top"/>
    </xf>
    <xf numFmtId="0" fontId="18" fillId="0" borderId="1" xfId="7" applyFont="1" applyFill="1" applyBorder="1" applyAlignment="1">
      <alignment horizontal="justify" vertical="top" wrapText="1"/>
    </xf>
    <xf numFmtId="0" fontId="19" fillId="0" borderId="1" xfId="7" applyFont="1" applyFill="1" applyBorder="1" applyAlignment="1">
      <alignment horizontal="justify" vertical="top" wrapText="1"/>
    </xf>
    <xf numFmtId="49" fontId="1" fillId="0" borderId="1" xfId="5" applyNumberFormat="1" applyFont="1" applyFill="1" applyBorder="1" applyAlignment="1">
      <alignment horizontal="center" vertical="top" wrapText="1"/>
    </xf>
    <xf numFmtId="0" fontId="19" fillId="0" borderId="1" xfId="3" applyNumberFormat="1" applyFont="1" applyFill="1" applyBorder="1" applyAlignment="1">
      <alignment horizontal="justify" vertical="top" wrapText="1"/>
    </xf>
    <xf numFmtId="49" fontId="2" fillId="0" borderId="1" xfId="5" applyNumberFormat="1" applyFont="1" applyFill="1" applyBorder="1" applyAlignment="1">
      <alignment horizontal="center" vertical="top" wrapText="1"/>
    </xf>
    <xf numFmtId="0" fontId="1" fillId="0" borderId="1" xfId="7" applyFont="1" applyBorder="1" applyAlignment="1">
      <alignment horizontal="center" vertical="top"/>
    </xf>
    <xf numFmtId="2" fontId="1" fillId="0" borderId="0" xfId="5" applyNumberFormat="1" applyFont="1" applyFill="1" applyAlignment="1">
      <alignment horizontal="center" vertical="top"/>
    </xf>
    <xf numFmtId="2" fontId="1" fillId="0" borderId="0" xfId="5" applyNumberFormat="1" applyFont="1" applyFill="1" applyAlignment="1">
      <alignment vertical="top"/>
    </xf>
    <xf numFmtId="49" fontId="9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29" fillId="0" borderId="0" xfId="5" applyNumberFormat="1" applyFont="1" applyFill="1" applyAlignment="1">
      <alignment horizontal="center" vertical="top"/>
    </xf>
    <xf numFmtId="2" fontId="4" fillId="0" borderId="0" xfId="5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6" applyFont="1" applyFill="1" applyAlignment="1">
      <alignment horizontal="center" vertical="top"/>
    </xf>
    <xf numFmtId="0" fontId="1" fillId="0" borderId="0" xfId="6" applyFont="1" applyFill="1" applyAlignment="1">
      <alignment horizontal="center"/>
    </xf>
    <xf numFmtId="0" fontId="1" fillId="0" borderId="0" xfId="6" applyFont="1" applyFill="1" applyAlignment="1">
      <alignment horizontal="right"/>
    </xf>
    <xf numFmtId="49" fontId="1" fillId="0" borderId="1" xfId="6" applyNumberFormat="1" applyFont="1" applyFill="1" applyBorder="1" applyAlignment="1">
      <alignment horizontal="center" vertical="top" wrapText="1"/>
    </xf>
    <xf numFmtId="171" fontId="1" fillId="0" borderId="1" xfId="13" applyNumberFormat="1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left" vertical="top" wrapText="1"/>
    </xf>
    <xf numFmtId="0" fontId="1" fillId="0" borderId="1" xfId="7" applyFont="1" applyFill="1" applyBorder="1" applyAlignment="1">
      <alignment horizontal="left" vertical="top" wrapText="1"/>
    </xf>
    <xf numFmtId="0" fontId="2" fillId="0" borderId="1" xfId="5" applyFont="1" applyFill="1" applyBorder="1" applyAlignment="1">
      <alignment horizontal="left" vertical="top" wrapText="1"/>
    </xf>
    <xf numFmtId="0" fontId="1" fillId="0" borderId="1" xfId="5" applyFont="1" applyFill="1" applyBorder="1" applyAlignment="1">
      <alignment horizontal="center" vertical="top" wrapText="1"/>
    </xf>
    <xf numFmtId="0" fontId="1" fillId="0" borderId="1" xfId="5" applyFont="1" applyFill="1" applyBorder="1" applyAlignment="1">
      <alignment horizontal="left" vertical="top" wrapText="1"/>
    </xf>
    <xf numFmtId="0" fontId="9" fillId="0" borderId="1" xfId="5" applyFont="1" applyFill="1" applyBorder="1" applyAlignment="1">
      <alignment horizontal="left" vertical="top" wrapText="1"/>
    </xf>
    <xf numFmtId="0" fontId="12" fillId="0" borderId="1" xfId="5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7" applyFont="1" applyFill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3" fillId="0" borderId="2" xfId="5" applyFont="1" applyFill="1" applyBorder="1" applyAlignment="1">
      <alignment vertical="top"/>
    </xf>
    <xf numFmtId="0" fontId="15" fillId="0" borderId="6" xfId="7" applyFont="1" applyFill="1" applyBorder="1" applyAlignment="1">
      <alignment horizontal="left" vertical="top" wrapText="1"/>
    </xf>
    <xf numFmtId="0" fontId="1" fillId="0" borderId="5" xfId="5" applyFont="1" applyFill="1" applyBorder="1" applyAlignment="1">
      <alignment vertical="top" wrapText="1"/>
    </xf>
    <xf numFmtId="0" fontId="12" fillId="0" borderId="1" xfId="5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1" fillId="0" borderId="1" xfId="5" applyFont="1" applyFill="1" applyBorder="1" applyAlignment="1">
      <alignment horizontal="center" vertical="top" wrapText="1"/>
    </xf>
    <xf numFmtId="0" fontId="2" fillId="0" borderId="1" xfId="7" applyFont="1" applyFill="1" applyBorder="1" applyAlignment="1">
      <alignment horizontal="center" vertical="top" wrapText="1"/>
    </xf>
    <xf numFmtId="49" fontId="1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4" fontId="1" fillId="0" borderId="0" xfId="5" applyNumberFormat="1" applyFont="1" applyFill="1" applyAlignment="1">
      <alignment vertical="top"/>
    </xf>
    <xf numFmtId="4" fontId="1" fillId="0" borderId="0" xfId="5" applyNumberFormat="1" applyFont="1" applyFill="1" applyAlignment="1">
      <alignment horizontal="center" vertical="top" wrapText="1"/>
    </xf>
    <xf numFmtId="4" fontId="1" fillId="0" borderId="0" xfId="5" applyNumberFormat="1" applyFont="1" applyFill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2" borderId="1" xfId="7" applyFont="1" applyFill="1" applyBorder="1" applyAlignment="1">
      <alignment horizontal="center" vertical="top" wrapText="1"/>
    </xf>
    <xf numFmtId="0" fontId="1" fillId="2" borderId="1" xfId="7" applyFont="1" applyFill="1" applyBorder="1" applyAlignment="1">
      <alignment horizontal="center" vertical="top" wrapText="1"/>
    </xf>
    <xf numFmtId="0" fontId="1" fillId="0" borderId="1" xfId="7" applyFont="1" applyFill="1" applyBorder="1" applyAlignment="1">
      <alignment horizontal="left" vertical="top" wrapText="1"/>
    </xf>
    <xf numFmtId="0" fontId="1" fillId="0" borderId="1" xfId="5" applyFont="1" applyFill="1" applyBorder="1" applyAlignment="1">
      <alignment horizontal="left" vertical="top" wrapText="1"/>
    </xf>
    <xf numFmtId="0" fontId="2" fillId="0" borderId="1" xfId="5" applyFont="1" applyFill="1" applyBorder="1" applyAlignment="1">
      <alignment horizontal="left" vertical="top" wrapText="1"/>
    </xf>
    <xf numFmtId="0" fontId="1" fillId="0" borderId="1" xfId="7" applyFont="1" applyFill="1" applyBorder="1" applyAlignment="1">
      <alignment horizontal="justify" vertical="top" wrapText="1"/>
    </xf>
    <xf numFmtId="0" fontId="1" fillId="0" borderId="1" xfId="5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 wrapText="1"/>
    </xf>
    <xf numFmtId="4" fontId="1" fillId="0" borderId="0" xfId="5" applyNumberFormat="1" applyFont="1" applyFill="1" applyBorder="1" applyAlignment="1">
      <alignment horizontal="center" vertical="top"/>
    </xf>
    <xf numFmtId="49" fontId="4" fillId="0" borderId="0" xfId="7" applyNumberFormat="1" applyFont="1" applyFill="1" applyAlignment="1">
      <alignment vertical="top" wrapText="1"/>
    </xf>
    <xf numFmtId="49" fontId="9" fillId="0" borderId="0" xfId="7" applyNumberFormat="1" applyFont="1" applyAlignment="1">
      <alignment vertical="top" wrapText="1"/>
    </xf>
    <xf numFmtId="0" fontId="2" fillId="0" borderId="0" xfId="5" applyFont="1" applyFill="1" applyAlignment="1">
      <alignment vertical="top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/>
    </xf>
    <xf numFmtId="0" fontId="2" fillId="0" borderId="0" xfId="5" applyFont="1" applyFill="1" applyAlignment="1">
      <alignment vertical="center"/>
    </xf>
    <xf numFmtId="4" fontId="2" fillId="0" borderId="0" xfId="5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4" fontId="2" fillId="2" borderId="1" xfId="5" applyNumberFormat="1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13" applyFont="1" applyFill="1" applyBorder="1" applyAlignment="1">
      <alignment horizontal="center" vertical="center" wrapText="1"/>
    </xf>
    <xf numFmtId="0" fontId="30" fillId="0" borderId="0" xfId="7" applyFont="1" applyAlignment="1">
      <alignment vertical="center" wrapText="1"/>
    </xf>
    <xf numFmtId="0" fontId="12" fillId="0" borderId="1" xfId="7" applyFont="1" applyBorder="1" applyAlignment="1">
      <alignment horizontal="left" vertical="center" wrapText="1"/>
    </xf>
    <xf numFmtId="0" fontId="23" fillId="0" borderId="0" xfId="0" applyFont="1"/>
    <xf numFmtId="0" fontId="30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49" fontId="1" fillId="0" borderId="0" xfId="0" applyNumberFormat="1" applyFont="1" applyFill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top" wrapText="1"/>
    </xf>
    <xf numFmtId="0" fontId="1" fillId="0" borderId="1" xfId="0" applyFont="1" applyBorder="1" applyAlignment="1">
      <alignment horizontal="justify" wrapText="1"/>
    </xf>
    <xf numFmtId="9" fontId="2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 vertical="top"/>
    </xf>
    <xf numFmtId="9" fontId="1" fillId="0" borderId="6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justify"/>
    </xf>
    <xf numFmtId="49" fontId="2" fillId="0" borderId="1" xfId="11" applyNumberFormat="1" applyFont="1" applyFill="1" applyBorder="1" applyAlignment="1">
      <alignment horizontal="center" vertical="center" wrapText="1"/>
    </xf>
    <xf numFmtId="49" fontId="20" fillId="0" borderId="1" xfId="11" applyNumberFormat="1" applyFont="1" applyFill="1" applyBorder="1" applyAlignment="1">
      <alignment horizontal="center" vertical="center" wrapText="1"/>
    </xf>
    <xf numFmtId="0" fontId="1" fillId="2" borderId="2" xfId="7" applyFont="1" applyFill="1" applyBorder="1" applyAlignment="1">
      <alignment horizontal="center" vertical="top" wrapText="1"/>
    </xf>
    <xf numFmtId="0" fontId="1" fillId="2" borderId="6" xfId="7" applyFont="1" applyFill="1" applyBorder="1" applyAlignment="1">
      <alignment horizontal="center" vertical="top" wrapText="1"/>
    </xf>
    <xf numFmtId="0" fontId="1" fillId="2" borderId="1" xfId="7" applyFont="1" applyFill="1" applyBorder="1" applyAlignment="1">
      <alignment horizontal="center" vertical="top" wrapText="1"/>
    </xf>
    <xf numFmtId="0" fontId="1" fillId="2" borderId="1" xfId="7" applyFont="1" applyFill="1" applyBorder="1" applyAlignment="1">
      <alignment horizontal="center" vertical="top"/>
    </xf>
    <xf numFmtId="0" fontId="1" fillId="2" borderId="6" xfId="7" applyFill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7" fillId="2" borderId="1" xfId="7" applyFont="1" applyFill="1" applyBorder="1" applyAlignment="1">
      <alignment horizontal="center" vertical="top" wrapText="1"/>
    </xf>
    <xf numFmtId="0" fontId="2" fillId="0" borderId="0" xfId="7" applyFont="1" applyAlignment="1">
      <alignment horizontal="center" vertical="top" wrapText="1"/>
    </xf>
    <xf numFmtId="0" fontId="9" fillId="0" borderId="1" xfId="7" applyFont="1" applyBorder="1" applyAlignment="1">
      <alignment horizontal="center" vertical="top" wrapText="1"/>
    </xf>
    <xf numFmtId="0" fontId="9" fillId="0" borderId="3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1" fillId="0" borderId="5" xfId="7" applyFont="1" applyBorder="1" applyAlignment="1">
      <alignment horizontal="center" wrapText="1"/>
    </xf>
    <xf numFmtId="0" fontId="1" fillId="0" borderId="6" xfId="7" applyFont="1" applyBorder="1" applyAlignment="1">
      <alignment horizontal="center" wrapText="1"/>
    </xf>
    <xf numFmtId="0" fontId="12" fillId="0" borderId="1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center" vertical="center" wrapText="1"/>
    </xf>
    <xf numFmtId="0" fontId="12" fillId="0" borderId="7" xfId="7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5" applyFont="1" applyFill="1" applyAlignment="1">
      <alignment horizontal="right" vertical="top" wrapText="1"/>
    </xf>
    <xf numFmtId="49" fontId="9" fillId="0" borderId="0" xfId="7" applyNumberFormat="1" applyFont="1" applyAlignment="1">
      <alignment horizontal="left" vertical="top" wrapText="1"/>
    </xf>
    <xf numFmtId="0" fontId="2" fillId="0" borderId="0" xfId="5" applyFont="1" applyFill="1" applyAlignment="1">
      <alignment horizontal="center" vertical="top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left" vertical="top" wrapText="1"/>
    </xf>
    <xf numFmtId="0" fontId="2" fillId="0" borderId="2" xfId="5" applyFont="1" applyFill="1" applyBorder="1" applyAlignment="1">
      <alignment horizontal="left" vertical="top" wrapText="1"/>
    </xf>
    <xf numFmtId="0" fontId="2" fillId="0" borderId="6" xfId="5" applyFont="1" applyFill="1" applyBorder="1" applyAlignment="1">
      <alignment horizontal="left" vertical="top" wrapText="1"/>
    </xf>
    <xf numFmtId="0" fontId="1" fillId="0" borderId="1" xfId="5" applyFont="1" applyFill="1" applyBorder="1" applyAlignment="1">
      <alignment horizontal="left" vertical="top" wrapText="1"/>
    </xf>
    <xf numFmtId="0" fontId="1" fillId="0" borderId="1" xfId="7" applyFont="1" applyFill="1" applyBorder="1" applyAlignment="1">
      <alignment horizontal="left" vertical="top" wrapText="1"/>
    </xf>
    <xf numFmtId="0" fontId="1" fillId="0" borderId="1" xfId="7" applyFont="1" applyFill="1" applyBorder="1" applyAlignment="1">
      <alignment horizontal="justify" vertical="top" wrapText="1"/>
    </xf>
    <xf numFmtId="49" fontId="4" fillId="0" borderId="0" xfId="7" applyNumberFormat="1" applyFont="1" applyFill="1" applyAlignment="1">
      <alignment horizontal="left" vertical="top" wrapText="1"/>
    </xf>
    <xf numFmtId="0" fontId="1" fillId="0" borderId="2" xfId="7" applyFont="1" applyFill="1" applyBorder="1" applyAlignment="1">
      <alignment horizontal="left" vertical="top" wrapText="1"/>
    </xf>
    <xf numFmtId="0" fontId="1" fillId="0" borderId="6" xfId="7" applyFont="1" applyFill="1" applyBorder="1" applyAlignment="1">
      <alignment horizontal="left" vertical="top" wrapText="1"/>
    </xf>
    <xf numFmtId="0" fontId="9" fillId="0" borderId="1" xfId="5" applyFont="1" applyFill="1" applyBorder="1" applyAlignment="1">
      <alignment horizontal="left" vertical="top" wrapText="1"/>
    </xf>
    <xf numFmtId="0" fontId="9" fillId="0" borderId="2" xfId="7" applyFont="1" applyFill="1" applyBorder="1" applyAlignment="1">
      <alignment horizontal="left" vertical="top" wrapText="1"/>
    </xf>
    <xf numFmtId="0" fontId="9" fillId="0" borderId="6" xfId="7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" applyFont="1" applyFill="1" applyAlignment="1">
      <alignment horizontal="left" vertical="top" wrapText="1"/>
    </xf>
    <xf numFmtId="0" fontId="1" fillId="0" borderId="0" xfId="13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2" fillId="0" borderId="0" xfId="13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vertical="top" wrapText="1"/>
    </xf>
    <xf numFmtId="0" fontId="2" fillId="0" borderId="1" xfId="6" applyFont="1" applyFill="1" applyBorder="1" applyAlignment="1">
      <alignment vertical="center" wrapText="1"/>
    </xf>
    <xf numFmtId="0" fontId="1" fillId="0" borderId="0" xfId="6" applyFont="1" applyFill="1" applyAlignment="1">
      <alignment horizontal="right" vertical="top"/>
    </xf>
    <xf numFmtId="49" fontId="1" fillId="0" borderId="0" xfId="6" applyNumberFormat="1" applyFont="1" applyAlignment="1">
      <alignment horizontal="left" vertical="top" wrapText="1"/>
    </xf>
    <xf numFmtId="0" fontId="1" fillId="0" borderId="0" xfId="6" applyFont="1" applyFill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</cellXfs>
  <cellStyles count="14">
    <cellStyle name="Гиперссылка" xfId="12" builtinId="8"/>
    <cellStyle name="Денежный [0] 2" xfId="1"/>
    <cellStyle name="Денежный [0] 3" xfId="2"/>
    <cellStyle name="Денежный 2" xfId="3"/>
    <cellStyle name="Денежный 3" xfId="4"/>
    <cellStyle name="Обычный" xfId="0" builtinId="0"/>
    <cellStyle name="Обычный 2" xfId="5"/>
    <cellStyle name="Обычный 3" xfId="6"/>
    <cellStyle name="Обычный 4" xfId="7"/>
    <cellStyle name="Обычный_method_2_1" xfId="13"/>
    <cellStyle name="Обычный_Администраторы" xfId="11"/>
    <cellStyle name="Финансовый [0] 2" xfId="8"/>
    <cellStyle name="Финансовый 2" xfId="9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E88F0C8B57259A8E16544F9DC27CADC22B5729ED2611768BD70DA245F7B40A830CAE0EEB7020B4B475BE71c8fB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42"/>
  <sheetViews>
    <sheetView topLeftCell="A3" workbookViewId="0">
      <selection activeCell="A3" sqref="A3"/>
    </sheetView>
  </sheetViews>
  <sheetFormatPr defaultRowHeight="12.75" x14ac:dyDescent="0.2"/>
  <cols>
    <col min="1" max="1" width="21.85546875" style="11" customWidth="1"/>
    <col min="2" max="2" width="58.42578125" style="1" customWidth="1"/>
    <col min="3" max="3" width="13" style="1" customWidth="1"/>
    <col min="4" max="4" width="13.28515625" style="1" customWidth="1"/>
    <col min="5" max="5" width="12.7109375" style="1" customWidth="1"/>
    <col min="6" max="16" width="9.140625" style="1" customWidth="1"/>
    <col min="17" max="17" width="10.7109375" style="1" customWidth="1"/>
    <col min="18" max="16384" width="9.140625" style="1"/>
  </cols>
  <sheetData>
    <row r="1" spans="1:8" hidden="1" x14ac:dyDescent="0.2">
      <c r="B1" s="19" t="s">
        <v>82</v>
      </c>
    </row>
    <row r="2" spans="1:8" ht="33" hidden="1" customHeight="1" x14ac:dyDescent="0.2">
      <c r="B2" s="257" t="s">
        <v>221</v>
      </c>
      <c r="C2" s="257"/>
    </row>
    <row r="3" spans="1:8" ht="16.5" customHeight="1" x14ac:dyDescent="0.2">
      <c r="A3" s="19"/>
      <c r="B3" s="258" t="s">
        <v>206</v>
      </c>
      <c r="C3" s="258"/>
      <c r="D3" s="258"/>
      <c r="E3" s="258"/>
    </row>
    <row r="4" spans="1:8" ht="85.5" customHeight="1" x14ac:dyDescent="0.2">
      <c r="A4" s="19"/>
      <c r="B4" s="155"/>
      <c r="C4" s="261" t="s">
        <v>379</v>
      </c>
      <c r="D4" s="261"/>
      <c r="E4" s="261"/>
      <c r="F4" s="155"/>
      <c r="G4" s="155"/>
      <c r="H4" s="155"/>
    </row>
    <row r="5" spans="1:8" ht="35.25" customHeight="1" x14ac:dyDescent="0.2">
      <c r="A5" s="259" t="s">
        <v>380</v>
      </c>
      <c r="B5" s="259"/>
      <c r="C5" s="259"/>
      <c r="D5" s="259"/>
      <c r="E5" s="259"/>
    </row>
    <row r="6" spans="1:8" x14ac:dyDescent="0.2">
      <c r="A6" s="260" t="s">
        <v>366</v>
      </c>
      <c r="B6" s="260"/>
      <c r="C6" s="260"/>
      <c r="D6" s="260"/>
      <c r="E6" s="260"/>
    </row>
    <row r="7" spans="1:8" hidden="1" x14ac:dyDescent="0.2">
      <c r="A7" s="11" t="s">
        <v>71</v>
      </c>
      <c r="B7" s="15" t="s">
        <v>71</v>
      </c>
    </row>
    <row r="8" spans="1:8" s="251" customFormat="1" ht="32.25" customHeight="1" x14ac:dyDescent="0.2">
      <c r="A8" s="250" t="s">
        <v>72</v>
      </c>
      <c r="B8" s="250" t="s">
        <v>37</v>
      </c>
      <c r="C8" s="246">
        <v>2020</v>
      </c>
      <c r="D8" s="246">
        <v>2021</v>
      </c>
      <c r="E8" s="246">
        <v>2022</v>
      </c>
    </row>
    <row r="9" spans="1:8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8" s="2" customFormat="1" x14ac:dyDescent="0.2">
      <c r="A10" s="20" t="s">
        <v>73</v>
      </c>
      <c r="B10" s="17" t="s">
        <v>1</v>
      </c>
      <c r="C10" s="146">
        <f>C11+C14+C25+C17</f>
        <v>1475800</v>
      </c>
      <c r="D10" s="146">
        <f>D11+D14+D25+D17</f>
        <v>1492700</v>
      </c>
      <c r="E10" s="146">
        <f>E11+E14+E25+E17</f>
        <v>1504900</v>
      </c>
    </row>
    <row r="11" spans="1:8" s="2" customFormat="1" ht="16.5" customHeight="1" x14ac:dyDescent="0.2">
      <c r="A11" s="20" t="s">
        <v>74</v>
      </c>
      <c r="B11" s="14" t="s">
        <v>54</v>
      </c>
      <c r="C11" s="146">
        <f t="shared" ref="C11:E12" si="0">C12</f>
        <v>37800</v>
      </c>
      <c r="D11" s="146">
        <f t="shared" si="0"/>
        <v>39600</v>
      </c>
      <c r="E11" s="146">
        <f t="shared" si="0"/>
        <v>39600</v>
      </c>
    </row>
    <row r="12" spans="1:8" x14ac:dyDescent="0.2">
      <c r="A12" s="10" t="s">
        <v>75</v>
      </c>
      <c r="B12" s="16" t="s">
        <v>76</v>
      </c>
      <c r="C12" s="144">
        <f t="shared" si="0"/>
        <v>37800</v>
      </c>
      <c r="D12" s="144">
        <f t="shared" si="0"/>
        <v>39600</v>
      </c>
      <c r="E12" s="144">
        <f t="shared" si="0"/>
        <v>39600</v>
      </c>
    </row>
    <row r="13" spans="1:8" ht="54" customHeight="1" x14ac:dyDescent="0.2">
      <c r="A13" s="10" t="s">
        <v>0</v>
      </c>
      <c r="B13" s="18" t="s">
        <v>187</v>
      </c>
      <c r="C13" s="144">
        <v>37800</v>
      </c>
      <c r="D13" s="144">
        <v>39600</v>
      </c>
      <c r="E13" s="144">
        <v>39600</v>
      </c>
    </row>
    <row r="14" spans="1:8" s="2" customFormat="1" ht="19.5" customHeight="1" x14ac:dyDescent="0.2">
      <c r="A14" s="20" t="s">
        <v>2</v>
      </c>
      <c r="B14" s="14" t="s">
        <v>77</v>
      </c>
      <c r="C14" s="146">
        <f t="shared" ref="C14:E15" si="1">C15</f>
        <v>2600</v>
      </c>
      <c r="D14" s="146">
        <f t="shared" si="1"/>
        <v>2700</v>
      </c>
      <c r="E14" s="146">
        <f t="shared" si="1"/>
        <v>2900</v>
      </c>
    </row>
    <row r="15" spans="1:8" ht="18.75" customHeight="1" x14ac:dyDescent="0.2">
      <c r="A15" s="10" t="s">
        <v>3</v>
      </c>
      <c r="B15" s="13" t="s">
        <v>78</v>
      </c>
      <c r="C15" s="144">
        <f t="shared" si="1"/>
        <v>2600</v>
      </c>
      <c r="D15" s="144">
        <f t="shared" si="1"/>
        <v>2700</v>
      </c>
      <c r="E15" s="144">
        <f t="shared" si="1"/>
        <v>2900</v>
      </c>
    </row>
    <row r="16" spans="1:8" ht="20.25" customHeight="1" x14ac:dyDescent="0.2">
      <c r="A16" s="10" t="s">
        <v>4</v>
      </c>
      <c r="B16" s="13" t="s">
        <v>78</v>
      </c>
      <c r="C16" s="144">
        <v>2600</v>
      </c>
      <c r="D16" s="144">
        <v>2700</v>
      </c>
      <c r="E16" s="144">
        <v>2900</v>
      </c>
    </row>
    <row r="17" spans="1:10" s="26" customFormat="1" ht="18.75" customHeight="1" x14ac:dyDescent="0.2">
      <c r="A17" s="24" t="s">
        <v>5</v>
      </c>
      <c r="B17" s="25" t="s">
        <v>6</v>
      </c>
      <c r="C17" s="146">
        <f>C18+C20</f>
        <v>1313000</v>
      </c>
      <c r="D17" s="146">
        <f>D18+D20</f>
        <v>1328000</v>
      </c>
      <c r="E17" s="146">
        <f>E18+E20</f>
        <v>1340000</v>
      </c>
    </row>
    <row r="18" spans="1:10" s="8" customFormat="1" ht="18.75" customHeight="1" x14ac:dyDescent="0.2">
      <c r="A18" s="23" t="s">
        <v>7</v>
      </c>
      <c r="B18" s="27" t="s">
        <v>8</v>
      </c>
      <c r="C18" s="144">
        <f>C19</f>
        <v>125000</v>
      </c>
      <c r="D18" s="144">
        <f>D19</f>
        <v>128000</v>
      </c>
      <c r="E18" s="144">
        <f>E19</f>
        <v>131000</v>
      </c>
    </row>
    <row r="19" spans="1:10" s="8" customFormat="1" ht="42.75" customHeight="1" x14ac:dyDescent="0.2">
      <c r="A19" s="23" t="s">
        <v>9</v>
      </c>
      <c r="B19" s="27" t="s">
        <v>176</v>
      </c>
      <c r="C19" s="144">
        <v>125000</v>
      </c>
      <c r="D19" s="144">
        <v>128000</v>
      </c>
      <c r="E19" s="144">
        <v>131000</v>
      </c>
    </row>
    <row r="20" spans="1:10" s="8" customFormat="1" ht="18.75" customHeight="1" x14ac:dyDescent="0.2">
      <c r="A20" s="24" t="s">
        <v>10</v>
      </c>
      <c r="B20" s="25" t="s">
        <v>11</v>
      </c>
      <c r="C20" s="146">
        <f>C23+C21</f>
        <v>1188000</v>
      </c>
      <c r="D20" s="146">
        <f>D23+D21</f>
        <v>1200000</v>
      </c>
      <c r="E20" s="146">
        <f>E23+E21</f>
        <v>1209000</v>
      </c>
    </row>
    <row r="21" spans="1:10" s="8" customFormat="1" ht="16.5" customHeight="1" x14ac:dyDescent="0.2">
      <c r="A21" s="22" t="s">
        <v>179</v>
      </c>
      <c r="B21" s="27" t="s">
        <v>180</v>
      </c>
      <c r="C21" s="144">
        <f>C22</f>
        <v>777000</v>
      </c>
      <c r="D21" s="144">
        <f>D22</f>
        <v>785000</v>
      </c>
      <c r="E21" s="144">
        <f>E22</f>
        <v>790000</v>
      </c>
    </row>
    <row r="22" spans="1:10" s="8" customFormat="1" ht="26.25" customHeight="1" x14ac:dyDescent="0.2">
      <c r="A22" s="22" t="s">
        <v>177</v>
      </c>
      <c r="B22" s="27" t="s">
        <v>181</v>
      </c>
      <c r="C22" s="144">
        <v>777000</v>
      </c>
      <c r="D22" s="144">
        <v>785000</v>
      </c>
      <c r="E22" s="144">
        <v>790000</v>
      </c>
    </row>
    <row r="23" spans="1:10" s="8" customFormat="1" ht="15.75" customHeight="1" x14ac:dyDescent="0.2">
      <c r="A23" s="22" t="s">
        <v>183</v>
      </c>
      <c r="B23" s="27" t="s">
        <v>182</v>
      </c>
      <c r="C23" s="144">
        <f>C24</f>
        <v>411000</v>
      </c>
      <c r="D23" s="144">
        <f>D24</f>
        <v>415000</v>
      </c>
      <c r="E23" s="144">
        <f>E24</f>
        <v>419000</v>
      </c>
    </row>
    <row r="24" spans="1:10" s="8" customFormat="1" ht="27.75" customHeight="1" x14ac:dyDescent="0.2">
      <c r="A24" s="22" t="s">
        <v>178</v>
      </c>
      <c r="B24" s="27" t="s">
        <v>184</v>
      </c>
      <c r="C24" s="144">
        <v>411000</v>
      </c>
      <c r="D24" s="144">
        <v>415000</v>
      </c>
      <c r="E24" s="144">
        <v>419000</v>
      </c>
    </row>
    <row r="25" spans="1:10" s="2" customFormat="1" ht="39.75" customHeight="1" x14ac:dyDescent="0.2">
      <c r="A25" s="20" t="s">
        <v>79</v>
      </c>
      <c r="B25" s="14" t="s">
        <v>55</v>
      </c>
      <c r="C25" s="146">
        <f>C26</f>
        <v>122400</v>
      </c>
      <c r="D25" s="146">
        <f t="shared" ref="D25:E27" si="2">D26</f>
        <v>122400</v>
      </c>
      <c r="E25" s="146">
        <f t="shared" si="2"/>
        <v>122400</v>
      </c>
    </row>
    <row r="26" spans="1:10" ht="78" customHeight="1" x14ac:dyDescent="0.2">
      <c r="A26" s="10" t="s">
        <v>80</v>
      </c>
      <c r="B26" s="28" t="s">
        <v>64</v>
      </c>
      <c r="C26" s="144">
        <f>C27</f>
        <v>122400</v>
      </c>
      <c r="D26" s="144">
        <f t="shared" si="2"/>
        <v>122400</v>
      </c>
      <c r="E26" s="144">
        <f t="shared" si="2"/>
        <v>122400</v>
      </c>
    </row>
    <row r="27" spans="1:10" ht="65.25" customHeight="1" x14ac:dyDescent="0.2">
      <c r="A27" s="10" t="s">
        <v>81</v>
      </c>
      <c r="B27" s="18" t="s">
        <v>174</v>
      </c>
      <c r="C27" s="144">
        <f>C28</f>
        <v>122400</v>
      </c>
      <c r="D27" s="144">
        <f t="shared" si="2"/>
        <v>122400</v>
      </c>
      <c r="E27" s="144">
        <f t="shared" si="2"/>
        <v>122400</v>
      </c>
    </row>
    <row r="28" spans="1:10" ht="53.25" customHeight="1" x14ac:dyDescent="0.2">
      <c r="A28" s="10" t="s">
        <v>13</v>
      </c>
      <c r="B28" s="13" t="s">
        <v>166</v>
      </c>
      <c r="C28" s="144">
        <v>122400</v>
      </c>
      <c r="D28" s="144">
        <v>122400</v>
      </c>
      <c r="E28" s="144">
        <v>122400</v>
      </c>
    </row>
    <row r="29" spans="1:10" s="4" customFormat="1" ht="17.25" customHeight="1" x14ac:dyDescent="0.2">
      <c r="A29" s="12" t="s">
        <v>15</v>
      </c>
      <c r="B29" s="14" t="s">
        <v>16</v>
      </c>
      <c r="C29" s="146">
        <f>C30</f>
        <v>2563138</v>
      </c>
      <c r="D29" s="146">
        <f>D30</f>
        <v>2644487</v>
      </c>
      <c r="E29" s="146">
        <f>E30</f>
        <v>2741990</v>
      </c>
      <c r="F29" s="21"/>
      <c r="G29" s="21"/>
      <c r="H29" s="21"/>
      <c r="I29" s="21"/>
      <c r="J29" s="21"/>
    </row>
    <row r="30" spans="1:10" s="3" customFormat="1" ht="25.5" customHeight="1" x14ac:dyDescent="0.2">
      <c r="A30" s="5" t="s">
        <v>17</v>
      </c>
      <c r="B30" s="13" t="s">
        <v>18</v>
      </c>
      <c r="C30" s="144">
        <f>C31+C36+C39</f>
        <v>2563138</v>
      </c>
      <c r="D30" s="144">
        <f>D31+D36+D39</f>
        <v>2644487</v>
      </c>
      <c r="E30" s="144">
        <f>E31+E36+E39</f>
        <v>2741990</v>
      </c>
      <c r="F30" s="7"/>
      <c r="G30" s="7"/>
      <c r="H30" s="7"/>
      <c r="I30" s="7"/>
      <c r="J30" s="7"/>
    </row>
    <row r="31" spans="1:10" s="4" customFormat="1" ht="27" customHeight="1" x14ac:dyDescent="0.2">
      <c r="A31" s="12" t="s">
        <v>343</v>
      </c>
      <c r="B31" s="14" t="s">
        <v>19</v>
      </c>
      <c r="C31" s="145">
        <f>C32+C34</f>
        <v>906100</v>
      </c>
      <c r="D31" s="145">
        <f>D32+D34</f>
        <v>904900</v>
      </c>
      <c r="E31" s="145">
        <f>E32+E34</f>
        <v>898300</v>
      </c>
      <c r="F31" s="21"/>
      <c r="G31" s="21"/>
      <c r="H31" s="21"/>
      <c r="I31" s="21"/>
      <c r="J31" s="21"/>
    </row>
    <row r="32" spans="1:10" s="3" customFormat="1" ht="15.75" customHeight="1" x14ac:dyDescent="0.2">
      <c r="A32" s="5" t="s">
        <v>342</v>
      </c>
      <c r="B32" s="13" t="s">
        <v>20</v>
      </c>
      <c r="C32" s="144">
        <f>C33</f>
        <v>354400</v>
      </c>
      <c r="D32" s="144">
        <f>D33</f>
        <v>356800</v>
      </c>
      <c r="E32" s="144">
        <f>E33</f>
        <v>347400</v>
      </c>
      <c r="F32" s="7"/>
      <c r="G32" s="7"/>
      <c r="H32" s="7"/>
      <c r="I32" s="7"/>
      <c r="J32" s="7"/>
    </row>
    <row r="33" spans="1:9" s="3" customFormat="1" ht="27.75" customHeight="1" x14ac:dyDescent="0.2">
      <c r="A33" s="5" t="s">
        <v>341</v>
      </c>
      <c r="B33" s="113" t="s">
        <v>395</v>
      </c>
      <c r="C33" s="144">
        <v>354400</v>
      </c>
      <c r="D33" s="144">
        <v>356800</v>
      </c>
      <c r="E33" s="144">
        <v>347400</v>
      </c>
      <c r="F33" s="6"/>
      <c r="G33" s="6"/>
    </row>
    <row r="34" spans="1:9" s="3" customFormat="1" ht="25.5" customHeight="1" x14ac:dyDescent="0.2">
      <c r="A34" s="5" t="s">
        <v>340</v>
      </c>
      <c r="B34" s="13" t="s">
        <v>21</v>
      </c>
      <c r="C34" s="144">
        <f>C35</f>
        <v>551700</v>
      </c>
      <c r="D34" s="144">
        <f>D35</f>
        <v>548100</v>
      </c>
      <c r="E34" s="144">
        <f>E35</f>
        <v>550900</v>
      </c>
      <c r="F34" s="7"/>
      <c r="G34" s="7"/>
      <c r="H34" s="7"/>
      <c r="I34" s="7"/>
    </row>
    <row r="35" spans="1:9" s="3" customFormat="1" ht="25.5" customHeight="1" x14ac:dyDescent="0.2">
      <c r="A35" s="5" t="s">
        <v>339</v>
      </c>
      <c r="B35" s="13" t="s">
        <v>186</v>
      </c>
      <c r="C35" s="144">
        <v>551700</v>
      </c>
      <c r="D35" s="144">
        <v>548100</v>
      </c>
      <c r="E35" s="144">
        <v>550900</v>
      </c>
      <c r="F35" s="6"/>
      <c r="G35" s="6"/>
    </row>
    <row r="36" spans="1:9" s="4" customFormat="1" ht="27.75" customHeight="1" x14ac:dyDescent="0.2">
      <c r="A36" s="12" t="s">
        <v>338</v>
      </c>
      <c r="B36" s="14" t="s">
        <v>22</v>
      </c>
      <c r="C36" s="145">
        <f t="shared" ref="C36:E37" si="3">C37</f>
        <v>80879</v>
      </c>
      <c r="D36" s="145">
        <f t="shared" si="3"/>
        <v>81597</v>
      </c>
      <c r="E36" s="145">
        <f t="shared" si="3"/>
        <v>84750</v>
      </c>
      <c r="F36" s="21"/>
      <c r="G36" s="21"/>
      <c r="H36" s="21"/>
    </row>
    <row r="37" spans="1:9" s="3" customFormat="1" ht="29.25" customHeight="1" x14ac:dyDescent="0.2">
      <c r="A37" s="5" t="s">
        <v>337</v>
      </c>
      <c r="B37" s="13" t="s">
        <v>23</v>
      </c>
      <c r="C37" s="144">
        <f t="shared" si="3"/>
        <v>80879</v>
      </c>
      <c r="D37" s="144">
        <f t="shared" si="3"/>
        <v>81597</v>
      </c>
      <c r="E37" s="144">
        <f t="shared" si="3"/>
        <v>84750</v>
      </c>
      <c r="F37" s="7"/>
      <c r="G37" s="7"/>
      <c r="H37" s="7"/>
      <c r="I37" s="7"/>
    </row>
    <row r="38" spans="1:9" s="3" customFormat="1" ht="41.25" customHeight="1" x14ac:dyDescent="0.2">
      <c r="A38" s="5" t="s">
        <v>336</v>
      </c>
      <c r="B38" s="13" t="s">
        <v>14</v>
      </c>
      <c r="C38" s="144">
        <v>80879</v>
      </c>
      <c r="D38" s="144">
        <v>81597</v>
      </c>
      <c r="E38" s="144">
        <v>84750</v>
      </c>
      <c r="G38" s="6"/>
    </row>
    <row r="39" spans="1:9" s="4" customFormat="1" ht="16.5" customHeight="1" x14ac:dyDescent="0.2">
      <c r="A39" s="12" t="s">
        <v>335</v>
      </c>
      <c r="B39" s="14" t="s">
        <v>70</v>
      </c>
      <c r="C39" s="146">
        <f t="shared" ref="C39:E40" si="4">C40</f>
        <v>1576159</v>
      </c>
      <c r="D39" s="146">
        <f t="shared" si="4"/>
        <v>1657990</v>
      </c>
      <c r="E39" s="146">
        <f t="shared" si="4"/>
        <v>1758940</v>
      </c>
      <c r="F39" s="21"/>
      <c r="G39" s="21"/>
      <c r="H39" s="21"/>
    </row>
    <row r="40" spans="1:9" s="4" customFormat="1" ht="54" customHeight="1" x14ac:dyDescent="0.2">
      <c r="A40" s="5" t="s">
        <v>334</v>
      </c>
      <c r="B40" s="13" t="s">
        <v>215</v>
      </c>
      <c r="C40" s="144">
        <f t="shared" si="4"/>
        <v>1576159</v>
      </c>
      <c r="D40" s="144">
        <f t="shared" si="4"/>
        <v>1657990</v>
      </c>
      <c r="E40" s="144">
        <f t="shared" si="4"/>
        <v>1758940</v>
      </c>
      <c r="F40" s="21"/>
      <c r="G40" s="21"/>
      <c r="H40" s="21"/>
    </row>
    <row r="41" spans="1:9" s="3" customFormat="1" ht="51.75" customHeight="1" x14ac:dyDescent="0.2">
      <c r="A41" s="5" t="s">
        <v>333</v>
      </c>
      <c r="B41" s="13" t="s">
        <v>216</v>
      </c>
      <c r="C41" s="144">
        <v>1576159</v>
      </c>
      <c r="D41" s="144">
        <v>1657990</v>
      </c>
      <c r="E41" s="144">
        <v>1758940</v>
      </c>
      <c r="G41" s="6"/>
    </row>
    <row r="42" spans="1:9" s="4" customFormat="1" ht="17.25" customHeight="1" x14ac:dyDescent="0.2">
      <c r="A42" s="12"/>
      <c r="B42" s="14" t="s">
        <v>36</v>
      </c>
      <c r="C42" s="146">
        <f>C10+C29</f>
        <v>4038938</v>
      </c>
      <c r="D42" s="146">
        <f>D10+D29</f>
        <v>4137187</v>
      </c>
      <c r="E42" s="146">
        <f>E10+E29</f>
        <v>4246890</v>
      </c>
      <c r="F42" s="21"/>
      <c r="G42" s="21"/>
      <c r="H42" s="21"/>
    </row>
  </sheetData>
  <mergeCells count="5">
    <mergeCell ref="B2:C2"/>
    <mergeCell ref="B3:E3"/>
    <mergeCell ref="A5:E5"/>
    <mergeCell ref="A6:E6"/>
    <mergeCell ref="C4:E4"/>
  </mergeCells>
  <pageMargins left="0.6692913385826772" right="0.39370078740157483" top="0.19685039370078741" bottom="0.19685039370078741" header="1.1417322834645669" footer="0.39370078740157483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"/>
  <sheetViews>
    <sheetView zoomScale="90" zoomScaleNormal="90" workbookViewId="0">
      <selection activeCell="G10" sqref="G10"/>
    </sheetView>
  </sheetViews>
  <sheetFormatPr defaultRowHeight="12.75" x14ac:dyDescent="0.2"/>
  <cols>
    <col min="1" max="1" width="4.140625" style="133" customWidth="1"/>
    <col min="2" max="2" width="46.7109375" style="133" customWidth="1"/>
    <col min="3" max="5" width="12.28515625" style="133" customWidth="1"/>
    <col min="6" max="251" width="9.140625" style="133"/>
    <col min="252" max="252" width="4.140625" style="133" customWidth="1"/>
    <col min="253" max="253" width="58.85546875" style="133" customWidth="1"/>
    <col min="254" max="254" width="32.85546875" style="133" customWidth="1"/>
    <col min="255" max="255" width="9.140625" style="133"/>
  </cols>
  <sheetData>
    <row r="1" spans="1:255" x14ac:dyDescent="0.2">
      <c r="A1" s="131"/>
      <c r="B1" s="132"/>
      <c r="C1" s="323" t="s">
        <v>306</v>
      </c>
      <c r="D1" s="323"/>
      <c r="E1" s="323"/>
    </row>
    <row r="2" spans="1:255" ht="74.25" customHeight="1" x14ac:dyDescent="0.2">
      <c r="A2" s="131"/>
      <c r="B2" s="132"/>
      <c r="C2" s="303" t="s">
        <v>379</v>
      </c>
      <c r="D2" s="303"/>
      <c r="E2" s="303"/>
    </row>
    <row r="3" spans="1:255" x14ac:dyDescent="0.2">
      <c r="A3" s="131"/>
      <c r="B3" s="132"/>
      <c r="C3" s="324" t="s">
        <v>297</v>
      </c>
      <c r="D3" s="324"/>
      <c r="E3" s="324"/>
    </row>
    <row r="4" spans="1:255" x14ac:dyDescent="0.2">
      <c r="A4" s="131"/>
      <c r="B4" s="132"/>
      <c r="C4" s="134"/>
    </row>
    <row r="5" spans="1:255" ht="86.25" customHeight="1" x14ac:dyDescent="0.2">
      <c r="A5" s="135"/>
      <c r="B5" s="322" t="s">
        <v>389</v>
      </c>
      <c r="C5" s="322"/>
      <c r="D5" s="322"/>
      <c r="E5" s="322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</row>
    <row r="6" spans="1:255" x14ac:dyDescent="0.2">
      <c r="A6" s="131"/>
      <c r="B6" s="137"/>
      <c r="C6" s="137"/>
      <c r="E6" s="133" t="s">
        <v>366</v>
      </c>
    </row>
    <row r="7" spans="1:255" s="142" customFormat="1" ht="27.75" customHeight="1" x14ac:dyDescent="0.2">
      <c r="A7" s="252" t="s">
        <v>298</v>
      </c>
      <c r="B7" s="252" t="s">
        <v>299</v>
      </c>
      <c r="C7" s="143" t="s">
        <v>305</v>
      </c>
      <c r="D7" s="143" t="s">
        <v>361</v>
      </c>
      <c r="E7" s="143" t="s">
        <v>385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  <c r="IU7" s="244"/>
    </row>
    <row r="8" spans="1:255" ht="28.5" customHeight="1" x14ac:dyDescent="0.2">
      <c r="A8" s="138">
        <v>1</v>
      </c>
      <c r="B8" s="139" t="s">
        <v>300</v>
      </c>
      <c r="C8" s="151">
        <v>3000</v>
      </c>
      <c r="D8" s="151">
        <v>3000</v>
      </c>
      <c r="E8" s="151">
        <v>3000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</row>
    <row r="9" spans="1:255" ht="22.5" customHeight="1" x14ac:dyDescent="0.2">
      <c r="A9" s="140"/>
      <c r="B9" s="141" t="s">
        <v>301</v>
      </c>
      <c r="C9" s="152">
        <f>SUM(C8:C8)</f>
        <v>3000</v>
      </c>
      <c r="D9" s="152">
        <f>SUM(D8:D8)</f>
        <v>3000</v>
      </c>
      <c r="E9" s="152">
        <f>SUM(E8:E8)</f>
        <v>3000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</row>
  </sheetData>
  <mergeCells count="4">
    <mergeCell ref="B5:E5"/>
    <mergeCell ref="C2:E2"/>
    <mergeCell ref="C1:E1"/>
    <mergeCell ref="C3:E3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"/>
  <sheetViews>
    <sheetView workbookViewId="0">
      <selection activeCell="E6" sqref="E6"/>
    </sheetView>
  </sheetViews>
  <sheetFormatPr defaultRowHeight="12.75" x14ac:dyDescent="0.2"/>
  <cols>
    <col min="1" max="1" width="4.140625" style="133" customWidth="1"/>
    <col min="2" max="2" width="46.5703125" style="133" customWidth="1"/>
    <col min="3" max="3" width="12.42578125" style="133" customWidth="1"/>
    <col min="4" max="4" width="11.140625" style="133" customWidth="1"/>
    <col min="5" max="5" width="11.5703125" style="133" customWidth="1"/>
    <col min="6" max="251" width="9.140625" style="133"/>
    <col min="252" max="252" width="4.140625" style="133" customWidth="1"/>
    <col min="253" max="253" width="58.85546875" style="133" customWidth="1"/>
    <col min="254" max="254" width="32.85546875" style="133" customWidth="1"/>
    <col min="255" max="255" width="9.140625" style="133"/>
  </cols>
  <sheetData>
    <row r="1" spans="1:255" ht="12.75" customHeight="1" x14ac:dyDescent="0.2">
      <c r="A1" s="131"/>
      <c r="B1" s="132"/>
      <c r="C1" s="323" t="s">
        <v>373</v>
      </c>
      <c r="D1" s="323"/>
      <c r="E1" s="323"/>
    </row>
    <row r="2" spans="1:255" ht="74.25" customHeight="1" x14ac:dyDescent="0.2">
      <c r="A2" s="131"/>
      <c r="B2" s="132"/>
      <c r="C2" s="303" t="s">
        <v>379</v>
      </c>
      <c r="D2" s="303"/>
      <c r="E2" s="303"/>
    </row>
    <row r="3" spans="1:255" x14ac:dyDescent="0.2">
      <c r="A3" s="131"/>
      <c r="B3" s="132"/>
      <c r="C3" s="324" t="s">
        <v>303</v>
      </c>
      <c r="D3" s="324"/>
      <c r="E3" s="324"/>
    </row>
    <row r="4" spans="1:255" x14ac:dyDescent="0.2">
      <c r="A4" s="131"/>
      <c r="B4" s="132"/>
      <c r="C4" s="134"/>
      <c r="D4" s="226"/>
      <c r="E4" s="226"/>
    </row>
    <row r="5" spans="1:255" ht="100.5" customHeight="1" x14ac:dyDescent="0.2">
      <c r="A5" s="135"/>
      <c r="B5" s="322" t="s">
        <v>390</v>
      </c>
      <c r="C5" s="322"/>
      <c r="D5" s="322"/>
      <c r="E5" s="322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</row>
    <row r="6" spans="1:255" x14ac:dyDescent="0.2">
      <c r="A6" s="131"/>
      <c r="B6" s="137"/>
      <c r="C6" s="137"/>
      <c r="E6" s="133" t="s">
        <v>366</v>
      </c>
    </row>
    <row r="7" spans="1:255" s="142" customFormat="1" ht="32.25" customHeight="1" x14ac:dyDescent="0.2">
      <c r="A7" s="252" t="s">
        <v>298</v>
      </c>
      <c r="B7" s="252" t="s">
        <v>299</v>
      </c>
      <c r="C7" s="143" t="s">
        <v>305</v>
      </c>
      <c r="D7" s="143" t="s">
        <v>361</v>
      </c>
      <c r="E7" s="143" t="s">
        <v>385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  <c r="IU7" s="244"/>
    </row>
    <row r="8" spans="1:255" ht="28.5" customHeight="1" x14ac:dyDescent="0.2">
      <c r="A8" s="138">
        <v>1</v>
      </c>
      <c r="B8" s="139" t="s">
        <v>300</v>
      </c>
      <c r="C8" s="151">
        <v>500</v>
      </c>
      <c r="D8" s="151">
        <v>500</v>
      </c>
      <c r="E8" s="151">
        <v>500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</row>
    <row r="9" spans="1:255" ht="22.5" customHeight="1" x14ac:dyDescent="0.2">
      <c r="A9" s="140"/>
      <c r="B9" s="141" t="s">
        <v>301</v>
      </c>
      <c r="C9" s="152">
        <f>SUM(C8:C8)</f>
        <v>500</v>
      </c>
      <c r="D9" s="152">
        <f>SUM(D8:D8)</f>
        <v>500</v>
      </c>
      <c r="E9" s="152">
        <f>SUM(E8:E8)</f>
        <v>500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</row>
  </sheetData>
  <mergeCells count="4">
    <mergeCell ref="B5:E5"/>
    <mergeCell ref="C2:E2"/>
    <mergeCell ref="C1:E1"/>
    <mergeCell ref="C3:E3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"/>
  <sheetViews>
    <sheetView workbookViewId="0">
      <selection activeCell="E6" sqref="E6"/>
    </sheetView>
  </sheetViews>
  <sheetFormatPr defaultRowHeight="12.75" x14ac:dyDescent="0.2"/>
  <cols>
    <col min="1" max="1" width="4.140625" style="133" customWidth="1"/>
    <col min="2" max="2" width="51.42578125" style="133" customWidth="1"/>
    <col min="3" max="3" width="13.28515625" style="133" customWidth="1"/>
    <col min="4" max="4" width="11.140625" style="133" customWidth="1"/>
    <col min="5" max="5" width="11" style="133" customWidth="1"/>
    <col min="6" max="251" width="9.140625" style="133"/>
    <col min="252" max="252" width="4.140625" style="133" customWidth="1"/>
    <col min="253" max="253" width="58.85546875" style="133" customWidth="1"/>
    <col min="254" max="254" width="32.85546875" style="133" customWidth="1"/>
    <col min="255" max="255" width="9.140625" style="133"/>
  </cols>
  <sheetData>
    <row r="1" spans="1:255" ht="12.75" customHeight="1" x14ac:dyDescent="0.2">
      <c r="A1" s="131"/>
      <c r="B1" s="132"/>
      <c r="C1" s="323" t="s">
        <v>373</v>
      </c>
      <c r="D1" s="323"/>
      <c r="E1" s="323"/>
    </row>
    <row r="2" spans="1:255" ht="78" customHeight="1" x14ac:dyDescent="0.2">
      <c r="A2" s="131"/>
      <c r="B2" s="132"/>
      <c r="C2" s="303" t="s">
        <v>379</v>
      </c>
      <c r="D2" s="303"/>
      <c r="E2" s="303"/>
    </row>
    <row r="3" spans="1:255" x14ac:dyDescent="0.2">
      <c r="A3" s="131"/>
      <c r="B3" s="132"/>
      <c r="C3" s="324" t="s">
        <v>304</v>
      </c>
      <c r="D3" s="324"/>
      <c r="E3" s="324"/>
    </row>
    <row r="4" spans="1:255" x14ac:dyDescent="0.2">
      <c r="A4" s="131"/>
      <c r="B4" s="132"/>
      <c r="C4" s="134"/>
    </row>
    <row r="5" spans="1:255" ht="100.5" customHeight="1" x14ac:dyDescent="0.2">
      <c r="A5" s="135"/>
      <c r="B5" s="322" t="s">
        <v>391</v>
      </c>
      <c r="C5" s="322"/>
      <c r="D5" s="322"/>
      <c r="E5" s="322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</row>
    <row r="6" spans="1:255" x14ac:dyDescent="0.2">
      <c r="A6" s="131"/>
      <c r="B6" s="137"/>
      <c r="C6" s="137"/>
      <c r="E6" s="133" t="s">
        <v>366</v>
      </c>
    </row>
    <row r="7" spans="1:255" s="142" customFormat="1" ht="25.5" x14ac:dyDescent="0.2">
      <c r="A7" s="252" t="s">
        <v>298</v>
      </c>
      <c r="B7" s="252" t="s">
        <v>299</v>
      </c>
      <c r="C7" s="143" t="s">
        <v>305</v>
      </c>
      <c r="D7" s="143" t="s">
        <v>361</v>
      </c>
      <c r="E7" s="143" t="s">
        <v>385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  <c r="IU7" s="244"/>
    </row>
    <row r="8" spans="1:255" ht="25.5" customHeight="1" x14ac:dyDescent="0.2">
      <c r="A8" s="138">
        <v>1</v>
      </c>
      <c r="B8" s="139" t="s">
        <v>300</v>
      </c>
      <c r="C8" s="151">
        <v>4000</v>
      </c>
      <c r="D8" s="151">
        <v>4000</v>
      </c>
      <c r="E8" s="151">
        <v>4000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</row>
    <row r="9" spans="1:255" ht="25.5" customHeight="1" x14ac:dyDescent="0.2">
      <c r="A9" s="140"/>
      <c r="B9" s="141" t="s">
        <v>301</v>
      </c>
      <c r="C9" s="152">
        <f>SUM(C8:C8)</f>
        <v>4000</v>
      </c>
      <c r="D9" s="152">
        <f>SUM(D8:D8)</f>
        <v>4000</v>
      </c>
      <c r="E9" s="152">
        <f>SUM(E8:E8)</f>
        <v>4000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</row>
  </sheetData>
  <mergeCells count="4">
    <mergeCell ref="C2:E2"/>
    <mergeCell ref="C1:E1"/>
    <mergeCell ref="C3:E3"/>
    <mergeCell ref="B5:E5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"/>
  <sheetViews>
    <sheetView workbookViewId="0">
      <selection activeCell="A7" sqref="A7:XFD7"/>
    </sheetView>
  </sheetViews>
  <sheetFormatPr defaultRowHeight="12.75" x14ac:dyDescent="0.2"/>
  <cols>
    <col min="1" max="1" width="4.140625" style="133" customWidth="1"/>
    <col min="2" max="2" width="40.140625" style="133" customWidth="1"/>
    <col min="3" max="5" width="15.7109375" style="133" customWidth="1"/>
    <col min="6" max="251" width="9.140625" style="133"/>
    <col min="252" max="252" width="4.140625" style="133" customWidth="1"/>
    <col min="253" max="253" width="58.85546875" style="133" customWidth="1"/>
    <col min="254" max="254" width="32.85546875" style="133" customWidth="1"/>
    <col min="255" max="255" width="9.140625" style="133"/>
    <col min="257" max="257" width="4.140625" customWidth="1"/>
    <col min="258" max="258" width="40.140625" customWidth="1"/>
    <col min="259" max="261" width="15.7109375" customWidth="1"/>
    <col min="508" max="508" width="4.140625" customWidth="1"/>
    <col min="509" max="509" width="58.85546875" customWidth="1"/>
    <col min="510" max="510" width="32.85546875" customWidth="1"/>
    <col min="513" max="513" width="4.140625" customWidth="1"/>
    <col min="514" max="514" width="40.140625" customWidth="1"/>
    <col min="515" max="517" width="15.7109375" customWidth="1"/>
    <col min="764" max="764" width="4.140625" customWidth="1"/>
    <col min="765" max="765" width="58.85546875" customWidth="1"/>
    <col min="766" max="766" width="32.85546875" customWidth="1"/>
    <col min="769" max="769" width="4.140625" customWidth="1"/>
    <col min="770" max="770" width="40.140625" customWidth="1"/>
    <col min="771" max="773" width="15.7109375" customWidth="1"/>
    <col min="1020" max="1020" width="4.140625" customWidth="1"/>
    <col min="1021" max="1021" width="58.85546875" customWidth="1"/>
    <col min="1022" max="1022" width="32.85546875" customWidth="1"/>
    <col min="1025" max="1025" width="4.140625" customWidth="1"/>
    <col min="1026" max="1026" width="40.140625" customWidth="1"/>
    <col min="1027" max="1029" width="15.7109375" customWidth="1"/>
    <col min="1276" max="1276" width="4.140625" customWidth="1"/>
    <col min="1277" max="1277" width="58.85546875" customWidth="1"/>
    <col min="1278" max="1278" width="32.85546875" customWidth="1"/>
    <col min="1281" max="1281" width="4.140625" customWidth="1"/>
    <col min="1282" max="1282" width="40.140625" customWidth="1"/>
    <col min="1283" max="1285" width="15.7109375" customWidth="1"/>
    <col min="1532" max="1532" width="4.140625" customWidth="1"/>
    <col min="1533" max="1533" width="58.85546875" customWidth="1"/>
    <col min="1534" max="1534" width="32.85546875" customWidth="1"/>
    <col min="1537" max="1537" width="4.140625" customWidth="1"/>
    <col min="1538" max="1538" width="40.140625" customWidth="1"/>
    <col min="1539" max="1541" width="15.7109375" customWidth="1"/>
    <col min="1788" max="1788" width="4.140625" customWidth="1"/>
    <col min="1789" max="1789" width="58.85546875" customWidth="1"/>
    <col min="1790" max="1790" width="32.85546875" customWidth="1"/>
    <col min="1793" max="1793" width="4.140625" customWidth="1"/>
    <col min="1794" max="1794" width="40.140625" customWidth="1"/>
    <col min="1795" max="1797" width="15.7109375" customWidth="1"/>
    <col min="2044" max="2044" width="4.140625" customWidth="1"/>
    <col min="2045" max="2045" width="58.85546875" customWidth="1"/>
    <col min="2046" max="2046" width="32.85546875" customWidth="1"/>
    <col min="2049" max="2049" width="4.140625" customWidth="1"/>
    <col min="2050" max="2050" width="40.140625" customWidth="1"/>
    <col min="2051" max="2053" width="15.7109375" customWidth="1"/>
    <col min="2300" max="2300" width="4.140625" customWidth="1"/>
    <col min="2301" max="2301" width="58.85546875" customWidth="1"/>
    <col min="2302" max="2302" width="32.85546875" customWidth="1"/>
    <col min="2305" max="2305" width="4.140625" customWidth="1"/>
    <col min="2306" max="2306" width="40.140625" customWidth="1"/>
    <col min="2307" max="2309" width="15.7109375" customWidth="1"/>
    <col min="2556" max="2556" width="4.140625" customWidth="1"/>
    <col min="2557" max="2557" width="58.85546875" customWidth="1"/>
    <col min="2558" max="2558" width="32.85546875" customWidth="1"/>
    <col min="2561" max="2561" width="4.140625" customWidth="1"/>
    <col min="2562" max="2562" width="40.140625" customWidth="1"/>
    <col min="2563" max="2565" width="15.7109375" customWidth="1"/>
    <col min="2812" max="2812" width="4.140625" customWidth="1"/>
    <col min="2813" max="2813" width="58.85546875" customWidth="1"/>
    <col min="2814" max="2814" width="32.85546875" customWidth="1"/>
    <col min="2817" max="2817" width="4.140625" customWidth="1"/>
    <col min="2818" max="2818" width="40.140625" customWidth="1"/>
    <col min="2819" max="2821" width="15.7109375" customWidth="1"/>
    <col min="3068" max="3068" width="4.140625" customWidth="1"/>
    <col min="3069" max="3069" width="58.85546875" customWidth="1"/>
    <col min="3070" max="3070" width="32.85546875" customWidth="1"/>
    <col min="3073" max="3073" width="4.140625" customWidth="1"/>
    <col min="3074" max="3074" width="40.140625" customWidth="1"/>
    <col min="3075" max="3077" width="15.7109375" customWidth="1"/>
    <col min="3324" max="3324" width="4.140625" customWidth="1"/>
    <col min="3325" max="3325" width="58.85546875" customWidth="1"/>
    <col min="3326" max="3326" width="32.85546875" customWidth="1"/>
    <col min="3329" max="3329" width="4.140625" customWidth="1"/>
    <col min="3330" max="3330" width="40.140625" customWidth="1"/>
    <col min="3331" max="3333" width="15.7109375" customWidth="1"/>
    <col min="3580" max="3580" width="4.140625" customWidth="1"/>
    <col min="3581" max="3581" width="58.85546875" customWidth="1"/>
    <col min="3582" max="3582" width="32.85546875" customWidth="1"/>
    <col min="3585" max="3585" width="4.140625" customWidth="1"/>
    <col min="3586" max="3586" width="40.140625" customWidth="1"/>
    <col min="3587" max="3589" width="15.7109375" customWidth="1"/>
    <col min="3836" max="3836" width="4.140625" customWidth="1"/>
    <col min="3837" max="3837" width="58.85546875" customWidth="1"/>
    <col min="3838" max="3838" width="32.85546875" customWidth="1"/>
    <col min="3841" max="3841" width="4.140625" customWidth="1"/>
    <col min="3842" max="3842" width="40.140625" customWidth="1"/>
    <col min="3843" max="3845" width="15.7109375" customWidth="1"/>
    <col min="4092" max="4092" width="4.140625" customWidth="1"/>
    <col min="4093" max="4093" width="58.85546875" customWidth="1"/>
    <col min="4094" max="4094" width="32.85546875" customWidth="1"/>
    <col min="4097" max="4097" width="4.140625" customWidth="1"/>
    <col min="4098" max="4098" width="40.140625" customWidth="1"/>
    <col min="4099" max="4101" width="15.7109375" customWidth="1"/>
    <col min="4348" max="4348" width="4.140625" customWidth="1"/>
    <col min="4349" max="4349" width="58.85546875" customWidth="1"/>
    <col min="4350" max="4350" width="32.85546875" customWidth="1"/>
    <col min="4353" max="4353" width="4.140625" customWidth="1"/>
    <col min="4354" max="4354" width="40.140625" customWidth="1"/>
    <col min="4355" max="4357" width="15.7109375" customWidth="1"/>
    <col min="4604" max="4604" width="4.140625" customWidth="1"/>
    <col min="4605" max="4605" width="58.85546875" customWidth="1"/>
    <col min="4606" max="4606" width="32.85546875" customWidth="1"/>
    <col min="4609" max="4609" width="4.140625" customWidth="1"/>
    <col min="4610" max="4610" width="40.140625" customWidth="1"/>
    <col min="4611" max="4613" width="15.7109375" customWidth="1"/>
    <col min="4860" max="4860" width="4.140625" customWidth="1"/>
    <col min="4861" max="4861" width="58.85546875" customWidth="1"/>
    <col min="4862" max="4862" width="32.85546875" customWidth="1"/>
    <col min="4865" max="4865" width="4.140625" customWidth="1"/>
    <col min="4866" max="4866" width="40.140625" customWidth="1"/>
    <col min="4867" max="4869" width="15.7109375" customWidth="1"/>
    <col min="5116" max="5116" width="4.140625" customWidth="1"/>
    <col min="5117" max="5117" width="58.85546875" customWidth="1"/>
    <col min="5118" max="5118" width="32.85546875" customWidth="1"/>
    <col min="5121" max="5121" width="4.140625" customWidth="1"/>
    <col min="5122" max="5122" width="40.140625" customWidth="1"/>
    <col min="5123" max="5125" width="15.7109375" customWidth="1"/>
    <col min="5372" max="5372" width="4.140625" customWidth="1"/>
    <col min="5373" max="5373" width="58.85546875" customWidth="1"/>
    <col min="5374" max="5374" width="32.85546875" customWidth="1"/>
    <col min="5377" max="5377" width="4.140625" customWidth="1"/>
    <col min="5378" max="5378" width="40.140625" customWidth="1"/>
    <col min="5379" max="5381" width="15.7109375" customWidth="1"/>
    <col min="5628" max="5628" width="4.140625" customWidth="1"/>
    <col min="5629" max="5629" width="58.85546875" customWidth="1"/>
    <col min="5630" max="5630" width="32.85546875" customWidth="1"/>
    <col min="5633" max="5633" width="4.140625" customWidth="1"/>
    <col min="5634" max="5634" width="40.140625" customWidth="1"/>
    <col min="5635" max="5637" width="15.7109375" customWidth="1"/>
    <col min="5884" max="5884" width="4.140625" customWidth="1"/>
    <col min="5885" max="5885" width="58.85546875" customWidth="1"/>
    <col min="5886" max="5886" width="32.85546875" customWidth="1"/>
    <col min="5889" max="5889" width="4.140625" customWidth="1"/>
    <col min="5890" max="5890" width="40.140625" customWidth="1"/>
    <col min="5891" max="5893" width="15.7109375" customWidth="1"/>
    <col min="6140" max="6140" width="4.140625" customWidth="1"/>
    <col min="6141" max="6141" width="58.85546875" customWidth="1"/>
    <col min="6142" max="6142" width="32.85546875" customWidth="1"/>
    <col min="6145" max="6145" width="4.140625" customWidth="1"/>
    <col min="6146" max="6146" width="40.140625" customWidth="1"/>
    <col min="6147" max="6149" width="15.7109375" customWidth="1"/>
    <col min="6396" max="6396" width="4.140625" customWidth="1"/>
    <col min="6397" max="6397" width="58.85546875" customWidth="1"/>
    <col min="6398" max="6398" width="32.85546875" customWidth="1"/>
    <col min="6401" max="6401" width="4.140625" customWidth="1"/>
    <col min="6402" max="6402" width="40.140625" customWidth="1"/>
    <col min="6403" max="6405" width="15.7109375" customWidth="1"/>
    <col min="6652" max="6652" width="4.140625" customWidth="1"/>
    <col min="6653" max="6653" width="58.85546875" customWidth="1"/>
    <col min="6654" max="6654" width="32.85546875" customWidth="1"/>
    <col min="6657" max="6657" width="4.140625" customWidth="1"/>
    <col min="6658" max="6658" width="40.140625" customWidth="1"/>
    <col min="6659" max="6661" width="15.7109375" customWidth="1"/>
    <col min="6908" max="6908" width="4.140625" customWidth="1"/>
    <col min="6909" max="6909" width="58.85546875" customWidth="1"/>
    <col min="6910" max="6910" width="32.85546875" customWidth="1"/>
    <col min="6913" max="6913" width="4.140625" customWidth="1"/>
    <col min="6914" max="6914" width="40.140625" customWidth="1"/>
    <col min="6915" max="6917" width="15.7109375" customWidth="1"/>
    <col min="7164" max="7164" width="4.140625" customWidth="1"/>
    <col min="7165" max="7165" width="58.85546875" customWidth="1"/>
    <col min="7166" max="7166" width="32.85546875" customWidth="1"/>
    <col min="7169" max="7169" width="4.140625" customWidth="1"/>
    <col min="7170" max="7170" width="40.140625" customWidth="1"/>
    <col min="7171" max="7173" width="15.7109375" customWidth="1"/>
    <col min="7420" max="7420" width="4.140625" customWidth="1"/>
    <col min="7421" max="7421" width="58.85546875" customWidth="1"/>
    <col min="7422" max="7422" width="32.85546875" customWidth="1"/>
    <col min="7425" max="7425" width="4.140625" customWidth="1"/>
    <col min="7426" max="7426" width="40.140625" customWidth="1"/>
    <col min="7427" max="7429" width="15.7109375" customWidth="1"/>
    <col min="7676" max="7676" width="4.140625" customWidth="1"/>
    <col min="7677" max="7677" width="58.85546875" customWidth="1"/>
    <col min="7678" max="7678" width="32.85546875" customWidth="1"/>
    <col min="7681" max="7681" width="4.140625" customWidth="1"/>
    <col min="7682" max="7682" width="40.140625" customWidth="1"/>
    <col min="7683" max="7685" width="15.7109375" customWidth="1"/>
    <col min="7932" max="7932" width="4.140625" customWidth="1"/>
    <col min="7933" max="7933" width="58.85546875" customWidth="1"/>
    <col min="7934" max="7934" width="32.85546875" customWidth="1"/>
    <col min="7937" max="7937" width="4.140625" customWidth="1"/>
    <col min="7938" max="7938" width="40.140625" customWidth="1"/>
    <col min="7939" max="7941" width="15.7109375" customWidth="1"/>
    <col min="8188" max="8188" width="4.140625" customWidth="1"/>
    <col min="8189" max="8189" width="58.85546875" customWidth="1"/>
    <col min="8190" max="8190" width="32.85546875" customWidth="1"/>
    <col min="8193" max="8193" width="4.140625" customWidth="1"/>
    <col min="8194" max="8194" width="40.140625" customWidth="1"/>
    <col min="8195" max="8197" width="15.7109375" customWidth="1"/>
    <col min="8444" max="8444" width="4.140625" customWidth="1"/>
    <col min="8445" max="8445" width="58.85546875" customWidth="1"/>
    <col min="8446" max="8446" width="32.85546875" customWidth="1"/>
    <col min="8449" max="8449" width="4.140625" customWidth="1"/>
    <col min="8450" max="8450" width="40.140625" customWidth="1"/>
    <col min="8451" max="8453" width="15.7109375" customWidth="1"/>
    <col min="8700" max="8700" width="4.140625" customWidth="1"/>
    <col min="8701" max="8701" width="58.85546875" customWidth="1"/>
    <col min="8702" max="8702" width="32.85546875" customWidth="1"/>
    <col min="8705" max="8705" width="4.140625" customWidth="1"/>
    <col min="8706" max="8706" width="40.140625" customWidth="1"/>
    <col min="8707" max="8709" width="15.7109375" customWidth="1"/>
    <col min="8956" max="8956" width="4.140625" customWidth="1"/>
    <col min="8957" max="8957" width="58.85546875" customWidth="1"/>
    <col min="8958" max="8958" width="32.85546875" customWidth="1"/>
    <col min="8961" max="8961" width="4.140625" customWidth="1"/>
    <col min="8962" max="8962" width="40.140625" customWidth="1"/>
    <col min="8963" max="8965" width="15.7109375" customWidth="1"/>
    <col min="9212" max="9212" width="4.140625" customWidth="1"/>
    <col min="9213" max="9213" width="58.85546875" customWidth="1"/>
    <col min="9214" max="9214" width="32.85546875" customWidth="1"/>
    <col min="9217" max="9217" width="4.140625" customWidth="1"/>
    <col min="9218" max="9218" width="40.140625" customWidth="1"/>
    <col min="9219" max="9221" width="15.7109375" customWidth="1"/>
    <col min="9468" max="9468" width="4.140625" customWidth="1"/>
    <col min="9469" max="9469" width="58.85546875" customWidth="1"/>
    <col min="9470" max="9470" width="32.85546875" customWidth="1"/>
    <col min="9473" max="9473" width="4.140625" customWidth="1"/>
    <col min="9474" max="9474" width="40.140625" customWidth="1"/>
    <col min="9475" max="9477" width="15.7109375" customWidth="1"/>
    <col min="9724" max="9724" width="4.140625" customWidth="1"/>
    <col min="9725" max="9725" width="58.85546875" customWidth="1"/>
    <col min="9726" max="9726" width="32.85546875" customWidth="1"/>
    <col min="9729" max="9729" width="4.140625" customWidth="1"/>
    <col min="9730" max="9730" width="40.140625" customWidth="1"/>
    <col min="9731" max="9733" width="15.7109375" customWidth="1"/>
    <col min="9980" max="9980" width="4.140625" customWidth="1"/>
    <col min="9981" max="9981" width="58.85546875" customWidth="1"/>
    <col min="9982" max="9982" width="32.85546875" customWidth="1"/>
    <col min="9985" max="9985" width="4.140625" customWidth="1"/>
    <col min="9986" max="9986" width="40.140625" customWidth="1"/>
    <col min="9987" max="9989" width="15.7109375" customWidth="1"/>
    <col min="10236" max="10236" width="4.140625" customWidth="1"/>
    <col min="10237" max="10237" width="58.85546875" customWidth="1"/>
    <col min="10238" max="10238" width="32.85546875" customWidth="1"/>
    <col min="10241" max="10241" width="4.140625" customWidth="1"/>
    <col min="10242" max="10242" width="40.140625" customWidth="1"/>
    <col min="10243" max="10245" width="15.7109375" customWidth="1"/>
    <col min="10492" max="10492" width="4.140625" customWidth="1"/>
    <col min="10493" max="10493" width="58.85546875" customWidth="1"/>
    <col min="10494" max="10494" width="32.85546875" customWidth="1"/>
    <col min="10497" max="10497" width="4.140625" customWidth="1"/>
    <col min="10498" max="10498" width="40.140625" customWidth="1"/>
    <col min="10499" max="10501" width="15.7109375" customWidth="1"/>
    <col min="10748" max="10748" width="4.140625" customWidth="1"/>
    <col min="10749" max="10749" width="58.85546875" customWidth="1"/>
    <col min="10750" max="10750" width="32.85546875" customWidth="1"/>
    <col min="10753" max="10753" width="4.140625" customWidth="1"/>
    <col min="10754" max="10754" width="40.140625" customWidth="1"/>
    <col min="10755" max="10757" width="15.7109375" customWidth="1"/>
    <col min="11004" max="11004" width="4.140625" customWidth="1"/>
    <col min="11005" max="11005" width="58.85546875" customWidth="1"/>
    <col min="11006" max="11006" width="32.85546875" customWidth="1"/>
    <col min="11009" max="11009" width="4.140625" customWidth="1"/>
    <col min="11010" max="11010" width="40.140625" customWidth="1"/>
    <col min="11011" max="11013" width="15.7109375" customWidth="1"/>
    <col min="11260" max="11260" width="4.140625" customWidth="1"/>
    <col min="11261" max="11261" width="58.85546875" customWidth="1"/>
    <col min="11262" max="11262" width="32.85546875" customWidth="1"/>
    <col min="11265" max="11265" width="4.140625" customWidth="1"/>
    <col min="11266" max="11266" width="40.140625" customWidth="1"/>
    <col min="11267" max="11269" width="15.7109375" customWidth="1"/>
    <col min="11516" max="11516" width="4.140625" customWidth="1"/>
    <col min="11517" max="11517" width="58.85546875" customWidth="1"/>
    <col min="11518" max="11518" width="32.85546875" customWidth="1"/>
    <col min="11521" max="11521" width="4.140625" customWidth="1"/>
    <col min="11522" max="11522" width="40.140625" customWidth="1"/>
    <col min="11523" max="11525" width="15.7109375" customWidth="1"/>
    <col min="11772" max="11772" width="4.140625" customWidth="1"/>
    <col min="11773" max="11773" width="58.85546875" customWidth="1"/>
    <col min="11774" max="11774" width="32.85546875" customWidth="1"/>
    <col min="11777" max="11777" width="4.140625" customWidth="1"/>
    <col min="11778" max="11778" width="40.140625" customWidth="1"/>
    <col min="11779" max="11781" width="15.7109375" customWidth="1"/>
    <col min="12028" max="12028" width="4.140625" customWidth="1"/>
    <col min="12029" max="12029" width="58.85546875" customWidth="1"/>
    <col min="12030" max="12030" width="32.85546875" customWidth="1"/>
    <col min="12033" max="12033" width="4.140625" customWidth="1"/>
    <col min="12034" max="12034" width="40.140625" customWidth="1"/>
    <col min="12035" max="12037" width="15.7109375" customWidth="1"/>
    <col min="12284" max="12284" width="4.140625" customWidth="1"/>
    <col min="12285" max="12285" width="58.85546875" customWidth="1"/>
    <col min="12286" max="12286" width="32.85546875" customWidth="1"/>
    <col min="12289" max="12289" width="4.140625" customWidth="1"/>
    <col min="12290" max="12290" width="40.140625" customWidth="1"/>
    <col min="12291" max="12293" width="15.7109375" customWidth="1"/>
    <col min="12540" max="12540" width="4.140625" customWidth="1"/>
    <col min="12541" max="12541" width="58.85546875" customWidth="1"/>
    <col min="12542" max="12542" width="32.85546875" customWidth="1"/>
    <col min="12545" max="12545" width="4.140625" customWidth="1"/>
    <col min="12546" max="12546" width="40.140625" customWidth="1"/>
    <col min="12547" max="12549" width="15.7109375" customWidth="1"/>
    <col min="12796" max="12796" width="4.140625" customWidth="1"/>
    <col min="12797" max="12797" width="58.85546875" customWidth="1"/>
    <col min="12798" max="12798" width="32.85546875" customWidth="1"/>
    <col min="12801" max="12801" width="4.140625" customWidth="1"/>
    <col min="12802" max="12802" width="40.140625" customWidth="1"/>
    <col min="12803" max="12805" width="15.7109375" customWidth="1"/>
    <col min="13052" max="13052" width="4.140625" customWidth="1"/>
    <col min="13053" max="13053" width="58.85546875" customWidth="1"/>
    <col min="13054" max="13054" width="32.85546875" customWidth="1"/>
    <col min="13057" max="13057" width="4.140625" customWidth="1"/>
    <col min="13058" max="13058" width="40.140625" customWidth="1"/>
    <col min="13059" max="13061" width="15.7109375" customWidth="1"/>
    <col min="13308" max="13308" width="4.140625" customWidth="1"/>
    <col min="13309" max="13309" width="58.85546875" customWidth="1"/>
    <col min="13310" max="13310" width="32.85546875" customWidth="1"/>
    <col min="13313" max="13313" width="4.140625" customWidth="1"/>
    <col min="13314" max="13314" width="40.140625" customWidth="1"/>
    <col min="13315" max="13317" width="15.7109375" customWidth="1"/>
    <col min="13564" max="13564" width="4.140625" customWidth="1"/>
    <col min="13565" max="13565" width="58.85546875" customWidth="1"/>
    <col min="13566" max="13566" width="32.85546875" customWidth="1"/>
    <col min="13569" max="13569" width="4.140625" customWidth="1"/>
    <col min="13570" max="13570" width="40.140625" customWidth="1"/>
    <col min="13571" max="13573" width="15.7109375" customWidth="1"/>
    <col min="13820" max="13820" width="4.140625" customWidth="1"/>
    <col min="13821" max="13821" width="58.85546875" customWidth="1"/>
    <col min="13822" max="13822" width="32.85546875" customWidth="1"/>
    <col min="13825" max="13825" width="4.140625" customWidth="1"/>
    <col min="13826" max="13826" width="40.140625" customWidth="1"/>
    <col min="13827" max="13829" width="15.7109375" customWidth="1"/>
    <col min="14076" max="14076" width="4.140625" customWidth="1"/>
    <col min="14077" max="14077" width="58.85546875" customWidth="1"/>
    <col min="14078" max="14078" width="32.85546875" customWidth="1"/>
    <col min="14081" max="14081" width="4.140625" customWidth="1"/>
    <col min="14082" max="14082" width="40.140625" customWidth="1"/>
    <col min="14083" max="14085" width="15.7109375" customWidth="1"/>
    <col min="14332" max="14332" width="4.140625" customWidth="1"/>
    <col min="14333" max="14333" width="58.85546875" customWidth="1"/>
    <col min="14334" max="14334" width="32.85546875" customWidth="1"/>
    <col min="14337" max="14337" width="4.140625" customWidth="1"/>
    <col min="14338" max="14338" width="40.140625" customWidth="1"/>
    <col min="14339" max="14341" width="15.7109375" customWidth="1"/>
    <col min="14588" max="14588" width="4.140625" customWidth="1"/>
    <col min="14589" max="14589" width="58.85546875" customWidth="1"/>
    <col min="14590" max="14590" width="32.85546875" customWidth="1"/>
    <col min="14593" max="14593" width="4.140625" customWidth="1"/>
    <col min="14594" max="14594" width="40.140625" customWidth="1"/>
    <col min="14595" max="14597" width="15.7109375" customWidth="1"/>
    <col min="14844" max="14844" width="4.140625" customWidth="1"/>
    <col min="14845" max="14845" width="58.85546875" customWidth="1"/>
    <col min="14846" max="14846" width="32.85546875" customWidth="1"/>
    <col min="14849" max="14849" width="4.140625" customWidth="1"/>
    <col min="14850" max="14850" width="40.140625" customWidth="1"/>
    <col min="14851" max="14853" width="15.7109375" customWidth="1"/>
    <col min="15100" max="15100" width="4.140625" customWidth="1"/>
    <col min="15101" max="15101" width="58.85546875" customWidth="1"/>
    <col min="15102" max="15102" width="32.85546875" customWidth="1"/>
    <col min="15105" max="15105" width="4.140625" customWidth="1"/>
    <col min="15106" max="15106" width="40.140625" customWidth="1"/>
    <col min="15107" max="15109" width="15.7109375" customWidth="1"/>
    <col min="15356" max="15356" width="4.140625" customWidth="1"/>
    <col min="15357" max="15357" width="58.85546875" customWidth="1"/>
    <col min="15358" max="15358" width="32.85546875" customWidth="1"/>
    <col min="15361" max="15361" width="4.140625" customWidth="1"/>
    <col min="15362" max="15362" width="40.140625" customWidth="1"/>
    <col min="15363" max="15365" width="15.7109375" customWidth="1"/>
    <col min="15612" max="15612" width="4.140625" customWidth="1"/>
    <col min="15613" max="15613" width="58.85546875" customWidth="1"/>
    <col min="15614" max="15614" width="32.85546875" customWidth="1"/>
    <col min="15617" max="15617" width="4.140625" customWidth="1"/>
    <col min="15618" max="15618" width="40.140625" customWidth="1"/>
    <col min="15619" max="15621" width="15.7109375" customWidth="1"/>
    <col min="15868" max="15868" width="4.140625" customWidth="1"/>
    <col min="15869" max="15869" width="58.85546875" customWidth="1"/>
    <col min="15870" max="15870" width="32.85546875" customWidth="1"/>
    <col min="15873" max="15873" width="4.140625" customWidth="1"/>
    <col min="15874" max="15874" width="40.140625" customWidth="1"/>
    <col min="15875" max="15877" width="15.7109375" customWidth="1"/>
    <col min="16124" max="16124" width="4.140625" customWidth="1"/>
    <col min="16125" max="16125" width="58.85546875" customWidth="1"/>
    <col min="16126" max="16126" width="32.85546875" customWidth="1"/>
    <col min="16129" max="16129" width="4.140625" customWidth="1"/>
    <col min="16130" max="16130" width="40.140625" customWidth="1"/>
    <col min="16131" max="16133" width="15.7109375" customWidth="1"/>
    <col min="16380" max="16380" width="4.140625" customWidth="1"/>
    <col min="16381" max="16381" width="58.85546875" customWidth="1"/>
    <col min="16382" max="16382" width="32.85546875" customWidth="1"/>
  </cols>
  <sheetData>
    <row r="1" spans="1:255" ht="17.25" customHeight="1" x14ac:dyDescent="0.2">
      <c r="A1" s="131"/>
      <c r="B1" s="132"/>
      <c r="C1" s="323" t="s">
        <v>369</v>
      </c>
      <c r="D1" s="323"/>
    </row>
    <row r="2" spans="1:255" ht="69" customHeight="1" x14ac:dyDescent="0.2">
      <c r="A2" s="131"/>
      <c r="B2" s="132"/>
      <c r="C2" s="303" t="s">
        <v>379</v>
      </c>
      <c r="D2" s="303"/>
      <c r="E2" s="303"/>
    </row>
    <row r="3" spans="1:255" x14ac:dyDescent="0.2">
      <c r="A3" s="131"/>
      <c r="B3" s="132"/>
      <c r="C3" s="220" t="s">
        <v>303</v>
      </c>
    </row>
    <row r="4" spans="1:255" x14ac:dyDescent="0.2">
      <c r="A4" s="131"/>
      <c r="B4" s="132"/>
      <c r="C4" s="134"/>
    </row>
    <row r="5" spans="1:255" ht="78" customHeight="1" x14ac:dyDescent="0.2">
      <c r="A5" s="135"/>
      <c r="B5" s="325" t="s">
        <v>392</v>
      </c>
      <c r="C5" s="325"/>
      <c r="D5" s="325"/>
      <c r="E5" s="325"/>
      <c r="F5" s="136"/>
      <c r="G5" s="136"/>
      <c r="H5" s="224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</row>
    <row r="6" spans="1:255" x14ac:dyDescent="0.2">
      <c r="A6" s="131"/>
      <c r="B6" s="137"/>
      <c r="C6" s="137"/>
      <c r="E6" s="225" t="s">
        <v>307</v>
      </c>
    </row>
    <row r="7" spans="1:255" s="142" customFormat="1" ht="25.5" x14ac:dyDescent="0.2">
      <c r="A7" s="252" t="s">
        <v>298</v>
      </c>
      <c r="B7" s="252" t="s">
        <v>299</v>
      </c>
      <c r="C7" s="143" t="s">
        <v>370</v>
      </c>
      <c r="D7" s="143" t="s">
        <v>371</v>
      </c>
      <c r="E7" s="143" t="s">
        <v>393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  <c r="IU7" s="244"/>
    </row>
    <row r="8" spans="1:255" ht="27.75" customHeight="1" x14ac:dyDescent="0.2">
      <c r="A8" s="138">
        <v>1</v>
      </c>
      <c r="B8" s="139" t="s">
        <v>300</v>
      </c>
      <c r="C8" s="151">
        <v>300</v>
      </c>
      <c r="D8" s="151">
        <v>300</v>
      </c>
      <c r="E8" s="151">
        <v>300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</row>
    <row r="9" spans="1:255" ht="22.5" customHeight="1" x14ac:dyDescent="0.2">
      <c r="A9" s="140"/>
      <c r="B9" s="141" t="s">
        <v>301</v>
      </c>
      <c r="C9" s="152">
        <f>SUM(C8:C8)</f>
        <v>300</v>
      </c>
      <c r="D9" s="152">
        <f>SUM(D8:D8)</f>
        <v>300</v>
      </c>
      <c r="E9" s="152">
        <f>SUM(E8:E8)</f>
        <v>300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</row>
  </sheetData>
  <mergeCells count="3">
    <mergeCell ref="C1:D1"/>
    <mergeCell ref="C2:E2"/>
    <mergeCell ref="B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6"/>
  <sheetViews>
    <sheetView topLeftCell="A3" workbookViewId="0">
      <selection activeCell="F6" sqref="F6"/>
    </sheetView>
  </sheetViews>
  <sheetFormatPr defaultRowHeight="12.75" x14ac:dyDescent="0.2"/>
  <cols>
    <col min="1" max="1" width="26.85546875" style="60" customWidth="1"/>
    <col min="2" max="2" width="19.85546875" style="60" customWidth="1"/>
    <col min="3" max="3" width="18" style="60" customWidth="1"/>
    <col min="4" max="6" width="15" style="60" customWidth="1"/>
    <col min="7" max="238" width="9.140625" style="60"/>
    <col min="239" max="239" width="26" style="60" customWidth="1"/>
    <col min="240" max="240" width="17.140625" style="60" customWidth="1"/>
    <col min="241" max="241" width="47.42578125" style="60" customWidth="1"/>
    <col min="242" max="242" width="15.5703125" style="60" customWidth="1"/>
    <col min="243" max="243" width="12.7109375" style="60" customWidth="1"/>
    <col min="244" max="16384" width="9.140625" style="60"/>
  </cols>
  <sheetData>
    <row r="1" spans="1:13" hidden="1" x14ac:dyDescent="0.2">
      <c r="C1" s="3" t="s">
        <v>208</v>
      </c>
      <c r="D1" s="30"/>
      <c r="E1" s="3"/>
      <c r="F1" s="3"/>
      <c r="G1" s="3"/>
      <c r="H1" s="3"/>
      <c r="I1" s="3"/>
      <c r="J1" s="29"/>
      <c r="K1" s="29"/>
      <c r="L1" s="29"/>
      <c r="M1" s="29"/>
    </row>
    <row r="2" spans="1:13" ht="57" hidden="1" customHeight="1" x14ac:dyDescent="0.2">
      <c r="C2" s="301" t="s">
        <v>175</v>
      </c>
      <c r="D2" s="301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58" customFormat="1" ht="13.5" customHeight="1" x14ac:dyDescent="0.2">
      <c r="A3" s="196"/>
      <c r="C3" s="328" t="s">
        <v>372</v>
      </c>
      <c r="D3" s="328"/>
      <c r="E3" s="328"/>
      <c r="F3" s="328"/>
    </row>
    <row r="4" spans="1:13" s="58" customFormat="1" ht="56.25" customHeight="1" x14ac:dyDescent="0.2">
      <c r="A4" s="196"/>
      <c r="C4" s="329" t="s">
        <v>379</v>
      </c>
      <c r="D4" s="329"/>
      <c r="E4" s="329"/>
      <c r="F4" s="329"/>
    </row>
    <row r="5" spans="1:13" s="59" customFormat="1" ht="41.25" customHeight="1" x14ac:dyDescent="0.2">
      <c r="A5" s="330" t="s">
        <v>394</v>
      </c>
      <c r="B5" s="330"/>
      <c r="C5" s="330"/>
      <c r="D5" s="330"/>
      <c r="E5" s="330"/>
      <c r="F5" s="330"/>
    </row>
    <row r="6" spans="1:13" s="59" customFormat="1" x14ac:dyDescent="0.2">
      <c r="A6" s="197"/>
      <c r="D6" s="198"/>
      <c r="F6" s="59" t="s">
        <v>366</v>
      </c>
    </row>
    <row r="7" spans="1:13" s="61" customFormat="1" ht="32.25" customHeight="1" x14ac:dyDescent="0.2">
      <c r="A7" s="108" t="s">
        <v>84</v>
      </c>
      <c r="B7" s="331" t="s">
        <v>85</v>
      </c>
      <c r="C7" s="331"/>
      <c r="D7" s="108">
        <v>2020</v>
      </c>
      <c r="E7" s="108">
        <v>2021</v>
      </c>
      <c r="F7" s="108">
        <v>2022</v>
      </c>
    </row>
    <row r="8" spans="1:13" ht="31.5" customHeight="1" x14ac:dyDescent="0.2">
      <c r="A8" s="199" t="s">
        <v>86</v>
      </c>
      <c r="B8" s="326" t="s">
        <v>87</v>
      </c>
      <c r="C8" s="326"/>
      <c r="D8" s="151">
        <f>D9+D13</f>
        <v>0</v>
      </c>
      <c r="E8" s="151">
        <f>E9+E13</f>
        <v>0</v>
      </c>
      <c r="F8" s="151">
        <f>F9+F13</f>
        <v>0</v>
      </c>
    </row>
    <row r="9" spans="1:13" s="59" customFormat="1" ht="22.5" customHeight="1" x14ac:dyDescent="0.2">
      <c r="A9" s="199" t="s">
        <v>88</v>
      </c>
      <c r="B9" s="326" t="s">
        <v>89</v>
      </c>
      <c r="C9" s="326"/>
      <c r="D9" s="200">
        <f>D10</f>
        <v>0</v>
      </c>
      <c r="E9" s="200">
        <f>E10</f>
        <v>0</v>
      </c>
      <c r="F9" s="200">
        <f t="shared" ref="E9:F11" si="0">F10</f>
        <v>0</v>
      </c>
    </row>
    <row r="10" spans="1:13" s="59" customFormat="1" ht="28.5" customHeight="1" x14ac:dyDescent="0.2">
      <c r="A10" s="199" t="s">
        <v>90</v>
      </c>
      <c r="B10" s="326" t="s">
        <v>91</v>
      </c>
      <c r="C10" s="326"/>
      <c r="D10" s="200">
        <f>D11</f>
        <v>0</v>
      </c>
      <c r="E10" s="200">
        <f t="shared" si="0"/>
        <v>0</v>
      </c>
      <c r="F10" s="200">
        <f t="shared" si="0"/>
        <v>0</v>
      </c>
    </row>
    <row r="11" spans="1:13" s="59" customFormat="1" ht="28.5" customHeight="1" x14ac:dyDescent="0.2">
      <c r="A11" s="199" t="s">
        <v>92</v>
      </c>
      <c r="B11" s="326" t="s">
        <v>93</v>
      </c>
      <c r="C11" s="326"/>
      <c r="D11" s="200">
        <f>D12</f>
        <v>0</v>
      </c>
      <c r="E11" s="200">
        <f t="shared" si="0"/>
        <v>0</v>
      </c>
      <c r="F11" s="200">
        <f t="shared" si="0"/>
        <v>0</v>
      </c>
    </row>
    <row r="12" spans="1:13" s="59" customFormat="1" ht="29.25" customHeight="1" x14ac:dyDescent="0.2">
      <c r="A12" s="199" t="s">
        <v>193</v>
      </c>
      <c r="B12" s="326" t="s">
        <v>65</v>
      </c>
      <c r="C12" s="326"/>
      <c r="D12" s="200">
        <v>0</v>
      </c>
      <c r="E12" s="200">
        <v>0</v>
      </c>
      <c r="F12" s="200">
        <v>0</v>
      </c>
    </row>
    <row r="13" spans="1:13" s="59" customFormat="1" ht="30.75" customHeight="1" x14ac:dyDescent="0.2">
      <c r="A13" s="199" t="s">
        <v>94</v>
      </c>
      <c r="B13" s="326" t="s">
        <v>95</v>
      </c>
      <c r="C13" s="326"/>
      <c r="D13" s="151">
        <f>D14</f>
        <v>0</v>
      </c>
      <c r="E13" s="151">
        <f t="shared" ref="E13:F15" si="1">E14</f>
        <v>0</v>
      </c>
      <c r="F13" s="151">
        <f t="shared" si="1"/>
        <v>0</v>
      </c>
    </row>
    <row r="14" spans="1:13" s="59" customFormat="1" ht="30.75" customHeight="1" x14ac:dyDescent="0.2">
      <c r="A14" s="199" t="s">
        <v>96</v>
      </c>
      <c r="B14" s="326" t="s">
        <v>97</v>
      </c>
      <c r="C14" s="326"/>
      <c r="D14" s="151">
        <f>D15</f>
        <v>0</v>
      </c>
      <c r="E14" s="151">
        <f t="shared" si="1"/>
        <v>0</v>
      </c>
      <c r="F14" s="151">
        <f t="shared" si="1"/>
        <v>0</v>
      </c>
    </row>
    <row r="15" spans="1:13" s="59" customFormat="1" ht="30.75" customHeight="1" x14ac:dyDescent="0.2">
      <c r="A15" s="199" t="s">
        <v>98</v>
      </c>
      <c r="B15" s="326" t="s">
        <v>99</v>
      </c>
      <c r="C15" s="326"/>
      <c r="D15" s="151">
        <f>D16</f>
        <v>0</v>
      </c>
      <c r="E15" s="151">
        <f t="shared" si="1"/>
        <v>0</v>
      </c>
      <c r="F15" s="151">
        <f t="shared" si="1"/>
        <v>0</v>
      </c>
    </row>
    <row r="16" spans="1:13" s="59" customFormat="1" ht="31.5" customHeight="1" x14ac:dyDescent="0.2">
      <c r="A16" s="199" t="s">
        <v>100</v>
      </c>
      <c r="B16" s="326" t="s">
        <v>66</v>
      </c>
      <c r="C16" s="326"/>
      <c r="D16" s="151">
        <v>0</v>
      </c>
      <c r="E16" s="151">
        <v>0</v>
      </c>
      <c r="F16" s="151">
        <v>0</v>
      </c>
    </row>
    <row r="17" spans="1:6" s="61" customFormat="1" ht="42" customHeight="1" x14ac:dyDescent="0.2">
      <c r="A17" s="108"/>
      <c r="B17" s="327" t="s">
        <v>101</v>
      </c>
      <c r="C17" s="327"/>
      <c r="D17" s="152">
        <f>D8</f>
        <v>0</v>
      </c>
      <c r="E17" s="152">
        <f>E8</f>
        <v>0</v>
      </c>
      <c r="F17" s="152">
        <f>F8</f>
        <v>0</v>
      </c>
    </row>
    <row r="18" spans="1:6" x14ac:dyDescent="0.2">
      <c r="D18" s="62"/>
    </row>
    <row r="19" spans="1:6" x14ac:dyDescent="0.2">
      <c r="D19" s="62"/>
    </row>
    <row r="20" spans="1:6" x14ac:dyDescent="0.2">
      <c r="D20" s="62"/>
    </row>
    <row r="22" spans="1:6" x14ac:dyDescent="0.2">
      <c r="C22" s="63"/>
      <c r="D22" s="63"/>
    </row>
    <row r="26" spans="1:6" x14ac:dyDescent="0.2">
      <c r="C26" s="64"/>
      <c r="D26" s="64"/>
    </row>
  </sheetData>
  <mergeCells count="15">
    <mergeCell ref="B8:C8"/>
    <mergeCell ref="C2:D2"/>
    <mergeCell ref="C3:F3"/>
    <mergeCell ref="C4:F4"/>
    <mergeCell ref="A5:F5"/>
    <mergeCell ref="B7:C7"/>
    <mergeCell ref="B15:C15"/>
    <mergeCell ref="B16:C16"/>
    <mergeCell ref="B17:C17"/>
    <mergeCell ref="B9:C9"/>
    <mergeCell ref="B10:C10"/>
    <mergeCell ref="B11:C11"/>
    <mergeCell ref="B12:C12"/>
    <mergeCell ref="B13:C13"/>
    <mergeCell ref="B14:C14"/>
  </mergeCells>
  <pageMargins left="0.59055118110236227" right="0.39370078740157483" top="0.35433070866141736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17" sqref="A17"/>
    </sheetView>
  </sheetViews>
  <sheetFormatPr defaultRowHeight="12.75" x14ac:dyDescent="0.2"/>
  <cols>
    <col min="1" max="1" width="54.140625" style="8" customWidth="1"/>
    <col min="2" max="3" width="13" style="8" customWidth="1"/>
    <col min="4" max="4" width="12.28515625" style="8" customWidth="1"/>
    <col min="5" max="7" width="0.28515625" style="8" hidden="1" customWidth="1"/>
    <col min="8" max="8" width="1" style="8" hidden="1" customWidth="1"/>
    <col min="9" max="9" width="0.42578125" style="8" hidden="1" customWidth="1"/>
    <col min="10" max="10" width="9.140625" style="8" hidden="1" customWidth="1"/>
    <col min="11" max="16384" width="9.140625" style="8"/>
  </cols>
  <sheetData>
    <row r="1" spans="1:5" ht="12.75" customHeight="1" x14ac:dyDescent="0.2">
      <c r="B1" s="265" t="s">
        <v>244</v>
      </c>
      <c r="C1" s="265"/>
      <c r="D1" s="265"/>
    </row>
    <row r="2" spans="1:5" ht="57" customHeight="1" x14ac:dyDescent="0.2">
      <c r="B2" s="269" t="s">
        <v>379</v>
      </c>
      <c r="C2" s="269"/>
      <c r="D2" s="269"/>
      <c r="E2" s="269"/>
    </row>
    <row r="3" spans="1:5" ht="56.25" customHeight="1" x14ac:dyDescent="0.2">
      <c r="A3" s="266" t="s">
        <v>381</v>
      </c>
      <c r="B3" s="266"/>
      <c r="C3" s="266"/>
      <c r="D3" s="266"/>
    </row>
    <row r="4" spans="1:5" x14ac:dyDescent="0.2">
      <c r="E4" s="8" t="s">
        <v>71</v>
      </c>
    </row>
    <row r="5" spans="1:5" s="142" customFormat="1" ht="38.25" customHeight="1" x14ac:dyDescent="0.2">
      <c r="A5" s="267" t="s">
        <v>272</v>
      </c>
      <c r="B5" s="268"/>
      <c r="C5" s="267" t="s">
        <v>273</v>
      </c>
      <c r="D5" s="268"/>
    </row>
    <row r="6" spans="1:5" s="112" customFormat="1" ht="18.75" customHeight="1" x14ac:dyDescent="0.2">
      <c r="A6" s="262" t="s">
        <v>274</v>
      </c>
      <c r="B6" s="262"/>
      <c r="C6" s="263"/>
      <c r="D6" s="264"/>
      <c r="E6" s="112" t="s">
        <v>71</v>
      </c>
    </row>
    <row r="7" spans="1:5" ht="18.75" customHeight="1" x14ac:dyDescent="0.2">
      <c r="A7" s="270" t="s">
        <v>275</v>
      </c>
      <c r="B7" s="270"/>
      <c r="C7" s="272">
        <v>1</v>
      </c>
      <c r="D7" s="273"/>
    </row>
    <row r="8" spans="1:5" ht="18.75" customHeight="1" x14ac:dyDescent="0.2">
      <c r="A8" s="274" t="s">
        <v>276</v>
      </c>
      <c r="B8" s="274"/>
      <c r="C8" s="272">
        <v>1</v>
      </c>
      <c r="D8" s="273"/>
    </row>
    <row r="9" spans="1:5" customFormat="1" ht="31.5" customHeight="1" x14ac:dyDescent="0.2">
      <c r="A9" s="275" t="s">
        <v>277</v>
      </c>
      <c r="B9" s="275"/>
      <c r="C9" s="276"/>
      <c r="D9" s="276"/>
    </row>
    <row r="10" spans="1:5" customFormat="1" ht="31.5" customHeight="1" x14ac:dyDescent="0.25">
      <c r="A10" s="270" t="s">
        <v>278</v>
      </c>
      <c r="B10" s="270"/>
      <c r="C10" s="271">
        <v>1</v>
      </c>
      <c r="D10" s="271"/>
    </row>
    <row r="11" spans="1:5" x14ac:dyDescent="0.2">
      <c r="A11" s="113"/>
    </row>
    <row r="12" spans="1:5" x14ac:dyDescent="0.2">
      <c r="A12" s="113"/>
      <c r="E12" s="8" t="s">
        <v>71</v>
      </c>
    </row>
    <row r="13" spans="1:5" x14ac:dyDescent="0.2">
      <c r="A13" s="113"/>
    </row>
    <row r="14" spans="1:5" x14ac:dyDescent="0.2">
      <c r="A14" s="113"/>
    </row>
    <row r="15" spans="1:5" x14ac:dyDescent="0.2">
      <c r="A15" s="113"/>
    </row>
    <row r="16" spans="1:5" x14ac:dyDescent="0.2">
      <c r="A16" s="113"/>
    </row>
    <row r="17" spans="1:1" x14ac:dyDescent="0.2">
      <c r="A17" s="113"/>
    </row>
    <row r="18" spans="1:1" x14ac:dyDescent="0.2">
      <c r="A18" s="113"/>
    </row>
    <row r="19" spans="1:1" x14ac:dyDescent="0.2">
      <c r="A19" s="113"/>
    </row>
    <row r="20" spans="1:1" x14ac:dyDescent="0.2">
      <c r="A20" s="113"/>
    </row>
    <row r="21" spans="1:1" x14ac:dyDescent="0.2">
      <c r="A21" s="113"/>
    </row>
  </sheetData>
  <mergeCells count="15">
    <mergeCell ref="A10:B10"/>
    <mergeCell ref="C10:D10"/>
    <mergeCell ref="A7:B7"/>
    <mergeCell ref="C7:D7"/>
    <mergeCell ref="A8:B8"/>
    <mergeCell ref="C8:D8"/>
    <mergeCell ref="A9:B9"/>
    <mergeCell ref="C9:D9"/>
    <mergeCell ref="A6:B6"/>
    <mergeCell ref="C6:D6"/>
    <mergeCell ref="B1:D1"/>
    <mergeCell ref="A3:D3"/>
    <mergeCell ref="A5:B5"/>
    <mergeCell ref="C5:D5"/>
    <mergeCell ref="B2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30" workbookViewId="0">
      <selection activeCell="A40" sqref="A40:D40"/>
    </sheetView>
  </sheetViews>
  <sheetFormatPr defaultRowHeight="12.75" x14ac:dyDescent="0.2"/>
  <cols>
    <col min="1" max="1" width="8.28515625" style="66" customWidth="1"/>
    <col min="2" max="2" width="5.140625" style="66" customWidth="1"/>
    <col min="3" max="3" width="15.5703125" style="66" customWidth="1"/>
    <col min="4" max="4" width="72.140625" style="67" customWidth="1"/>
    <col min="5" max="16384" width="9.140625" style="67"/>
  </cols>
  <sheetData>
    <row r="1" spans="1:16" hidden="1" x14ac:dyDescent="0.2">
      <c r="D1" s="39" t="s">
        <v>196</v>
      </c>
      <c r="E1" s="30"/>
      <c r="F1" s="42"/>
      <c r="G1" s="3"/>
      <c r="H1" s="3"/>
      <c r="I1" s="3"/>
      <c r="J1" s="3"/>
      <c r="K1" s="3"/>
      <c r="L1" s="3"/>
      <c r="M1" s="29"/>
      <c r="N1" s="29"/>
      <c r="O1" s="29"/>
      <c r="P1" s="29"/>
    </row>
    <row r="2" spans="1:16" ht="35.25" hidden="1" customHeight="1" x14ac:dyDescent="0.2">
      <c r="D2" s="65" t="s">
        <v>175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 customHeight="1" x14ac:dyDescent="0.2">
      <c r="D3" s="109" t="s">
        <v>206</v>
      </c>
    </row>
    <row r="4" spans="1:16" ht="43.5" customHeight="1" x14ac:dyDescent="0.2">
      <c r="D4" s="110" t="s">
        <v>374</v>
      </c>
    </row>
    <row r="5" spans="1:16" ht="6" customHeight="1" x14ac:dyDescent="0.2"/>
    <row r="6" spans="1:16" ht="34.5" customHeight="1" x14ac:dyDescent="0.2">
      <c r="A6" s="285" t="s">
        <v>375</v>
      </c>
      <c r="B6" s="285"/>
      <c r="C6" s="285"/>
      <c r="D6" s="285"/>
    </row>
    <row r="7" spans="1:16" ht="6" customHeight="1" x14ac:dyDescent="0.2">
      <c r="D7" s="68"/>
    </row>
    <row r="8" spans="1:16" s="69" customFormat="1" ht="25.5" customHeight="1" x14ac:dyDescent="0.2">
      <c r="A8" s="286" t="s">
        <v>133</v>
      </c>
      <c r="B8" s="286"/>
      <c r="C8" s="286"/>
      <c r="D8" s="287" t="s">
        <v>134</v>
      </c>
    </row>
    <row r="9" spans="1:16" s="69" customFormat="1" ht="36" customHeight="1" x14ac:dyDescent="0.2">
      <c r="A9" s="70" t="s">
        <v>135</v>
      </c>
      <c r="B9" s="286" t="s">
        <v>136</v>
      </c>
      <c r="C9" s="286"/>
      <c r="D9" s="288"/>
    </row>
    <row r="10" spans="1:16" ht="16.5" customHeight="1" x14ac:dyDescent="0.2">
      <c r="A10" s="289" t="s">
        <v>242</v>
      </c>
      <c r="B10" s="290"/>
      <c r="C10" s="290"/>
      <c r="D10" s="291"/>
    </row>
    <row r="11" spans="1:16" ht="51.75" customHeight="1" x14ac:dyDescent="0.2">
      <c r="A11" s="227">
        <v>864</v>
      </c>
      <c r="B11" s="277" t="s">
        <v>209</v>
      </c>
      <c r="C11" s="281"/>
      <c r="D11" s="71" t="s">
        <v>12</v>
      </c>
    </row>
    <row r="12" spans="1:16" ht="51" customHeight="1" x14ac:dyDescent="0.2">
      <c r="A12" s="227">
        <v>864</v>
      </c>
      <c r="B12" s="277" t="s">
        <v>210</v>
      </c>
      <c r="C12" s="281"/>
      <c r="D12" s="71" t="s">
        <v>12</v>
      </c>
    </row>
    <row r="13" spans="1:16" ht="51.75" customHeight="1" x14ac:dyDescent="0.2">
      <c r="A13" s="227">
        <v>864</v>
      </c>
      <c r="B13" s="277" t="s">
        <v>137</v>
      </c>
      <c r="C13" s="278"/>
      <c r="D13" s="71" t="s">
        <v>138</v>
      </c>
    </row>
    <row r="14" spans="1:16" ht="52.5" customHeight="1" x14ac:dyDescent="0.2">
      <c r="A14" s="227">
        <v>864</v>
      </c>
      <c r="B14" s="277" t="s">
        <v>139</v>
      </c>
      <c r="C14" s="278"/>
      <c r="D14" s="71" t="s">
        <v>140</v>
      </c>
    </row>
    <row r="15" spans="1:16" s="73" customFormat="1" ht="51.75" customHeight="1" x14ac:dyDescent="0.2">
      <c r="A15" s="227">
        <v>864</v>
      </c>
      <c r="B15" s="277" t="s">
        <v>141</v>
      </c>
      <c r="C15" s="278"/>
      <c r="D15" s="72" t="s">
        <v>165</v>
      </c>
    </row>
    <row r="16" spans="1:16" ht="39" customHeight="1" x14ac:dyDescent="0.2">
      <c r="A16" s="227">
        <v>864</v>
      </c>
      <c r="B16" s="277" t="s">
        <v>13</v>
      </c>
      <c r="C16" s="278"/>
      <c r="D16" s="72" t="s">
        <v>166</v>
      </c>
    </row>
    <row r="17" spans="1:4" s="73" customFormat="1" ht="39" customHeight="1" x14ac:dyDescent="0.2">
      <c r="A17" s="227">
        <v>864</v>
      </c>
      <c r="B17" s="277" t="s">
        <v>142</v>
      </c>
      <c r="C17" s="278"/>
      <c r="D17" s="71" t="s">
        <v>212</v>
      </c>
    </row>
    <row r="18" spans="1:4" s="73" customFormat="1" ht="51.75" customHeight="1" x14ac:dyDescent="0.2">
      <c r="A18" s="227">
        <v>864</v>
      </c>
      <c r="B18" s="277" t="s">
        <v>143</v>
      </c>
      <c r="C18" s="278"/>
      <c r="D18" s="71" t="s">
        <v>211</v>
      </c>
    </row>
    <row r="19" spans="1:4" ht="29.25" customHeight="1" x14ac:dyDescent="0.2">
      <c r="A19" s="227">
        <v>864</v>
      </c>
      <c r="B19" s="277" t="s">
        <v>144</v>
      </c>
      <c r="C19" s="278"/>
      <c r="D19" s="71" t="s">
        <v>167</v>
      </c>
    </row>
    <row r="20" spans="1:4" ht="18" customHeight="1" x14ac:dyDescent="0.2">
      <c r="A20" s="227">
        <v>864</v>
      </c>
      <c r="B20" s="277" t="s">
        <v>145</v>
      </c>
      <c r="C20" s="278"/>
      <c r="D20" s="71" t="s">
        <v>168</v>
      </c>
    </row>
    <row r="21" spans="1:4" ht="55.5" customHeight="1" x14ac:dyDescent="0.2">
      <c r="A21" s="227">
        <v>864</v>
      </c>
      <c r="B21" s="277" t="s">
        <v>146</v>
      </c>
      <c r="C21" s="278"/>
      <c r="D21" s="71" t="s">
        <v>213</v>
      </c>
    </row>
    <row r="22" spans="1:4" ht="67.5" customHeight="1" x14ac:dyDescent="0.2">
      <c r="A22" s="227">
        <v>864</v>
      </c>
      <c r="B22" s="277" t="s">
        <v>147</v>
      </c>
      <c r="C22" s="278"/>
      <c r="D22" s="71" t="s">
        <v>169</v>
      </c>
    </row>
    <row r="23" spans="1:4" ht="68.25" customHeight="1" x14ac:dyDescent="0.2">
      <c r="A23" s="227">
        <v>864</v>
      </c>
      <c r="B23" s="277" t="s">
        <v>148</v>
      </c>
      <c r="C23" s="278"/>
      <c r="D23" s="71" t="s">
        <v>170</v>
      </c>
    </row>
    <row r="24" spans="1:4" ht="69" customHeight="1" x14ac:dyDescent="0.2">
      <c r="A24" s="227">
        <v>864</v>
      </c>
      <c r="B24" s="277" t="s">
        <v>149</v>
      </c>
      <c r="C24" s="278"/>
      <c r="D24" s="71" t="s">
        <v>171</v>
      </c>
    </row>
    <row r="25" spans="1:4" ht="27" customHeight="1" x14ac:dyDescent="0.2">
      <c r="A25" s="227">
        <v>864</v>
      </c>
      <c r="B25" s="277" t="s">
        <v>150</v>
      </c>
      <c r="C25" s="278"/>
      <c r="D25" s="71" t="s">
        <v>214</v>
      </c>
    </row>
    <row r="26" spans="1:4" ht="30.75" customHeight="1" x14ac:dyDescent="0.2">
      <c r="A26" s="227">
        <v>864</v>
      </c>
      <c r="B26" s="277" t="s">
        <v>151</v>
      </c>
      <c r="C26" s="278"/>
      <c r="D26" s="71" t="s">
        <v>172</v>
      </c>
    </row>
    <row r="27" spans="1:4" ht="51" customHeight="1" x14ac:dyDescent="0.2">
      <c r="A27" s="227">
        <v>864</v>
      </c>
      <c r="B27" s="277" t="s">
        <v>152</v>
      </c>
      <c r="C27" s="278"/>
      <c r="D27" s="74" t="s">
        <v>173</v>
      </c>
    </row>
    <row r="28" spans="1:4" ht="39.75" customHeight="1" x14ac:dyDescent="0.2">
      <c r="A28" s="227">
        <v>864</v>
      </c>
      <c r="B28" s="277" t="s">
        <v>153</v>
      </c>
      <c r="C28" s="278"/>
      <c r="D28" s="74" t="s">
        <v>197</v>
      </c>
    </row>
    <row r="29" spans="1:4" ht="25.5" customHeight="1" x14ac:dyDescent="0.2">
      <c r="A29" s="227">
        <v>864</v>
      </c>
      <c r="B29" s="277" t="s">
        <v>154</v>
      </c>
      <c r="C29" s="278"/>
      <c r="D29" s="74" t="s">
        <v>198</v>
      </c>
    </row>
    <row r="30" spans="1:4" ht="16.5" customHeight="1" x14ac:dyDescent="0.2">
      <c r="A30" s="227">
        <v>864</v>
      </c>
      <c r="B30" s="280" t="s">
        <v>155</v>
      </c>
      <c r="C30" s="280"/>
      <c r="D30" s="71" t="s">
        <v>199</v>
      </c>
    </row>
    <row r="31" spans="1:4" ht="16.5" customHeight="1" x14ac:dyDescent="0.2">
      <c r="A31" s="227">
        <v>864</v>
      </c>
      <c r="B31" s="280" t="s">
        <v>156</v>
      </c>
      <c r="C31" s="280"/>
      <c r="D31" s="71" t="s">
        <v>200</v>
      </c>
    </row>
    <row r="32" spans="1:4" ht="29.25" customHeight="1" x14ac:dyDescent="0.2">
      <c r="A32" s="227">
        <v>864</v>
      </c>
      <c r="B32" s="280" t="s">
        <v>350</v>
      </c>
      <c r="C32" s="280"/>
      <c r="D32" s="71" t="s">
        <v>185</v>
      </c>
    </row>
    <row r="33" spans="1:4" ht="29.25" customHeight="1" x14ac:dyDescent="0.2">
      <c r="A33" s="227">
        <v>864</v>
      </c>
      <c r="B33" s="280" t="s">
        <v>349</v>
      </c>
      <c r="C33" s="280"/>
      <c r="D33" s="71" t="s">
        <v>186</v>
      </c>
    </row>
    <row r="34" spans="1:4" ht="16.5" customHeight="1" x14ac:dyDescent="0.2">
      <c r="A34" s="227">
        <v>864</v>
      </c>
      <c r="B34" s="279" t="s">
        <v>348</v>
      </c>
      <c r="C34" s="279"/>
      <c r="D34" s="71" t="s">
        <v>201</v>
      </c>
    </row>
    <row r="35" spans="1:4" ht="16.5" customHeight="1" x14ac:dyDescent="0.2">
      <c r="A35" s="227">
        <v>864</v>
      </c>
      <c r="B35" s="279" t="s">
        <v>347</v>
      </c>
      <c r="C35" s="279"/>
      <c r="D35" s="71" t="s">
        <v>202</v>
      </c>
    </row>
    <row r="36" spans="1:4" ht="26.25" customHeight="1" x14ac:dyDescent="0.2">
      <c r="A36" s="227">
        <v>864</v>
      </c>
      <c r="B36" s="279" t="s">
        <v>346</v>
      </c>
      <c r="C36" s="279"/>
      <c r="D36" s="71" t="s">
        <v>203</v>
      </c>
    </row>
    <row r="37" spans="1:4" s="76" customFormat="1" ht="25.5" customHeight="1" x14ac:dyDescent="0.2">
      <c r="A37" s="227">
        <v>864</v>
      </c>
      <c r="B37" s="284" t="s">
        <v>345</v>
      </c>
      <c r="C37" s="284"/>
      <c r="D37" s="75" t="s">
        <v>204</v>
      </c>
    </row>
    <row r="38" spans="1:4" s="76" customFormat="1" ht="39" customHeight="1" x14ac:dyDescent="0.2">
      <c r="A38" s="227">
        <v>864</v>
      </c>
      <c r="B38" s="282" t="s">
        <v>344</v>
      </c>
      <c r="C38" s="283"/>
      <c r="D38" s="13" t="s">
        <v>216</v>
      </c>
    </row>
    <row r="39" spans="1:4" ht="12.75" hidden="1" customHeight="1" x14ac:dyDescent="0.2">
      <c r="A39" s="227">
        <v>864</v>
      </c>
      <c r="B39" s="280" t="s">
        <v>157</v>
      </c>
      <c r="C39" s="280"/>
      <c r="D39" s="71" t="s">
        <v>205</v>
      </c>
    </row>
    <row r="40" spans="1:4" ht="66.75" customHeight="1" x14ac:dyDescent="0.2">
      <c r="A40" s="228">
        <v>864</v>
      </c>
      <c r="B40" s="282" t="s">
        <v>376</v>
      </c>
      <c r="C40" s="283"/>
      <c r="D40" s="18" t="s">
        <v>377</v>
      </c>
    </row>
    <row r="41" spans="1:4" x14ac:dyDescent="0.2">
      <c r="A41" s="77"/>
      <c r="B41" s="77"/>
      <c r="C41" s="77"/>
      <c r="D41" s="73"/>
    </row>
    <row r="42" spans="1:4" s="48" customFormat="1" x14ac:dyDescent="0.2">
      <c r="A42" s="78"/>
      <c r="B42" s="78"/>
      <c r="C42" s="78"/>
      <c r="D42" s="79"/>
    </row>
  </sheetData>
  <mergeCells count="35">
    <mergeCell ref="A6:D6"/>
    <mergeCell ref="A8:C8"/>
    <mergeCell ref="D8:D9"/>
    <mergeCell ref="B9:C9"/>
    <mergeCell ref="A10:D10"/>
    <mergeCell ref="B11:C11"/>
    <mergeCell ref="B40:C4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36:C36"/>
    <mergeCell ref="B37:C37"/>
    <mergeCell ref="B38:C38"/>
    <mergeCell ref="B39:C3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3" workbookViewId="0">
      <selection activeCell="B26" sqref="B26:C26"/>
    </sheetView>
  </sheetViews>
  <sheetFormatPr defaultRowHeight="12.75" x14ac:dyDescent="0.2"/>
  <cols>
    <col min="1" max="1" width="8.28515625" style="66" customWidth="1"/>
    <col min="2" max="2" width="5.140625" style="66" customWidth="1"/>
    <col min="3" max="3" width="15.5703125" style="66" customWidth="1"/>
    <col min="4" max="4" width="72.140625" style="67" customWidth="1"/>
    <col min="5" max="16384" width="9.140625" style="67"/>
  </cols>
  <sheetData>
    <row r="1" spans="1:16" hidden="1" x14ac:dyDescent="0.2">
      <c r="D1" s="39" t="s">
        <v>196</v>
      </c>
      <c r="E1" s="30"/>
      <c r="F1" s="42"/>
      <c r="G1" s="3"/>
      <c r="H1" s="3"/>
      <c r="I1" s="3"/>
      <c r="J1" s="3"/>
      <c r="K1" s="3"/>
      <c r="L1" s="3"/>
      <c r="M1" s="29"/>
      <c r="N1" s="29"/>
      <c r="O1" s="29"/>
      <c r="P1" s="29"/>
    </row>
    <row r="2" spans="1:16" ht="35.25" hidden="1" customHeight="1" x14ac:dyDescent="0.2">
      <c r="D2" s="65" t="s">
        <v>175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 customHeight="1" x14ac:dyDescent="0.2">
      <c r="D3" s="109" t="s">
        <v>245</v>
      </c>
    </row>
    <row r="4" spans="1:16" ht="43.5" customHeight="1" x14ac:dyDescent="0.2">
      <c r="D4" s="155" t="s">
        <v>379</v>
      </c>
    </row>
    <row r="5" spans="1:16" ht="6" customHeight="1" x14ac:dyDescent="0.2"/>
    <row r="6" spans="1:16" ht="34.5" customHeight="1" x14ac:dyDescent="0.2">
      <c r="A6" s="285" t="s">
        <v>382</v>
      </c>
      <c r="B6" s="285"/>
      <c r="C6" s="285"/>
      <c r="D6" s="285"/>
    </row>
    <row r="7" spans="1:16" ht="6" customHeight="1" x14ac:dyDescent="0.2">
      <c r="D7" s="68"/>
    </row>
    <row r="8" spans="1:16" s="253" customFormat="1" ht="25.5" customHeight="1" x14ac:dyDescent="0.2">
      <c r="A8" s="292" t="s">
        <v>133</v>
      </c>
      <c r="B8" s="292"/>
      <c r="C8" s="292"/>
      <c r="D8" s="293" t="s">
        <v>134</v>
      </c>
    </row>
    <row r="9" spans="1:16" s="253" customFormat="1" ht="36" customHeight="1" x14ac:dyDescent="0.2">
      <c r="A9" s="254" t="s">
        <v>135</v>
      </c>
      <c r="B9" s="292" t="s">
        <v>136</v>
      </c>
      <c r="C9" s="292"/>
      <c r="D9" s="294"/>
    </row>
    <row r="10" spans="1:16" ht="16.5" customHeight="1" x14ac:dyDescent="0.2">
      <c r="A10" s="289" t="s">
        <v>242</v>
      </c>
      <c r="B10" s="290"/>
      <c r="C10" s="290"/>
      <c r="D10" s="291"/>
    </row>
    <row r="11" spans="1:16" ht="51.75" customHeight="1" x14ac:dyDescent="0.2">
      <c r="A11" s="111">
        <v>864</v>
      </c>
      <c r="B11" s="277" t="s">
        <v>209</v>
      </c>
      <c r="C11" s="281"/>
      <c r="D11" s="71" t="s">
        <v>12</v>
      </c>
    </row>
    <row r="12" spans="1:16" ht="51" customHeight="1" x14ac:dyDescent="0.2">
      <c r="A12" s="111">
        <v>864</v>
      </c>
      <c r="B12" s="277" t="s">
        <v>210</v>
      </c>
      <c r="C12" s="281"/>
      <c r="D12" s="71" t="s">
        <v>12</v>
      </c>
    </row>
    <row r="13" spans="1:16" ht="51.75" customHeight="1" x14ac:dyDescent="0.2">
      <c r="A13" s="111">
        <v>864</v>
      </c>
      <c r="B13" s="277" t="s">
        <v>137</v>
      </c>
      <c r="C13" s="278"/>
      <c r="D13" s="71" t="s">
        <v>138</v>
      </c>
    </row>
    <row r="14" spans="1:16" ht="52.5" customHeight="1" x14ac:dyDescent="0.2">
      <c r="A14" s="111">
        <v>864</v>
      </c>
      <c r="B14" s="277" t="s">
        <v>139</v>
      </c>
      <c r="C14" s="278"/>
      <c r="D14" s="71" t="s">
        <v>140</v>
      </c>
    </row>
    <row r="15" spans="1:16" s="73" customFormat="1" ht="51.75" customHeight="1" x14ac:dyDescent="0.2">
      <c r="A15" s="111">
        <v>864</v>
      </c>
      <c r="B15" s="277" t="s">
        <v>141</v>
      </c>
      <c r="C15" s="278"/>
      <c r="D15" s="72" t="s">
        <v>165</v>
      </c>
    </row>
    <row r="16" spans="1:16" ht="39" customHeight="1" x14ac:dyDescent="0.2">
      <c r="A16" s="111">
        <v>864</v>
      </c>
      <c r="B16" s="277" t="s">
        <v>13</v>
      </c>
      <c r="C16" s="278"/>
      <c r="D16" s="72" t="s">
        <v>166</v>
      </c>
    </row>
    <row r="17" spans="1:4" s="73" customFormat="1" ht="39" customHeight="1" x14ac:dyDescent="0.2">
      <c r="A17" s="111">
        <v>864</v>
      </c>
      <c r="B17" s="277" t="s">
        <v>142</v>
      </c>
      <c r="C17" s="278"/>
      <c r="D17" s="71" t="s">
        <v>212</v>
      </c>
    </row>
    <row r="18" spans="1:4" s="73" customFormat="1" ht="51.75" customHeight="1" x14ac:dyDescent="0.2">
      <c r="A18" s="111">
        <v>864</v>
      </c>
      <c r="B18" s="277" t="s">
        <v>143</v>
      </c>
      <c r="C18" s="278"/>
      <c r="D18" s="71" t="s">
        <v>211</v>
      </c>
    </row>
    <row r="19" spans="1:4" ht="29.25" customHeight="1" x14ac:dyDescent="0.2">
      <c r="A19" s="111">
        <v>864</v>
      </c>
      <c r="B19" s="277" t="s">
        <v>144</v>
      </c>
      <c r="C19" s="278"/>
      <c r="D19" s="71" t="s">
        <v>167</v>
      </c>
    </row>
    <row r="20" spans="1:4" ht="18" customHeight="1" x14ac:dyDescent="0.2">
      <c r="A20" s="111">
        <v>864</v>
      </c>
      <c r="B20" s="277" t="s">
        <v>145</v>
      </c>
      <c r="C20" s="278"/>
      <c r="D20" s="71" t="s">
        <v>168</v>
      </c>
    </row>
    <row r="21" spans="1:4" ht="55.5" customHeight="1" x14ac:dyDescent="0.2">
      <c r="A21" s="111">
        <v>864</v>
      </c>
      <c r="B21" s="277" t="s">
        <v>146</v>
      </c>
      <c r="C21" s="278"/>
      <c r="D21" s="71" t="s">
        <v>213</v>
      </c>
    </row>
    <row r="22" spans="1:4" ht="67.5" customHeight="1" x14ac:dyDescent="0.2">
      <c r="A22" s="111">
        <v>864</v>
      </c>
      <c r="B22" s="277" t="s">
        <v>147</v>
      </c>
      <c r="C22" s="278"/>
      <c r="D22" s="71" t="s">
        <v>169</v>
      </c>
    </row>
    <row r="23" spans="1:4" ht="68.25" customHeight="1" x14ac:dyDescent="0.2">
      <c r="A23" s="111">
        <v>864</v>
      </c>
      <c r="B23" s="277" t="s">
        <v>148</v>
      </c>
      <c r="C23" s="278"/>
      <c r="D23" s="71" t="s">
        <v>170</v>
      </c>
    </row>
    <row r="24" spans="1:4" ht="69" customHeight="1" x14ac:dyDescent="0.2">
      <c r="A24" s="111">
        <v>864</v>
      </c>
      <c r="B24" s="277" t="s">
        <v>149</v>
      </c>
      <c r="C24" s="278"/>
      <c r="D24" s="71" t="s">
        <v>171</v>
      </c>
    </row>
    <row r="25" spans="1:4" ht="27" customHeight="1" x14ac:dyDescent="0.2">
      <c r="A25" s="111">
        <v>864</v>
      </c>
      <c r="B25" s="277" t="s">
        <v>150</v>
      </c>
      <c r="C25" s="278"/>
      <c r="D25" s="71" t="s">
        <v>214</v>
      </c>
    </row>
    <row r="26" spans="1:4" ht="30.75" customHeight="1" x14ac:dyDescent="0.2">
      <c r="A26" s="111">
        <v>864</v>
      </c>
      <c r="B26" s="277" t="s">
        <v>151</v>
      </c>
      <c r="C26" s="278"/>
      <c r="D26" s="71" t="s">
        <v>172</v>
      </c>
    </row>
    <row r="27" spans="1:4" ht="51" customHeight="1" x14ac:dyDescent="0.2">
      <c r="A27" s="111">
        <v>864</v>
      </c>
      <c r="B27" s="277" t="s">
        <v>152</v>
      </c>
      <c r="C27" s="278"/>
      <c r="D27" s="74" t="s">
        <v>173</v>
      </c>
    </row>
    <row r="28" spans="1:4" ht="39.75" customHeight="1" x14ac:dyDescent="0.2">
      <c r="A28" s="111">
        <v>864</v>
      </c>
      <c r="B28" s="277" t="s">
        <v>153</v>
      </c>
      <c r="C28" s="278"/>
      <c r="D28" s="74" t="s">
        <v>197</v>
      </c>
    </row>
    <row r="29" spans="1:4" ht="25.5" customHeight="1" x14ac:dyDescent="0.2">
      <c r="A29" s="111">
        <v>864</v>
      </c>
      <c r="B29" s="277" t="s">
        <v>154</v>
      </c>
      <c r="C29" s="278"/>
      <c r="D29" s="74" t="s">
        <v>198</v>
      </c>
    </row>
    <row r="30" spans="1:4" ht="16.5" customHeight="1" x14ac:dyDescent="0.2">
      <c r="A30" s="111">
        <v>864</v>
      </c>
      <c r="B30" s="280" t="s">
        <v>155</v>
      </c>
      <c r="C30" s="280"/>
      <c r="D30" s="71" t="s">
        <v>199</v>
      </c>
    </row>
    <row r="31" spans="1:4" ht="16.5" customHeight="1" x14ac:dyDescent="0.2">
      <c r="A31" s="111">
        <v>864</v>
      </c>
      <c r="B31" s="280" t="s">
        <v>156</v>
      </c>
      <c r="C31" s="280"/>
      <c r="D31" s="71" t="s">
        <v>200</v>
      </c>
    </row>
    <row r="32" spans="1:4" ht="29.25" customHeight="1" x14ac:dyDescent="0.2">
      <c r="A32" s="111">
        <v>864</v>
      </c>
      <c r="B32" s="280" t="s">
        <v>350</v>
      </c>
      <c r="C32" s="280"/>
      <c r="D32" s="71" t="s">
        <v>395</v>
      </c>
    </row>
    <row r="33" spans="1:4" ht="29.25" customHeight="1" x14ac:dyDescent="0.2">
      <c r="A33" s="111">
        <v>864</v>
      </c>
      <c r="B33" s="280" t="s">
        <v>349</v>
      </c>
      <c r="C33" s="280"/>
      <c r="D33" s="71" t="s">
        <v>186</v>
      </c>
    </row>
    <row r="34" spans="1:4" ht="16.5" customHeight="1" x14ac:dyDescent="0.2">
      <c r="A34" s="111">
        <v>864</v>
      </c>
      <c r="B34" s="279" t="s">
        <v>348</v>
      </c>
      <c r="C34" s="279"/>
      <c r="D34" s="71" t="s">
        <v>201</v>
      </c>
    </row>
    <row r="35" spans="1:4" ht="16.5" customHeight="1" x14ac:dyDescent="0.2">
      <c r="A35" s="111">
        <v>864</v>
      </c>
      <c r="B35" s="279" t="s">
        <v>347</v>
      </c>
      <c r="C35" s="279"/>
      <c r="D35" s="71" t="s">
        <v>202</v>
      </c>
    </row>
    <row r="36" spans="1:4" ht="26.25" customHeight="1" x14ac:dyDescent="0.2">
      <c r="A36" s="111">
        <v>864</v>
      </c>
      <c r="B36" s="279" t="s">
        <v>346</v>
      </c>
      <c r="C36" s="279"/>
      <c r="D36" s="71" t="s">
        <v>203</v>
      </c>
    </row>
    <row r="37" spans="1:4" s="76" customFormat="1" ht="25.5" customHeight="1" x14ac:dyDescent="0.2">
      <c r="A37" s="111">
        <v>864</v>
      </c>
      <c r="B37" s="284" t="s">
        <v>345</v>
      </c>
      <c r="C37" s="284"/>
      <c r="D37" s="75" t="s">
        <v>204</v>
      </c>
    </row>
    <row r="38" spans="1:4" s="76" customFormat="1" ht="39" customHeight="1" x14ac:dyDescent="0.2">
      <c r="A38" s="111">
        <v>864</v>
      </c>
      <c r="B38" s="282" t="s">
        <v>344</v>
      </c>
      <c r="C38" s="283"/>
      <c r="D38" s="13" t="s">
        <v>216</v>
      </c>
    </row>
    <row r="39" spans="1:4" ht="12.75" hidden="1" customHeight="1" x14ac:dyDescent="0.2">
      <c r="A39" s="111">
        <v>864</v>
      </c>
      <c r="B39" s="280" t="s">
        <v>157</v>
      </c>
      <c r="C39" s="280"/>
      <c r="D39" s="71" t="s">
        <v>205</v>
      </c>
    </row>
    <row r="40" spans="1:4" ht="68.25" customHeight="1" x14ac:dyDescent="0.2">
      <c r="A40" s="228">
        <v>864</v>
      </c>
      <c r="B40" s="282" t="s">
        <v>376</v>
      </c>
      <c r="C40" s="283"/>
      <c r="D40" s="18" t="s">
        <v>377</v>
      </c>
    </row>
    <row r="41" spans="1:4" x14ac:dyDescent="0.2">
      <c r="A41" s="77"/>
      <c r="B41" s="77"/>
      <c r="C41" s="77"/>
      <c r="D41" s="73"/>
    </row>
    <row r="42" spans="1:4" s="48" customFormat="1" x14ac:dyDescent="0.2">
      <c r="A42" s="78"/>
      <c r="B42" s="78"/>
      <c r="C42" s="78"/>
      <c r="D42" s="79"/>
    </row>
  </sheetData>
  <mergeCells count="35">
    <mergeCell ref="B36:C36"/>
    <mergeCell ref="B37:C37"/>
    <mergeCell ref="B38:C38"/>
    <mergeCell ref="B39:C39"/>
    <mergeCell ref="B40:C40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A6:D6"/>
    <mergeCell ref="A8:C8"/>
    <mergeCell ref="D8:D9"/>
    <mergeCell ref="B9:C9"/>
    <mergeCell ref="A10:D1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5" sqref="A5:XFD6"/>
    </sheetView>
  </sheetViews>
  <sheetFormatPr defaultColWidth="22.28515625" defaultRowHeight="12.75" x14ac:dyDescent="0.2"/>
  <cols>
    <col min="1" max="1" width="12.42578125" style="114" customWidth="1"/>
    <col min="2" max="2" width="27" style="114" customWidth="1"/>
    <col min="3" max="3" width="60.5703125" style="115" customWidth="1"/>
    <col min="4" max="4" width="13.140625" style="115" customWidth="1"/>
    <col min="5" max="5" width="8.28515625" style="115" customWidth="1"/>
    <col min="6" max="16384" width="22.28515625" style="115"/>
  </cols>
  <sheetData>
    <row r="1" spans="1:5" ht="12.75" customHeight="1" x14ac:dyDescent="0.2">
      <c r="C1" s="125" t="s">
        <v>132</v>
      </c>
    </row>
    <row r="2" spans="1:5" ht="39.75" customHeight="1" x14ac:dyDescent="0.2">
      <c r="C2" s="234" t="s">
        <v>379</v>
      </c>
      <c r="D2" s="116"/>
    </row>
    <row r="3" spans="1:5" ht="25.5" customHeight="1" x14ac:dyDescent="0.2">
      <c r="C3" s="116"/>
      <c r="D3" s="116"/>
    </row>
    <row r="4" spans="1:5" ht="40.5" customHeight="1" x14ac:dyDescent="0.2">
      <c r="A4" s="296" t="s">
        <v>279</v>
      </c>
      <c r="B4" s="296"/>
      <c r="C4" s="296"/>
    </row>
    <row r="5" spans="1:5" s="255" customFormat="1" ht="33.75" customHeight="1" x14ac:dyDescent="0.2">
      <c r="A5" s="297" t="s">
        <v>133</v>
      </c>
      <c r="B5" s="297"/>
      <c r="C5" s="297" t="s">
        <v>280</v>
      </c>
    </row>
    <row r="6" spans="1:5" s="255" customFormat="1" ht="38.25" x14ac:dyDescent="0.2">
      <c r="A6" s="245" t="s">
        <v>135</v>
      </c>
      <c r="B6" s="245" t="s">
        <v>281</v>
      </c>
      <c r="C6" s="297"/>
    </row>
    <row r="7" spans="1:5" ht="27" customHeight="1" x14ac:dyDescent="0.2">
      <c r="A7" s="297" t="s">
        <v>282</v>
      </c>
      <c r="B7" s="297"/>
      <c r="C7" s="297"/>
    </row>
    <row r="8" spans="1:5" ht="24" customHeight="1" x14ac:dyDescent="0.2">
      <c r="A8" s="117">
        <v>182</v>
      </c>
      <c r="B8" s="118" t="s">
        <v>75</v>
      </c>
      <c r="C8" s="119" t="s">
        <v>283</v>
      </c>
    </row>
    <row r="9" spans="1:5" ht="24" customHeight="1" x14ac:dyDescent="0.2">
      <c r="A9" s="117">
        <v>182</v>
      </c>
      <c r="B9" s="118" t="s">
        <v>3</v>
      </c>
      <c r="C9" s="120" t="s">
        <v>284</v>
      </c>
    </row>
    <row r="10" spans="1:5" ht="24" customHeight="1" x14ac:dyDescent="0.2">
      <c r="A10" s="121">
        <v>182</v>
      </c>
      <c r="B10" s="122" t="s">
        <v>7</v>
      </c>
      <c r="C10" s="123" t="s">
        <v>285</v>
      </c>
      <c r="D10" s="124"/>
      <c r="E10" s="124"/>
    </row>
    <row r="11" spans="1:5" ht="24" customHeight="1" x14ac:dyDescent="0.2">
      <c r="A11" s="117">
        <v>182</v>
      </c>
      <c r="B11" s="122" t="s">
        <v>10</v>
      </c>
      <c r="C11" s="123" t="s">
        <v>286</v>
      </c>
      <c r="D11" s="124"/>
      <c r="E11" s="124"/>
    </row>
    <row r="13" spans="1:5" ht="52.5" customHeight="1" x14ac:dyDescent="0.2">
      <c r="A13" s="295" t="s">
        <v>287</v>
      </c>
      <c r="B13" s="295"/>
      <c r="C13" s="295"/>
    </row>
    <row r="14" spans="1:5" ht="63.75" customHeight="1" x14ac:dyDescent="0.2">
      <c r="A14" s="295" t="s">
        <v>288</v>
      </c>
      <c r="B14" s="295"/>
      <c r="C14" s="295"/>
    </row>
    <row r="15" spans="1:5" ht="28.5" customHeight="1" x14ac:dyDescent="0.2"/>
    <row r="16" spans="1:5" ht="15.75" customHeight="1" x14ac:dyDescent="0.2"/>
    <row r="17" ht="15.75" customHeight="1" x14ac:dyDescent="0.2"/>
    <row r="18" ht="15.75" customHeight="1" x14ac:dyDescent="0.2"/>
    <row r="19" ht="15.75" customHeight="1" x14ac:dyDescent="0.2"/>
    <row r="20" ht="39" customHeight="1" x14ac:dyDescent="0.2"/>
    <row r="21" ht="27.75" customHeight="1" x14ac:dyDescent="0.2"/>
    <row r="22" ht="15.75" customHeight="1" x14ac:dyDescent="0.2"/>
    <row r="23" ht="15.75" customHeight="1" x14ac:dyDescent="0.2"/>
    <row r="24" ht="28.5" customHeight="1" x14ac:dyDescent="0.2"/>
    <row r="25" ht="40.5" customHeight="1" x14ac:dyDescent="0.2"/>
    <row r="26" ht="25.5" customHeight="1" x14ac:dyDescent="0.2"/>
    <row r="27" ht="30" customHeight="1" x14ac:dyDescent="0.2"/>
    <row r="28" ht="30.75" customHeight="1" x14ac:dyDescent="0.2"/>
    <row r="29" ht="24.75" customHeight="1" x14ac:dyDescent="0.2"/>
    <row r="30" ht="29.25" customHeight="1" x14ac:dyDescent="0.2"/>
    <row r="31" ht="42.75" customHeight="1" x14ac:dyDescent="0.2"/>
    <row r="32" ht="19.5" customHeight="1" x14ac:dyDescent="0.2"/>
    <row r="33" ht="42.75" customHeight="1" x14ac:dyDescent="0.2"/>
    <row r="34" ht="25.5" customHeight="1" x14ac:dyDescent="0.2"/>
    <row r="35" ht="15.75" customHeight="1" x14ac:dyDescent="0.2"/>
    <row r="36" ht="52.5" customHeight="1" x14ac:dyDescent="0.2"/>
    <row r="37" ht="12" customHeight="1" x14ac:dyDescent="0.2"/>
    <row r="38" ht="12.75" hidden="1" customHeight="1" x14ac:dyDescent="0.2"/>
  </sheetData>
  <mergeCells count="6">
    <mergeCell ref="A14:C14"/>
    <mergeCell ref="A4:C4"/>
    <mergeCell ref="A5:B5"/>
    <mergeCell ref="C5:C6"/>
    <mergeCell ref="A7:C7"/>
    <mergeCell ref="A13:C13"/>
  </mergeCells>
  <hyperlinks>
    <hyperlink ref="C8" r:id="rId1" display="consultantplus://offline/ref=E88F0C8B57259A8E16544F9DC27CADC22B5729ED2611768BD70DA245F7B40A830CAE0EEB7020B4B475BE71c8fBK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6" sqref="A6:XFD6"/>
    </sheetView>
  </sheetViews>
  <sheetFormatPr defaultRowHeight="12.75" x14ac:dyDescent="0.2"/>
  <cols>
    <col min="1" max="1" width="13.42578125" style="126" customWidth="1"/>
    <col min="2" max="2" width="27" style="126" customWidth="1"/>
    <col min="3" max="3" width="58.5703125" style="113" customWidth="1"/>
    <col min="4" max="16384" width="9.140625" style="113"/>
  </cols>
  <sheetData>
    <row r="1" spans="1:6" ht="12.75" customHeight="1" x14ac:dyDescent="0.2">
      <c r="C1" s="130" t="s">
        <v>243</v>
      </c>
      <c r="D1" s="127"/>
      <c r="E1" s="127"/>
      <c r="F1" s="127"/>
    </row>
    <row r="2" spans="1:6" ht="39" customHeight="1" x14ac:dyDescent="0.2">
      <c r="C2" s="234" t="s">
        <v>379</v>
      </c>
      <c r="D2" s="127"/>
      <c r="E2" s="127"/>
      <c r="F2" s="127"/>
    </row>
    <row r="4" spans="1:6" ht="45" customHeight="1" x14ac:dyDescent="0.2">
      <c r="A4" s="298" t="s">
        <v>383</v>
      </c>
      <c r="B4" s="298"/>
      <c r="C4" s="298"/>
    </row>
    <row r="6" spans="1:6" s="256" customFormat="1" ht="60" customHeight="1" x14ac:dyDescent="0.2">
      <c r="A6" s="248" t="s">
        <v>290</v>
      </c>
      <c r="B6" s="248" t="s">
        <v>291</v>
      </c>
      <c r="C6" s="248" t="s">
        <v>292</v>
      </c>
    </row>
    <row r="7" spans="1:6" ht="30.75" customHeight="1" x14ac:dyDescent="0.2">
      <c r="A7" s="267" t="s">
        <v>293</v>
      </c>
      <c r="B7" s="299"/>
      <c r="C7" s="268"/>
    </row>
    <row r="8" spans="1:6" s="9" customFormat="1" ht="38.25" customHeight="1" x14ac:dyDescent="0.2">
      <c r="A8" s="10">
        <v>865</v>
      </c>
      <c r="B8" s="5" t="s">
        <v>294</v>
      </c>
      <c r="C8" s="13" t="s">
        <v>65</v>
      </c>
      <c r="D8" s="128"/>
    </row>
    <row r="9" spans="1:6" s="9" customFormat="1" ht="33.75" customHeight="1" x14ac:dyDescent="0.2">
      <c r="A9" s="10">
        <v>865</v>
      </c>
      <c r="B9" s="5" t="s">
        <v>295</v>
      </c>
      <c r="C9" s="13" t="s">
        <v>66</v>
      </c>
      <c r="D9" s="128"/>
    </row>
    <row r="10" spans="1:6" x14ac:dyDescent="0.2">
      <c r="A10" s="129"/>
      <c r="B10" s="129"/>
      <c r="C10" s="124"/>
    </row>
  </sheetData>
  <mergeCells count="2">
    <mergeCell ref="A4:C4"/>
    <mergeCell ref="A7:C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135"/>
  <sheetViews>
    <sheetView topLeftCell="B33" workbookViewId="0">
      <selection activeCell="B56" sqref="B56:B58"/>
    </sheetView>
  </sheetViews>
  <sheetFormatPr defaultRowHeight="12.75" x14ac:dyDescent="0.2"/>
  <cols>
    <col min="1" max="1" width="2.42578125" style="29" hidden="1" customWidth="1"/>
    <col min="2" max="2" width="44.42578125" style="30" customWidth="1"/>
    <col min="3" max="3" width="3.85546875" style="30" hidden="1" customWidth="1"/>
    <col min="4" max="4" width="0.140625" style="30" customWidth="1"/>
    <col min="5" max="5" width="4.7109375" style="170" customWidth="1"/>
    <col min="6" max="6" width="3.5703125" style="169" customWidth="1"/>
    <col min="7" max="7" width="3.7109375" style="169" customWidth="1"/>
    <col min="8" max="8" width="5.7109375" style="169" hidden="1" customWidth="1"/>
    <col min="9" max="9" width="13.42578125" style="169" customWidth="1"/>
    <col min="10" max="10" width="4.42578125" style="169" customWidth="1"/>
    <col min="11" max="11" width="12.28515625" style="169" customWidth="1"/>
    <col min="12" max="13" width="12.28515625" style="29" customWidth="1"/>
    <col min="14" max="14" width="9.140625" style="29"/>
    <col min="15" max="15" width="4.28515625" style="29" customWidth="1"/>
    <col min="16" max="18" width="14" style="29" customWidth="1"/>
    <col min="19" max="16384" width="9.140625" style="29"/>
  </cols>
  <sheetData>
    <row r="1" spans="1:18" hidden="1" x14ac:dyDescent="0.2">
      <c r="E1" s="3" t="s">
        <v>83</v>
      </c>
      <c r="F1" s="3"/>
      <c r="G1" s="3"/>
      <c r="H1" s="3"/>
      <c r="I1" s="3"/>
      <c r="J1" s="3"/>
      <c r="K1" s="3"/>
    </row>
    <row r="2" spans="1:18" ht="34.5" hidden="1" customHeight="1" x14ac:dyDescent="0.2">
      <c r="E2" s="301" t="s">
        <v>221</v>
      </c>
      <c r="F2" s="301"/>
      <c r="G2" s="301"/>
      <c r="H2" s="301"/>
      <c r="I2" s="301"/>
      <c r="J2" s="301"/>
      <c r="K2" s="301"/>
    </row>
    <row r="3" spans="1:18" ht="16.5" customHeight="1" x14ac:dyDescent="0.2">
      <c r="E3" s="302" t="s">
        <v>289</v>
      </c>
      <c r="F3" s="302"/>
      <c r="G3" s="302"/>
      <c r="H3" s="302"/>
      <c r="I3" s="302"/>
      <c r="J3" s="302"/>
      <c r="K3" s="302"/>
      <c r="L3" s="302"/>
      <c r="M3" s="302"/>
    </row>
    <row r="4" spans="1:18" ht="39.75" customHeight="1" x14ac:dyDescent="0.2">
      <c r="E4" s="303" t="s">
        <v>379</v>
      </c>
      <c r="F4" s="303"/>
      <c r="G4" s="303"/>
      <c r="H4" s="303"/>
      <c r="I4" s="303"/>
      <c r="J4" s="303"/>
      <c r="K4" s="303"/>
      <c r="L4" s="303"/>
      <c r="M4" s="303"/>
    </row>
    <row r="5" spans="1:18" ht="9" customHeight="1" x14ac:dyDescent="0.2">
      <c r="E5" s="89"/>
      <c r="F5" s="158"/>
      <c r="G5" s="158"/>
      <c r="H5" s="158"/>
      <c r="I5" s="158"/>
      <c r="J5" s="158"/>
      <c r="K5" s="158"/>
    </row>
    <row r="6" spans="1:18" ht="26.25" customHeight="1" x14ac:dyDescent="0.2">
      <c r="A6" s="304" t="s">
        <v>384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8" ht="15" customHeight="1" x14ac:dyDescent="0.2">
      <c r="A7" s="31"/>
      <c r="B7" s="31"/>
      <c r="C7" s="36"/>
      <c r="D7" s="36"/>
      <c r="E7" s="209"/>
      <c r="F7" s="31"/>
      <c r="G7" s="31"/>
      <c r="H7" s="31"/>
      <c r="I7" s="31"/>
      <c r="M7" s="29" t="s">
        <v>366</v>
      </c>
      <c r="O7" s="36"/>
      <c r="P7" s="235"/>
      <c r="Q7" s="235"/>
      <c r="R7" s="235"/>
    </row>
    <row r="8" spans="1:18" s="242" customFormat="1" ht="34.5" customHeight="1" x14ac:dyDescent="0.2">
      <c r="A8" s="305" t="s">
        <v>37</v>
      </c>
      <c r="B8" s="305"/>
      <c r="C8" s="239"/>
      <c r="D8" s="239" t="s">
        <v>103</v>
      </c>
      <c r="E8" s="240" t="s">
        <v>104</v>
      </c>
      <c r="F8" s="241" t="s">
        <v>38</v>
      </c>
      <c r="G8" s="241" t="s">
        <v>39</v>
      </c>
      <c r="H8" s="241" t="s">
        <v>105</v>
      </c>
      <c r="I8" s="241" t="s">
        <v>40</v>
      </c>
      <c r="J8" s="241" t="s">
        <v>41</v>
      </c>
      <c r="K8" s="239" t="s">
        <v>305</v>
      </c>
      <c r="L8" s="239" t="s">
        <v>361</v>
      </c>
      <c r="M8" s="239" t="s">
        <v>385</v>
      </c>
      <c r="P8" s="243"/>
      <c r="Q8" s="243"/>
      <c r="R8" s="243"/>
    </row>
    <row r="9" spans="1:18" ht="17.25" customHeight="1" x14ac:dyDescent="0.2">
      <c r="A9" s="204"/>
      <c r="B9" s="203" t="s">
        <v>241</v>
      </c>
      <c r="C9" s="156"/>
      <c r="D9" s="156">
        <v>0</v>
      </c>
      <c r="E9" s="171">
        <v>864</v>
      </c>
      <c r="F9" s="172"/>
      <c r="G9" s="172"/>
      <c r="H9" s="172"/>
      <c r="I9" s="172"/>
      <c r="J9" s="172"/>
      <c r="K9" s="148">
        <f>K116</f>
        <v>4038938</v>
      </c>
      <c r="L9" s="148">
        <f>L116</f>
        <v>4137187</v>
      </c>
      <c r="M9" s="148">
        <f>M116</f>
        <v>4246890</v>
      </c>
      <c r="P9" s="221"/>
      <c r="Q9" s="221"/>
      <c r="R9" s="221"/>
    </row>
    <row r="10" spans="1:18" s="32" customFormat="1" ht="15.75" customHeight="1" x14ac:dyDescent="0.2">
      <c r="A10" s="300" t="s">
        <v>42</v>
      </c>
      <c r="B10" s="300"/>
      <c r="C10" s="204"/>
      <c r="D10" s="156">
        <v>0</v>
      </c>
      <c r="E10" s="171">
        <v>864</v>
      </c>
      <c r="F10" s="173" t="s">
        <v>43</v>
      </c>
      <c r="G10" s="174"/>
      <c r="H10" s="174"/>
      <c r="I10" s="174"/>
      <c r="J10" s="174"/>
      <c r="K10" s="160">
        <f>K15+K43+K47+K11+K32+K39</f>
        <v>1755200</v>
      </c>
      <c r="L10" s="160">
        <f>L15+L43+L47+L11+L32+L39</f>
        <v>1815886</v>
      </c>
      <c r="M10" s="160">
        <f>M15+M43+M47+M11+M32+M39</f>
        <v>1876152</v>
      </c>
    </row>
    <row r="11" spans="1:18" ht="38.25" hidden="1" customHeight="1" x14ac:dyDescent="0.2">
      <c r="A11" s="306" t="s">
        <v>63</v>
      </c>
      <c r="B11" s="306"/>
      <c r="C11" s="204"/>
      <c r="D11" s="156">
        <v>0</v>
      </c>
      <c r="E11" s="171">
        <v>864</v>
      </c>
      <c r="F11" s="175" t="s">
        <v>43</v>
      </c>
      <c r="G11" s="175" t="s">
        <v>44</v>
      </c>
      <c r="H11" s="175"/>
      <c r="I11" s="175"/>
      <c r="J11" s="172"/>
      <c r="K11" s="160">
        <f>K12</f>
        <v>0</v>
      </c>
      <c r="L11" s="160">
        <f>L12</f>
        <v>0</v>
      </c>
      <c r="M11" s="160">
        <f>M12</f>
        <v>0</v>
      </c>
    </row>
    <row r="12" spans="1:18" ht="30" hidden="1" customHeight="1" x14ac:dyDescent="0.2">
      <c r="A12" s="161" t="s">
        <v>107</v>
      </c>
      <c r="B12" s="202" t="s">
        <v>313</v>
      </c>
      <c r="C12" s="204"/>
      <c r="D12" s="204">
        <v>0</v>
      </c>
      <c r="E12" s="171">
        <v>864</v>
      </c>
      <c r="F12" s="176" t="s">
        <v>43</v>
      </c>
      <c r="G12" s="176" t="s">
        <v>44</v>
      </c>
      <c r="H12" s="176" t="s">
        <v>158</v>
      </c>
      <c r="I12" s="177" t="s">
        <v>246</v>
      </c>
      <c r="J12" s="178" t="s">
        <v>108</v>
      </c>
      <c r="K12" s="150">
        <f t="shared" ref="K12:M13" si="0">K13</f>
        <v>0</v>
      </c>
      <c r="L12" s="150">
        <f t="shared" si="0"/>
        <v>0</v>
      </c>
      <c r="M12" s="150">
        <f t="shared" si="0"/>
        <v>0</v>
      </c>
    </row>
    <row r="13" spans="1:18" ht="65.25" hidden="1" customHeight="1" x14ac:dyDescent="0.2">
      <c r="A13" s="162" t="s">
        <v>106</v>
      </c>
      <c r="B13" s="162" t="s">
        <v>106</v>
      </c>
      <c r="C13" s="204"/>
      <c r="D13" s="204">
        <v>0</v>
      </c>
      <c r="E13" s="171">
        <v>864</v>
      </c>
      <c r="F13" s="176" t="s">
        <v>43</v>
      </c>
      <c r="G13" s="176" t="s">
        <v>44</v>
      </c>
      <c r="H13" s="176" t="s">
        <v>158</v>
      </c>
      <c r="I13" s="177" t="s">
        <v>246</v>
      </c>
      <c r="J13" s="177" t="s">
        <v>24</v>
      </c>
      <c r="K13" s="150">
        <f>K14</f>
        <v>0</v>
      </c>
      <c r="L13" s="150">
        <f t="shared" si="0"/>
        <v>0</v>
      </c>
      <c r="M13" s="150">
        <f t="shared" si="0"/>
        <v>0</v>
      </c>
    </row>
    <row r="14" spans="1:18" ht="27" hidden="1" customHeight="1" x14ac:dyDescent="0.2">
      <c r="A14" s="162" t="s">
        <v>109</v>
      </c>
      <c r="B14" s="162" t="s">
        <v>109</v>
      </c>
      <c r="C14" s="204"/>
      <c r="D14" s="204">
        <v>0</v>
      </c>
      <c r="E14" s="171">
        <v>864</v>
      </c>
      <c r="F14" s="172" t="s">
        <v>43</v>
      </c>
      <c r="G14" s="172" t="s">
        <v>44</v>
      </c>
      <c r="H14" s="172" t="s">
        <v>158</v>
      </c>
      <c r="I14" s="177" t="s">
        <v>246</v>
      </c>
      <c r="J14" s="177" t="s">
        <v>25</v>
      </c>
      <c r="K14" s="150">
        <v>0</v>
      </c>
      <c r="L14" s="150">
        <v>0</v>
      </c>
      <c r="M14" s="150">
        <v>0</v>
      </c>
    </row>
    <row r="15" spans="1:18" s="33" customFormat="1" ht="66.75" customHeight="1" x14ac:dyDescent="0.2">
      <c r="A15" s="307" t="s">
        <v>47</v>
      </c>
      <c r="B15" s="308"/>
      <c r="C15" s="204"/>
      <c r="D15" s="156">
        <v>0</v>
      </c>
      <c r="E15" s="171">
        <v>864</v>
      </c>
      <c r="F15" s="173" t="s">
        <v>43</v>
      </c>
      <c r="G15" s="173" t="s">
        <v>48</v>
      </c>
      <c r="H15" s="173"/>
      <c r="I15" s="173"/>
      <c r="J15" s="173"/>
      <c r="K15" s="160">
        <f>K16+K19+K29+K26</f>
        <v>1748600</v>
      </c>
      <c r="L15" s="160">
        <f>L16+L19+L29+L26</f>
        <v>1748586</v>
      </c>
      <c r="M15" s="160">
        <f>M16+M19+M29+M26</f>
        <v>1748552</v>
      </c>
    </row>
    <row r="16" spans="1:18" ht="30" customHeight="1" x14ac:dyDescent="0.2">
      <c r="A16" s="232" t="s">
        <v>107</v>
      </c>
      <c r="B16" s="229" t="s">
        <v>313</v>
      </c>
      <c r="C16" s="233">
        <v>64</v>
      </c>
      <c r="D16" s="233">
        <v>0</v>
      </c>
      <c r="E16" s="171">
        <v>864</v>
      </c>
      <c r="F16" s="176" t="s">
        <v>43</v>
      </c>
      <c r="G16" s="176" t="s">
        <v>48</v>
      </c>
      <c r="H16" s="176" t="s">
        <v>158</v>
      </c>
      <c r="I16" s="177" t="s">
        <v>386</v>
      </c>
      <c r="J16" s="178" t="s">
        <v>108</v>
      </c>
      <c r="K16" s="150">
        <f t="shared" ref="K16:M17" si="1">K17</f>
        <v>511000</v>
      </c>
      <c r="L16" s="150">
        <f t="shared" si="1"/>
        <v>511000</v>
      </c>
      <c r="M16" s="150">
        <f t="shared" si="1"/>
        <v>511000</v>
      </c>
    </row>
    <row r="17" spans="1:13" ht="65.25" customHeight="1" x14ac:dyDescent="0.2">
      <c r="A17" s="162" t="s">
        <v>106</v>
      </c>
      <c r="B17" s="162" t="s">
        <v>106</v>
      </c>
      <c r="C17" s="233">
        <v>64</v>
      </c>
      <c r="D17" s="233">
        <v>0</v>
      </c>
      <c r="E17" s="171">
        <v>864</v>
      </c>
      <c r="F17" s="176" t="s">
        <v>43</v>
      </c>
      <c r="G17" s="176" t="s">
        <v>48</v>
      </c>
      <c r="H17" s="176" t="s">
        <v>158</v>
      </c>
      <c r="I17" s="177" t="s">
        <v>386</v>
      </c>
      <c r="J17" s="177" t="s">
        <v>24</v>
      </c>
      <c r="K17" s="150">
        <f>K18</f>
        <v>511000</v>
      </c>
      <c r="L17" s="150">
        <f t="shared" si="1"/>
        <v>511000</v>
      </c>
      <c r="M17" s="150">
        <f t="shared" si="1"/>
        <v>511000</v>
      </c>
    </row>
    <row r="18" spans="1:13" ht="27" customHeight="1" x14ac:dyDescent="0.2">
      <c r="A18" s="162" t="s">
        <v>109</v>
      </c>
      <c r="B18" s="162" t="s">
        <v>109</v>
      </c>
      <c r="C18" s="233">
        <v>64</v>
      </c>
      <c r="D18" s="233">
        <v>0</v>
      </c>
      <c r="E18" s="171">
        <v>864</v>
      </c>
      <c r="F18" s="172" t="s">
        <v>43</v>
      </c>
      <c r="G18" s="172" t="s">
        <v>48</v>
      </c>
      <c r="H18" s="172" t="s">
        <v>158</v>
      </c>
      <c r="I18" s="177" t="s">
        <v>386</v>
      </c>
      <c r="J18" s="177" t="s">
        <v>25</v>
      </c>
      <c r="K18" s="150">
        <v>511000</v>
      </c>
      <c r="L18" s="150">
        <v>511000</v>
      </c>
      <c r="M18" s="150">
        <v>511000</v>
      </c>
    </row>
    <row r="19" spans="1:13" ht="39.75" customHeight="1" x14ac:dyDescent="0.2">
      <c r="A19" s="309" t="s">
        <v>110</v>
      </c>
      <c r="B19" s="309"/>
      <c r="C19" s="204"/>
      <c r="D19" s="204">
        <v>0</v>
      </c>
      <c r="E19" s="171">
        <v>864</v>
      </c>
      <c r="F19" s="172" t="s">
        <v>43</v>
      </c>
      <c r="G19" s="172" t="s">
        <v>48</v>
      </c>
      <c r="H19" s="177" t="s">
        <v>111</v>
      </c>
      <c r="I19" s="177" t="s">
        <v>247</v>
      </c>
      <c r="J19" s="172"/>
      <c r="K19" s="150">
        <f>K20+K22+K24</f>
        <v>1225600</v>
      </c>
      <c r="L19" s="150">
        <f>L20+L22+L24</f>
        <v>1225586</v>
      </c>
      <c r="M19" s="150">
        <f>M20+M22+M24</f>
        <v>1225552</v>
      </c>
    </row>
    <row r="20" spans="1:13" ht="66" customHeight="1" x14ac:dyDescent="0.2">
      <c r="A20" s="202"/>
      <c r="B20" s="162" t="s">
        <v>106</v>
      </c>
      <c r="C20" s="204"/>
      <c r="D20" s="204">
        <v>0</v>
      </c>
      <c r="E20" s="171">
        <v>864</v>
      </c>
      <c r="F20" s="176" t="s">
        <v>43</v>
      </c>
      <c r="G20" s="176" t="s">
        <v>48</v>
      </c>
      <c r="H20" s="177" t="s">
        <v>111</v>
      </c>
      <c r="I20" s="177" t="s">
        <v>247</v>
      </c>
      <c r="J20" s="172" t="s">
        <v>24</v>
      </c>
      <c r="K20" s="150">
        <f>K21</f>
        <v>954000</v>
      </c>
      <c r="L20" s="150">
        <f>L21</f>
        <v>954000</v>
      </c>
      <c r="M20" s="150">
        <f>M21</f>
        <v>954000</v>
      </c>
    </row>
    <row r="21" spans="1:13" ht="29.25" customHeight="1" x14ac:dyDescent="0.2">
      <c r="A21" s="35"/>
      <c r="B21" s="162" t="s">
        <v>109</v>
      </c>
      <c r="C21" s="204"/>
      <c r="D21" s="204">
        <v>0</v>
      </c>
      <c r="E21" s="171">
        <v>864</v>
      </c>
      <c r="F21" s="172" t="s">
        <v>43</v>
      </c>
      <c r="G21" s="172" t="s">
        <v>48</v>
      </c>
      <c r="H21" s="177" t="s">
        <v>111</v>
      </c>
      <c r="I21" s="177" t="s">
        <v>247</v>
      </c>
      <c r="J21" s="172" t="s">
        <v>25</v>
      </c>
      <c r="K21" s="150">
        <v>954000</v>
      </c>
      <c r="L21" s="150">
        <v>954000</v>
      </c>
      <c r="M21" s="150">
        <v>954000</v>
      </c>
    </row>
    <row r="22" spans="1:13" ht="29.25" customHeight="1" x14ac:dyDescent="0.2">
      <c r="A22" s="35"/>
      <c r="B22" s="163" t="s">
        <v>331</v>
      </c>
      <c r="C22" s="204"/>
      <c r="D22" s="204">
        <v>0</v>
      </c>
      <c r="E22" s="171">
        <v>864</v>
      </c>
      <c r="F22" s="172" t="s">
        <v>43</v>
      </c>
      <c r="G22" s="172" t="s">
        <v>48</v>
      </c>
      <c r="H22" s="177" t="s">
        <v>111</v>
      </c>
      <c r="I22" s="177" t="s">
        <v>247</v>
      </c>
      <c r="J22" s="172" t="s">
        <v>26</v>
      </c>
      <c r="K22" s="150">
        <f>K23</f>
        <v>184600</v>
      </c>
      <c r="L22" s="150">
        <f>L23</f>
        <v>184586</v>
      </c>
      <c r="M22" s="150">
        <f>M23</f>
        <v>184552</v>
      </c>
    </row>
    <row r="23" spans="1:13" ht="39.75" customHeight="1" x14ac:dyDescent="0.2">
      <c r="A23" s="35"/>
      <c r="B23" s="163" t="s">
        <v>114</v>
      </c>
      <c r="C23" s="204"/>
      <c r="D23" s="204">
        <v>0</v>
      </c>
      <c r="E23" s="171">
        <v>864</v>
      </c>
      <c r="F23" s="172" t="s">
        <v>43</v>
      </c>
      <c r="G23" s="172" t="s">
        <v>48</v>
      </c>
      <c r="H23" s="177" t="s">
        <v>111</v>
      </c>
      <c r="I23" s="177" t="s">
        <v>247</v>
      </c>
      <c r="J23" s="172" t="s">
        <v>27</v>
      </c>
      <c r="K23" s="150">
        <v>184600</v>
      </c>
      <c r="L23" s="150">
        <v>184586</v>
      </c>
      <c r="M23" s="150">
        <v>184552</v>
      </c>
    </row>
    <row r="24" spans="1:13" ht="15.75" customHeight="1" x14ac:dyDescent="0.2">
      <c r="A24" s="35"/>
      <c r="B24" s="180" t="s">
        <v>28</v>
      </c>
      <c r="C24" s="204"/>
      <c r="D24" s="204">
        <v>0</v>
      </c>
      <c r="E24" s="171">
        <v>864</v>
      </c>
      <c r="F24" s="172" t="s">
        <v>43</v>
      </c>
      <c r="G24" s="172" t="s">
        <v>48</v>
      </c>
      <c r="H24" s="177" t="s">
        <v>111</v>
      </c>
      <c r="I24" s="177" t="s">
        <v>247</v>
      </c>
      <c r="J24" s="172" t="s">
        <v>29</v>
      </c>
      <c r="K24" s="150">
        <f>K25</f>
        <v>87000</v>
      </c>
      <c r="L24" s="150">
        <f>L25</f>
        <v>87000</v>
      </c>
      <c r="M24" s="150">
        <f>M25</f>
        <v>87000</v>
      </c>
    </row>
    <row r="25" spans="1:13" ht="15.75" customHeight="1" x14ac:dyDescent="0.2">
      <c r="A25" s="35"/>
      <c r="B25" s="107" t="s">
        <v>248</v>
      </c>
      <c r="C25" s="204"/>
      <c r="D25" s="204">
        <v>0</v>
      </c>
      <c r="E25" s="171">
        <v>864</v>
      </c>
      <c r="F25" s="172" t="s">
        <v>43</v>
      </c>
      <c r="G25" s="172" t="s">
        <v>48</v>
      </c>
      <c r="H25" s="177" t="s">
        <v>111</v>
      </c>
      <c r="I25" s="177" t="s">
        <v>247</v>
      </c>
      <c r="J25" s="172" t="s">
        <v>249</v>
      </c>
      <c r="K25" s="150">
        <v>87000</v>
      </c>
      <c r="L25" s="150">
        <v>87000</v>
      </c>
      <c r="M25" s="150">
        <v>87000</v>
      </c>
    </row>
    <row r="26" spans="1:13" ht="31.5" customHeight="1" x14ac:dyDescent="0.2">
      <c r="A26" s="35"/>
      <c r="B26" s="107" t="s">
        <v>362</v>
      </c>
      <c r="C26" s="216"/>
      <c r="D26" s="216"/>
      <c r="E26" s="171">
        <v>864</v>
      </c>
      <c r="F26" s="172" t="s">
        <v>43</v>
      </c>
      <c r="G26" s="172" t="s">
        <v>48</v>
      </c>
      <c r="H26" s="177"/>
      <c r="I26" s="177" t="s">
        <v>351</v>
      </c>
      <c r="J26" s="172"/>
      <c r="K26" s="150">
        <f t="shared" ref="K26:M27" si="2">K27</f>
        <v>7000</v>
      </c>
      <c r="L26" s="150">
        <f t="shared" si="2"/>
        <v>7000</v>
      </c>
      <c r="M26" s="150">
        <f t="shared" si="2"/>
        <v>7000</v>
      </c>
    </row>
    <row r="27" spans="1:13" ht="27" customHeight="1" x14ac:dyDescent="0.2">
      <c r="A27" s="35"/>
      <c r="B27" s="163" t="s">
        <v>331</v>
      </c>
      <c r="C27" s="216"/>
      <c r="D27" s="216"/>
      <c r="E27" s="171">
        <v>864</v>
      </c>
      <c r="F27" s="172" t="s">
        <v>43</v>
      </c>
      <c r="G27" s="172" t="s">
        <v>48</v>
      </c>
      <c r="H27" s="177"/>
      <c r="I27" s="177" t="s">
        <v>351</v>
      </c>
      <c r="J27" s="172" t="s">
        <v>26</v>
      </c>
      <c r="K27" s="150">
        <f t="shared" si="2"/>
        <v>7000</v>
      </c>
      <c r="L27" s="150">
        <f t="shared" si="2"/>
        <v>7000</v>
      </c>
      <c r="M27" s="150">
        <f t="shared" si="2"/>
        <v>7000</v>
      </c>
    </row>
    <row r="28" spans="1:13" ht="39.75" customHeight="1" x14ac:dyDescent="0.2">
      <c r="A28" s="35"/>
      <c r="B28" s="163" t="s">
        <v>114</v>
      </c>
      <c r="C28" s="216"/>
      <c r="D28" s="216"/>
      <c r="E28" s="171">
        <v>864</v>
      </c>
      <c r="F28" s="172" t="s">
        <v>43</v>
      </c>
      <c r="G28" s="172" t="s">
        <v>48</v>
      </c>
      <c r="H28" s="177"/>
      <c r="I28" s="177" t="s">
        <v>351</v>
      </c>
      <c r="J28" s="172" t="s">
        <v>27</v>
      </c>
      <c r="K28" s="150">
        <v>7000</v>
      </c>
      <c r="L28" s="150">
        <v>7000</v>
      </c>
      <c r="M28" s="150">
        <v>7000</v>
      </c>
    </row>
    <row r="29" spans="1:13" ht="15.75" customHeight="1" x14ac:dyDescent="0.2">
      <c r="A29" s="35"/>
      <c r="B29" s="13" t="s">
        <v>323</v>
      </c>
      <c r="C29" s="204"/>
      <c r="D29" s="107"/>
      <c r="E29" s="5">
        <v>851</v>
      </c>
      <c r="F29" s="191" t="s">
        <v>43</v>
      </c>
      <c r="G29" s="191" t="s">
        <v>48</v>
      </c>
      <c r="H29" s="35"/>
      <c r="I29" s="191" t="s">
        <v>324</v>
      </c>
      <c r="J29" s="191"/>
      <c r="K29" s="150">
        <f>K30</f>
        <v>5000</v>
      </c>
      <c r="L29" s="150">
        <f>L30</f>
        <v>5000</v>
      </c>
      <c r="M29" s="150">
        <f>M30</f>
        <v>5000</v>
      </c>
    </row>
    <row r="30" spans="1:13" ht="15.75" customHeight="1" x14ac:dyDescent="0.2">
      <c r="A30" s="35"/>
      <c r="B30" s="107" t="s">
        <v>28</v>
      </c>
      <c r="C30" s="204"/>
      <c r="D30" s="107"/>
      <c r="E30" s="5">
        <v>851</v>
      </c>
      <c r="F30" s="191" t="s">
        <v>43</v>
      </c>
      <c r="G30" s="191" t="s">
        <v>48</v>
      </c>
      <c r="H30" s="35"/>
      <c r="I30" s="191" t="s">
        <v>324</v>
      </c>
      <c r="J30" s="191" t="s">
        <v>29</v>
      </c>
      <c r="K30" s="150">
        <f t="shared" ref="K30:M34" si="3">K31</f>
        <v>5000</v>
      </c>
      <c r="L30" s="150">
        <f t="shared" si="3"/>
        <v>5000</v>
      </c>
      <c r="M30" s="150">
        <f t="shared" si="3"/>
        <v>5000</v>
      </c>
    </row>
    <row r="31" spans="1:13" ht="15.75" customHeight="1" x14ac:dyDescent="0.2">
      <c r="A31" s="35"/>
      <c r="B31" s="107" t="s">
        <v>248</v>
      </c>
      <c r="C31" s="204"/>
      <c r="D31" s="107"/>
      <c r="E31" s="5">
        <v>851</v>
      </c>
      <c r="F31" s="191" t="s">
        <v>43</v>
      </c>
      <c r="G31" s="191" t="s">
        <v>48</v>
      </c>
      <c r="H31" s="35"/>
      <c r="I31" s="191" t="s">
        <v>324</v>
      </c>
      <c r="J31" s="191" t="s">
        <v>249</v>
      </c>
      <c r="K31" s="150">
        <v>5000</v>
      </c>
      <c r="L31" s="150">
        <v>5000</v>
      </c>
      <c r="M31" s="150">
        <v>5000</v>
      </c>
    </row>
    <row r="32" spans="1:13" s="33" customFormat="1" ht="53.25" customHeight="1" x14ac:dyDescent="0.2">
      <c r="A32" s="181" t="s">
        <v>115</v>
      </c>
      <c r="B32" s="181" t="s">
        <v>115</v>
      </c>
      <c r="C32" s="204"/>
      <c r="D32" s="156">
        <v>0</v>
      </c>
      <c r="E32" s="171">
        <v>864</v>
      </c>
      <c r="F32" s="173" t="s">
        <v>43</v>
      </c>
      <c r="G32" s="173" t="s">
        <v>30</v>
      </c>
      <c r="H32" s="173"/>
      <c r="I32" s="173"/>
      <c r="J32" s="173"/>
      <c r="K32" s="160">
        <f>K33+K36</f>
        <v>3300</v>
      </c>
      <c r="L32" s="160">
        <f>L33+L36</f>
        <v>3300</v>
      </c>
      <c r="M32" s="160">
        <f>M33+M36</f>
        <v>3300</v>
      </c>
    </row>
    <row r="33" spans="1:13" s="33" customFormat="1" ht="65.25" customHeight="1" x14ac:dyDescent="0.2">
      <c r="A33" s="161" t="s">
        <v>116</v>
      </c>
      <c r="B33" s="162" t="s">
        <v>312</v>
      </c>
      <c r="C33" s="204"/>
      <c r="D33" s="204">
        <v>0</v>
      </c>
      <c r="E33" s="171">
        <v>864</v>
      </c>
      <c r="F33" s="172" t="s">
        <v>43</v>
      </c>
      <c r="G33" s="172" t="s">
        <v>30</v>
      </c>
      <c r="H33" s="172" t="s">
        <v>188</v>
      </c>
      <c r="I33" s="177" t="s">
        <v>250</v>
      </c>
      <c r="J33" s="172"/>
      <c r="K33" s="150">
        <f>K34</f>
        <v>3000</v>
      </c>
      <c r="L33" s="150">
        <f t="shared" si="3"/>
        <v>3000</v>
      </c>
      <c r="M33" s="150">
        <f t="shared" si="3"/>
        <v>3000</v>
      </c>
    </row>
    <row r="34" spans="1:13" ht="14.25" customHeight="1" x14ac:dyDescent="0.2">
      <c r="A34" s="35"/>
      <c r="B34" s="164" t="s">
        <v>58</v>
      </c>
      <c r="C34" s="204"/>
      <c r="D34" s="204">
        <v>0</v>
      </c>
      <c r="E34" s="171">
        <v>864</v>
      </c>
      <c r="F34" s="172" t="s">
        <v>43</v>
      </c>
      <c r="G34" s="182" t="s">
        <v>30</v>
      </c>
      <c r="H34" s="172" t="s">
        <v>188</v>
      </c>
      <c r="I34" s="177" t="s">
        <v>250</v>
      </c>
      <c r="J34" s="172" t="s">
        <v>45</v>
      </c>
      <c r="K34" s="150">
        <f t="shared" si="3"/>
        <v>3000</v>
      </c>
      <c r="L34" s="150">
        <f t="shared" si="3"/>
        <v>3000</v>
      </c>
      <c r="M34" s="150">
        <f t="shared" si="3"/>
        <v>3000</v>
      </c>
    </row>
    <row r="35" spans="1:13" ht="16.5" customHeight="1" x14ac:dyDescent="0.2">
      <c r="A35" s="35"/>
      <c r="B35" s="164" t="s">
        <v>70</v>
      </c>
      <c r="C35" s="204"/>
      <c r="D35" s="204">
        <v>0</v>
      </c>
      <c r="E35" s="171">
        <v>864</v>
      </c>
      <c r="F35" s="172" t="s">
        <v>43</v>
      </c>
      <c r="G35" s="182" t="s">
        <v>30</v>
      </c>
      <c r="H35" s="172" t="s">
        <v>188</v>
      </c>
      <c r="I35" s="177" t="s">
        <v>250</v>
      </c>
      <c r="J35" s="172" t="s">
        <v>33</v>
      </c>
      <c r="K35" s="150">
        <v>3000</v>
      </c>
      <c r="L35" s="150">
        <v>3000</v>
      </c>
      <c r="M35" s="150">
        <v>3000</v>
      </c>
    </row>
    <row r="36" spans="1:13" ht="78" customHeight="1" x14ac:dyDescent="0.2">
      <c r="A36" s="35"/>
      <c r="B36" s="164" t="s">
        <v>352</v>
      </c>
      <c r="C36" s="216"/>
      <c r="D36" s="216"/>
      <c r="E36" s="171">
        <v>864</v>
      </c>
      <c r="F36" s="172" t="s">
        <v>43</v>
      </c>
      <c r="G36" s="182" t="s">
        <v>30</v>
      </c>
      <c r="H36" s="172"/>
      <c r="I36" s="177" t="s">
        <v>353</v>
      </c>
      <c r="J36" s="172"/>
      <c r="K36" s="150">
        <f t="shared" ref="K36:M37" si="4">K37</f>
        <v>300</v>
      </c>
      <c r="L36" s="150">
        <f t="shared" si="4"/>
        <v>300</v>
      </c>
      <c r="M36" s="150">
        <f t="shared" si="4"/>
        <v>300</v>
      </c>
    </row>
    <row r="37" spans="1:13" ht="14.25" customHeight="1" x14ac:dyDescent="0.2">
      <c r="A37" s="35"/>
      <c r="B37" s="164" t="s">
        <v>58</v>
      </c>
      <c r="C37" s="216"/>
      <c r="D37" s="216"/>
      <c r="E37" s="171">
        <v>864</v>
      </c>
      <c r="F37" s="172" t="s">
        <v>43</v>
      </c>
      <c r="G37" s="182" t="s">
        <v>30</v>
      </c>
      <c r="H37" s="172"/>
      <c r="I37" s="177" t="s">
        <v>353</v>
      </c>
      <c r="J37" s="172" t="s">
        <v>45</v>
      </c>
      <c r="K37" s="150">
        <f t="shared" si="4"/>
        <v>300</v>
      </c>
      <c r="L37" s="150">
        <f t="shared" si="4"/>
        <v>300</v>
      </c>
      <c r="M37" s="150">
        <f t="shared" si="4"/>
        <v>300</v>
      </c>
    </row>
    <row r="38" spans="1:13" ht="14.25" customHeight="1" x14ac:dyDescent="0.2">
      <c r="A38" s="35"/>
      <c r="B38" s="164" t="s">
        <v>70</v>
      </c>
      <c r="C38" s="216"/>
      <c r="D38" s="216"/>
      <c r="E38" s="171">
        <v>864</v>
      </c>
      <c r="F38" s="172" t="s">
        <v>43</v>
      </c>
      <c r="G38" s="182" t="s">
        <v>30</v>
      </c>
      <c r="H38" s="172"/>
      <c r="I38" s="177" t="s">
        <v>353</v>
      </c>
      <c r="J38" s="172" t="s">
        <v>33</v>
      </c>
      <c r="K38" s="150">
        <v>300</v>
      </c>
      <c r="L38" s="150">
        <v>300</v>
      </c>
      <c r="M38" s="150">
        <v>300</v>
      </c>
    </row>
    <row r="39" spans="1:13" ht="28.5" hidden="1" customHeight="1" x14ac:dyDescent="0.2">
      <c r="A39" s="35"/>
      <c r="B39" s="201" t="s">
        <v>354</v>
      </c>
      <c r="C39" s="156"/>
      <c r="D39" s="156"/>
      <c r="E39" s="217">
        <v>864</v>
      </c>
      <c r="F39" s="173" t="s">
        <v>43</v>
      </c>
      <c r="G39" s="184" t="s">
        <v>357</v>
      </c>
      <c r="H39" s="173"/>
      <c r="I39" s="218"/>
      <c r="J39" s="173"/>
      <c r="K39" s="160">
        <f t="shared" ref="K39:M41" si="5">K40</f>
        <v>0</v>
      </c>
      <c r="L39" s="160">
        <f t="shared" si="5"/>
        <v>0</v>
      </c>
      <c r="M39" s="160">
        <f t="shared" si="5"/>
        <v>0</v>
      </c>
    </row>
    <row r="40" spans="1:13" ht="29.25" hidden="1" customHeight="1" x14ac:dyDescent="0.2">
      <c r="A40" s="35"/>
      <c r="B40" s="163" t="s">
        <v>355</v>
      </c>
      <c r="C40" s="216"/>
      <c r="D40" s="216"/>
      <c r="E40" s="171">
        <v>864</v>
      </c>
      <c r="F40" s="172" t="s">
        <v>43</v>
      </c>
      <c r="G40" s="182" t="s">
        <v>357</v>
      </c>
      <c r="H40" s="172"/>
      <c r="I40" s="177" t="s">
        <v>358</v>
      </c>
      <c r="J40" s="172"/>
      <c r="K40" s="150">
        <f t="shared" si="5"/>
        <v>0</v>
      </c>
      <c r="L40" s="150">
        <f t="shared" si="5"/>
        <v>0</v>
      </c>
      <c r="M40" s="150">
        <f t="shared" si="5"/>
        <v>0</v>
      </c>
    </row>
    <row r="41" spans="1:13" ht="15.75" hidden="1" customHeight="1" x14ac:dyDescent="0.2">
      <c r="A41" s="35"/>
      <c r="B41" s="163" t="s">
        <v>28</v>
      </c>
      <c r="C41" s="216"/>
      <c r="D41" s="216"/>
      <c r="E41" s="171">
        <v>864</v>
      </c>
      <c r="F41" s="172" t="s">
        <v>43</v>
      </c>
      <c r="G41" s="182" t="s">
        <v>357</v>
      </c>
      <c r="H41" s="172"/>
      <c r="I41" s="177" t="s">
        <v>358</v>
      </c>
      <c r="J41" s="172" t="s">
        <v>29</v>
      </c>
      <c r="K41" s="150">
        <f t="shared" si="5"/>
        <v>0</v>
      </c>
      <c r="L41" s="150">
        <f t="shared" si="5"/>
        <v>0</v>
      </c>
      <c r="M41" s="150">
        <f t="shared" si="5"/>
        <v>0</v>
      </c>
    </row>
    <row r="42" spans="1:13" ht="15" hidden="1" customHeight="1" x14ac:dyDescent="0.2">
      <c r="A42" s="35"/>
      <c r="B42" s="163" t="s">
        <v>356</v>
      </c>
      <c r="C42" s="216"/>
      <c r="D42" s="216"/>
      <c r="E42" s="171">
        <v>864</v>
      </c>
      <c r="F42" s="172" t="s">
        <v>43</v>
      </c>
      <c r="G42" s="182" t="s">
        <v>357</v>
      </c>
      <c r="H42" s="172"/>
      <c r="I42" s="177" t="s">
        <v>358</v>
      </c>
      <c r="J42" s="172" t="s">
        <v>359</v>
      </c>
      <c r="K42" s="150">
        <v>0</v>
      </c>
      <c r="L42" s="150">
        <v>0</v>
      </c>
      <c r="M42" s="150">
        <v>0</v>
      </c>
    </row>
    <row r="43" spans="1:13" s="33" customFormat="1" ht="15.75" hidden="1" customHeight="1" x14ac:dyDescent="0.2">
      <c r="A43" s="300" t="s">
        <v>50</v>
      </c>
      <c r="B43" s="300"/>
      <c r="C43" s="204"/>
      <c r="D43" s="156">
        <v>0</v>
      </c>
      <c r="E43" s="171">
        <v>864</v>
      </c>
      <c r="F43" s="173" t="s">
        <v>43</v>
      </c>
      <c r="G43" s="173" t="s">
        <v>59</v>
      </c>
      <c r="H43" s="173"/>
      <c r="I43" s="173"/>
      <c r="J43" s="173"/>
      <c r="K43" s="80">
        <f t="shared" ref="K43:M45" si="6">K44</f>
        <v>0</v>
      </c>
      <c r="L43" s="80">
        <f t="shared" si="6"/>
        <v>0</v>
      </c>
      <c r="M43" s="80">
        <f t="shared" si="6"/>
        <v>0</v>
      </c>
    </row>
    <row r="44" spans="1:13" ht="15.75" hidden="1" customHeight="1" x14ac:dyDescent="0.2">
      <c r="A44" s="310" t="s">
        <v>311</v>
      </c>
      <c r="B44" s="310"/>
      <c r="C44" s="204"/>
      <c r="D44" s="204">
        <v>0</v>
      </c>
      <c r="E44" s="171">
        <v>864</v>
      </c>
      <c r="F44" s="172" t="s">
        <v>43</v>
      </c>
      <c r="G44" s="172" t="s">
        <v>59</v>
      </c>
      <c r="H44" s="172" t="s">
        <v>117</v>
      </c>
      <c r="I44" s="177" t="s">
        <v>367</v>
      </c>
      <c r="J44" s="172"/>
      <c r="K44" s="34">
        <f t="shared" si="6"/>
        <v>0</v>
      </c>
      <c r="L44" s="34">
        <f t="shared" si="6"/>
        <v>0</v>
      </c>
      <c r="M44" s="34">
        <f t="shared" si="6"/>
        <v>0</v>
      </c>
    </row>
    <row r="45" spans="1:13" ht="12.75" hidden="1" customHeight="1" x14ac:dyDescent="0.2">
      <c r="A45" s="35"/>
      <c r="B45" s="205" t="s">
        <v>28</v>
      </c>
      <c r="C45" s="204"/>
      <c r="D45" s="204">
        <v>0</v>
      </c>
      <c r="E45" s="171">
        <v>864</v>
      </c>
      <c r="F45" s="172" t="s">
        <v>43</v>
      </c>
      <c r="G45" s="172" t="s">
        <v>59</v>
      </c>
      <c r="H45" s="172" t="s">
        <v>117</v>
      </c>
      <c r="I45" s="177" t="s">
        <v>367</v>
      </c>
      <c r="J45" s="172" t="s">
        <v>29</v>
      </c>
      <c r="K45" s="34">
        <f t="shared" si="6"/>
        <v>0</v>
      </c>
      <c r="L45" s="34">
        <f t="shared" si="6"/>
        <v>0</v>
      </c>
      <c r="M45" s="34">
        <f t="shared" si="6"/>
        <v>0</v>
      </c>
    </row>
    <row r="46" spans="1:13" ht="15.75" hidden="1" customHeight="1" x14ac:dyDescent="0.2">
      <c r="A46" s="35"/>
      <c r="B46" s="164" t="s">
        <v>31</v>
      </c>
      <c r="C46" s="204"/>
      <c r="D46" s="204">
        <v>0</v>
      </c>
      <c r="E46" s="171">
        <v>864</v>
      </c>
      <c r="F46" s="172" t="s">
        <v>43</v>
      </c>
      <c r="G46" s="172" t="s">
        <v>59</v>
      </c>
      <c r="H46" s="172" t="s">
        <v>117</v>
      </c>
      <c r="I46" s="177" t="s">
        <v>367</v>
      </c>
      <c r="J46" s="172" t="s">
        <v>32</v>
      </c>
      <c r="K46" s="34">
        <v>0</v>
      </c>
      <c r="L46" s="34">
        <v>0</v>
      </c>
      <c r="M46" s="34">
        <v>0</v>
      </c>
    </row>
    <row r="47" spans="1:13" s="33" customFormat="1" ht="15.75" customHeight="1" x14ac:dyDescent="0.2">
      <c r="A47" s="300" t="s">
        <v>51</v>
      </c>
      <c r="B47" s="300"/>
      <c r="C47" s="204"/>
      <c r="D47" s="156">
        <v>0</v>
      </c>
      <c r="E47" s="171">
        <v>864</v>
      </c>
      <c r="F47" s="173" t="s">
        <v>43</v>
      </c>
      <c r="G47" s="173" t="s">
        <v>60</v>
      </c>
      <c r="H47" s="173"/>
      <c r="I47" s="173"/>
      <c r="J47" s="173"/>
      <c r="K47" s="160">
        <f>K48+K53+K56</f>
        <v>3300</v>
      </c>
      <c r="L47" s="160">
        <f>L48+L53+L56</f>
        <v>64000</v>
      </c>
      <c r="M47" s="160">
        <f>M48+M53+M56</f>
        <v>124300</v>
      </c>
    </row>
    <row r="48" spans="1:13" ht="42.75" customHeight="1" x14ac:dyDescent="0.2">
      <c r="A48" s="309" t="s">
        <v>322</v>
      </c>
      <c r="B48" s="309"/>
      <c r="C48" s="204"/>
      <c r="D48" s="204">
        <v>0</v>
      </c>
      <c r="E48" s="171">
        <v>864</v>
      </c>
      <c r="F48" s="182" t="s">
        <v>43</v>
      </c>
      <c r="G48" s="182" t="s">
        <v>60</v>
      </c>
      <c r="H48" s="172" t="s">
        <v>190</v>
      </c>
      <c r="I48" s="176" t="s">
        <v>321</v>
      </c>
      <c r="J48" s="172"/>
      <c r="K48" s="150">
        <f>K49+K51</f>
        <v>2800</v>
      </c>
      <c r="L48" s="150">
        <f>L49+L51</f>
        <v>2800</v>
      </c>
      <c r="M48" s="150">
        <f>M49+M51</f>
        <v>2800</v>
      </c>
    </row>
    <row r="49" spans="1:19" ht="27.75" hidden="1" customHeight="1" x14ac:dyDescent="0.2">
      <c r="A49" s="35"/>
      <c r="B49" s="163" t="s">
        <v>331</v>
      </c>
      <c r="C49" s="216"/>
      <c r="D49" s="216"/>
      <c r="E49" s="171">
        <v>864</v>
      </c>
      <c r="F49" s="172" t="s">
        <v>43</v>
      </c>
      <c r="G49" s="182" t="s">
        <v>60</v>
      </c>
      <c r="H49" s="172"/>
      <c r="I49" s="176" t="s">
        <v>321</v>
      </c>
      <c r="J49" s="172" t="s">
        <v>26</v>
      </c>
      <c r="K49" s="150">
        <f>K50</f>
        <v>0</v>
      </c>
      <c r="L49" s="150">
        <f>L50</f>
        <v>0</v>
      </c>
      <c r="M49" s="150">
        <f>M50</f>
        <v>0</v>
      </c>
    </row>
    <row r="50" spans="1:19" ht="40.5" hidden="1" customHeight="1" x14ac:dyDescent="0.2">
      <c r="A50" s="35"/>
      <c r="B50" s="163" t="s">
        <v>114</v>
      </c>
      <c r="C50" s="216"/>
      <c r="D50" s="216"/>
      <c r="E50" s="171">
        <v>864</v>
      </c>
      <c r="F50" s="172" t="s">
        <v>43</v>
      </c>
      <c r="G50" s="182" t="s">
        <v>60</v>
      </c>
      <c r="H50" s="172"/>
      <c r="I50" s="176" t="s">
        <v>321</v>
      </c>
      <c r="J50" s="172" t="s">
        <v>27</v>
      </c>
      <c r="K50" s="150">
        <v>0</v>
      </c>
      <c r="L50" s="150">
        <v>0</v>
      </c>
      <c r="M50" s="150">
        <v>0</v>
      </c>
    </row>
    <row r="51" spans="1:19" ht="15" customHeight="1" x14ac:dyDescent="0.2">
      <c r="A51" s="205"/>
      <c r="B51" s="180" t="s">
        <v>28</v>
      </c>
      <c r="C51" s="204"/>
      <c r="D51" s="204"/>
      <c r="E51" s="171">
        <v>864</v>
      </c>
      <c r="F51" s="172" t="s">
        <v>43</v>
      </c>
      <c r="G51" s="182" t="s">
        <v>60</v>
      </c>
      <c r="H51" s="172" t="s">
        <v>190</v>
      </c>
      <c r="I51" s="176" t="s">
        <v>321</v>
      </c>
      <c r="J51" s="172" t="s">
        <v>29</v>
      </c>
      <c r="K51" s="150">
        <f>K52</f>
        <v>2800</v>
      </c>
      <c r="L51" s="150">
        <f>L52</f>
        <v>2800</v>
      </c>
      <c r="M51" s="150">
        <f>M52</f>
        <v>2800</v>
      </c>
    </row>
    <row r="52" spans="1:19" ht="15" customHeight="1" x14ac:dyDescent="0.2">
      <c r="A52" s="205"/>
      <c r="B52" s="107" t="s">
        <v>248</v>
      </c>
      <c r="C52" s="204"/>
      <c r="D52" s="204"/>
      <c r="E52" s="171">
        <v>864</v>
      </c>
      <c r="F52" s="172" t="s">
        <v>43</v>
      </c>
      <c r="G52" s="182" t="s">
        <v>60</v>
      </c>
      <c r="H52" s="172" t="s">
        <v>190</v>
      </c>
      <c r="I52" s="176" t="s">
        <v>321</v>
      </c>
      <c r="J52" s="172" t="s">
        <v>249</v>
      </c>
      <c r="K52" s="150">
        <v>2800</v>
      </c>
      <c r="L52" s="150">
        <v>2800</v>
      </c>
      <c r="M52" s="150">
        <v>2800</v>
      </c>
    </row>
    <row r="53" spans="1:19" ht="67.5" customHeight="1" x14ac:dyDescent="0.2">
      <c r="A53" s="310" t="s">
        <v>310</v>
      </c>
      <c r="B53" s="310"/>
      <c r="C53" s="204"/>
      <c r="D53" s="204">
        <v>0</v>
      </c>
      <c r="E53" s="171">
        <v>864</v>
      </c>
      <c r="F53" s="182" t="s">
        <v>43</v>
      </c>
      <c r="G53" s="182" t="s">
        <v>60</v>
      </c>
      <c r="H53" s="172" t="s">
        <v>189</v>
      </c>
      <c r="I53" s="177" t="s">
        <v>251</v>
      </c>
      <c r="J53" s="182"/>
      <c r="K53" s="150">
        <f t="shared" ref="K53:M54" si="7">K54</f>
        <v>500</v>
      </c>
      <c r="L53" s="150">
        <f t="shared" si="7"/>
        <v>500</v>
      </c>
      <c r="M53" s="150">
        <f t="shared" si="7"/>
        <v>500</v>
      </c>
    </row>
    <row r="54" spans="1:19" ht="16.5" customHeight="1" x14ac:dyDescent="0.2">
      <c r="A54" s="35"/>
      <c r="B54" s="164" t="s">
        <v>58</v>
      </c>
      <c r="C54" s="204"/>
      <c r="D54" s="204">
        <v>0</v>
      </c>
      <c r="E54" s="171">
        <v>864</v>
      </c>
      <c r="F54" s="172" t="s">
        <v>43</v>
      </c>
      <c r="G54" s="182" t="s">
        <v>60</v>
      </c>
      <c r="H54" s="172" t="s">
        <v>189</v>
      </c>
      <c r="I54" s="177" t="s">
        <v>251</v>
      </c>
      <c r="J54" s="172" t="s">
        <v>45</v>
      </c>
      <c r="K54" s="150">
        <f t="shared" si="7"/>
        <v>500</v>
      </c>
      <c r="L54" s="150">
        <f t="shared" si="7"/>
        <v>500</v>
      </c>
      <c r="M54" s="150">
        <f t="shared" si="7"/>
        <v>500</v>
      </c>
    </row>
    <row r="55" spans="1:19" ht="15.75" customHeight="1" x14ac:dyDescent="0.2">
      <c r="A55" s="35"/>
      <c r="B55" s="164" t="s">
        <v>70</v>
      </c>
      <c r="C55" s="204"/>
      <c r="D55" s="204">
        <v>0</v>
      </c>
      <c r="E55" s="171">
        <v>864</v>
      </c>
      <c r="F55" s="172" t="s">
        <v>43</v>
      </c>
      <c r="G55" s="182" t="s">
        <v>60</v>
      </c>
      <c r="H55" s="172" t="s">
        <v>189</v>
      </c>
      <c r="I55" s="177" t="s">
        <v>251</v>
      </c>
      <c r="J55" s="172" t="s">
        <v>33</v>
      </c>
      <c r="K55" s="150">
        <v>500</v>
      </c>
      <c r="L55" s="150">
        <v>500</v>
      </c>
      <c r="M55" s="150">
        <v>500</v>
      </c>
    </row>
    <row r="56" spans="1:19" ht="15.75" customHeight="1" x14ac:dyDescent="0.2">
      <c r="A56" s="35"/>
      <c r="B56" s="164" t="s">
        <v>360</v>
      </c>
      <c r="C56" s="233"/>
      <c r="D56" s="233">
        <v>0</v>
      </c>
      <c r="E56" s="171">
        <v>864</v>
      </c>
      <c r="F56" s="172" t="s">
        <v>43</v>
      </c>
      <c r="G56" s="182" t="s">
        <v>60</v>
      </c>
      <c r="H56" s="172" t="s">
        <v>189</v>
      </c>
      <c r="I56" s="177" t="s">
        <v>368</v>
      </c>
      <c r="J56" s="172"/>
      <c r="K56" s="150">
        <f>K58</f>
        <v>0</v>
      </c>
      <c r="L56" s="150">
        <f t="shared" ref="L56:M56" si="8">L58</f>
        <v>60700</v>
      </c>
      <c r="M56" s="150">
        <f t="shared" si="8"/>
        <v>121000</v>
      </c>
    </row>
    <row r="57" spans="1:19" ht="15.75" customHeight="1" x14ac:dyDescent="0.2">
      <c r="A57" s="35"/>
      <c r="B57" s="163" t="s">
        <v>28</v>
      </c>
      <c r="C57" s="233"/>
      <c r="D57" s="233"/>
      <c r="E57" s="171">
        <v>864</v>
      </c>
      <c r="F57" s="172" t="s">
        <v>43</v>
      </c>
      <c r="G57" s="182" t="s">
        <v>60</v>
      </c>
      <c r="H57" s="172"/>
      <c r="I57" s="177" t="s">
        <v>368</v>
      </c>
      <c r="J57" s="172" t="s">
        <v>29</v>
      </c>
      <c r="K57" s="150">
        <f t="shared" ref="K57:M57" si="9">K58</f>
        <v>0</v>
      </c>
      <c r="L57" s="150">
        <f t="shared" si="9"/>
        <v>60700</v>
      </c>
      <c r="M57" s="150">
        <f t="shared" si="9"/>
        <v>121000</v>
      </c>
    </row>
    <row r="58" spans="1:19" ht="15.75" customHeight="1" x14ac:dyDescent="0.2">
      <c r="A58" s="35"/>
      <c r="B58" s="164" t="s">
        <v>31</v>
      </c>
      <c r="C58" s="233"/>
      <c r="D58" s="233">
        <v>0</v>
      </c>
      <c r="E58" s="171">
        <v>864</v>
      </c>
      <c r="F58" s="172" t="s">
        <v>43</v>
      </c>
      <c r="G58" s="182" t="s">
        <v>60</v>
      </c>
      <c r="H58" s="172" t="s">
        <v>189</v>
      </c>
      <c r="I58" s="177" t="s">
        <v>368</v>
      </c>
      <c r="J58" s="172" t="s">
        <v>32</v>
      </c>
      <c r="K58" s="150">
        <v>0</v>
      </c>
      <c r="L58" s="150">
        <v>60700</v>
      </c>
      <c r="M58" s="150">
        <v>121000</v>
      </c>
    </row>
    <row r="59" spans="1:19" s="32" customFormat="1" ht="14.25" customHeight="1" x14ac:dyDescent="0.2">
      <c r="A59" s="183" t="s">
        <v>61</v>
      </c>
      <c r="B59" s="183" t="s">
        <v>61</v>
      </c>
      <c r="C59" s="204"/>
      <c r="D59" s="156">
        <v>0</v>
      </c>
      <c r="E59" s="171">
        <v>864</v>
      </c>
      <c r="F59" s="173" t="s">
        <v>44</v>
      </c>
      <c r="G59" s="173"/>
      <c r="H59" s="173"/>
      <c r="I59" s="173"/>
      <c r="J59" s="173"/>
      <c r="K59" s="160">
        <f t="shared" ref="K59:M60" si="10">K60</f>
        <v>80879</v>
      </c>
      <c r="L59" s="160">
        <f t="shared" si="10"/>
        <v>81597</v>
      </c>
      <c r="M59" s="160">
        <f t="shared" si="10"/>
        <v>84750</v>
      </c>
    </row>
    <row r="60" spans="1:19" s="37" customFormat="1" ht="29.25" customHeight="1" x14ac:dyDescent="0.2">
      <c r="A60" s="183" t="s">
        <v>62</v>
      </c>
      <c r="B60" s="183" t="s">
        <v>62</v>
      </c>
      <c r="C60" s="204"/>
      <c r="D60" s="156">
        <v>0</v>
      </c>
      <c r="E60" s="171">
        <v>864</v>
      </c>
      <c r="F60" s="173" t="s">
        <v>44</v>
      </c>
      <c r="G60" s="173" t="s">
        <v>46</v>
      </c>
      <c r="H60" s="173"/>
      <c r="I60" s="173"/>
      <c r="J60" s="173"/>
      <c r="K60" s="160">
        <f t="shared" si="10"/>
        <v>80879</v>
      </c>
      <c r="L60" s="160">
        <f t="shared" si="10"/>
        <v>81597</v>
      </c>
      <c r="M60" s="160">
        <f t="shared" si="10"/>
        <v>84750</v>
      </c>
    </row>
    <row r="61" spans="1:19" s="36" customFormat="1" ht="43.5" customHeight="1" x14ac:dyDescent="0.2">
      <c r="A61" s="180" t="s">
        <v>118</v>
      </c>
      <c r="B61" s="180" t="s">
        <v>309</v>
      </c>
      <c r="C61" s="204"/>
      <c r="D61" s="204">
        <v>0</v>
      </c>
      <c r="E61" s="171">
        <v>864</v>
      </c>
      <c r="F61" s="172" t="s">
        <v>44</v>
      </c>
      <c r="G61" s="172" t="s">
        <v>46</v>
      </c>
      <c r="H61" s="172" t="s">
        <v>119</v>
      </c>
      <c r="I61" s="177" t="s">
        <v>238</v>
      </c>
      <c r="J61" s="172"/>
      <c r="K61" s="150">
        <f>K62+K64</f>
        <v>80879</v>
      </c>
      <c r="L61" s="150">
        <f>L62+L64</f>
        <v>81597</v>
      </c>
      <c r="M61" s="150">
        <f>M62+M64</f>
        <v>84750</v>
      </c>
    </row>
    <row r="62" spans="1:19" ht="67.5" customHeight="1" x14ac:dyDescent="0.2">
      <c r="A62" s="202"/>
      <c r="B62" s="162" t="s">
        <v>106</v>
      </c>
      <c r="C62" s="204"/>
      <c r="D62" s="204">
        <v>0</v>
      </c>
      <c r="E62" s="171">
        <v>864</v>
      </c>
      <c r="F62" s="172" t="s">
        <v>44</v>
      </c>
      <c r="G62" s="172" t="s">
        <v>46</v>
      </c>
      <c r="H62" s="172" t="s">
        <v>119</v>
      </c>
      <c r="I62" s="177" t="s">
        <v>238</v>
      </c>
      <c r="J62" s="172" t="s">
        <v>24</v>
      </c>
      <c r="K62" s="150">
        <f>K63</f>
        <v>79687</v>
      </c>
      <c r="L62" s="150">
        <f>L63</f>
        <v>80483</v>
      </c>
      <c r="M62" s="150">
        <f>M63</f>
        <v>83702</v>
      </c>
      <c r="S62" s="36"/>
    </row>
    <row r="63" spans="1:19" ht="27.75" customHeight="1" x14ac:dyDescent="0.2">
      <c r="A63" s="35"/>
      <c r="B63" s="162" t="s">
        <v>109</v>
      </c>
      <c r="C63" s="204"/>
      <c r="D63" s="204">
        <v>0</v>
      </c>
      <c r="E63" s="171">
        <v>864</v>
      </c>
      <c r="F63" s="172" t="s">
        <v>44</v>
      </c>
      <c r="G63" s="172" t="s">
        <v>46</v>
      </c>
      <c r="H63" s="172" t="s">
        <v>119</v>
      </c>
      <c r="I63" s="177" t="s">
        <v>238</v>
      </c>
      <c r="J63" s="172" t="s">
        <v>25</v>
      </c>
      <c r="K63" s="150">
        <v>79687</v>
      </c>
      <c r="L63" s="150">
        <v>80483</v>
      </c>
      <c r="M63" s="150">
        <v>83702</v>
      </c>
    </row>
    <row r="64" spans="1:19" ht="27.75" customHeight="1" x14ac:dyDescent="0.2">
      <c r="A64" s="35"/>
      <c r="B64" s="163" t="s">
        <v>331</v>
      </c>
      <c r="C64" s="204"/>
      <c r="D64" s="204">
        <v>0</v>
      </c>
      <c r="E64" s="171">
        <v>864</v>
      </c>
      <c r="F64" s="172" t="s">
        <v>44</v>
      </c>
      <c r="G64" s="172" t="s">
        <v>46</v>
      </c>
      <c r="H64" s="172" t="s">
        <v>119</v>
      </c>
      <c r="I64" s="177" t="s">
        <v>238</v>
      </c>
      <c r="J64" s="172" t="s">
        <v>26</v>
      </c>
      <c r="K64" s="34">
        <f>K65</f>
        <v>1192</v>
      </c>
      <c r="L64" s="34">
        <f>L65</f>
        <v>1114</v>
      </c>
      <c r="M64" s="34">
        <f>M65</f>
        <v>1048</v>
      </c>
    </row>
    <row r="65" spans="1:13" ht="40.5" customHeight="1" x14ac:dyDescent="0.2">
      <c r="A65" s="35"/>
      <c r="B65" s="163" t="s">
        <v>114</v>
      </c>
      <c r="C65" s="204"/>
      <c r="D65" s="204">
        <v>0</v>
      </c>
      <c r="E65" s="171">
        <v>864</v>
      </c>
      <c r="F65" s="172" t="s">
        <v>44</v>
      </c>
      <c r="G65" s="172" t="s">
        <v>46</v>
      </c>
      <c r="H65" s="172" t="s">
        <v>119</v>
      </c>
      <c r="I65" s="177" t="s">
        <v>238</v>
      </c>
      <c r="J65" s="172" t="s">
        <v>27</v>
      </c>
      <c r="K65" s="34">
        <v>1192</v>
      </c>
      <c r="L65" s="34">
        <v>1114</v>
      </c>
      <c r="M65" s="34">
        <v>1048</v>
      </c>
    </row>
    <row r="66" spans="1:13" s="32" customFormat="1" ht="26.25" customHeight="1" x14ac:dyDescent="0.2">
      <c r="A66" s="183" t="s">
        <v>52</v>
      </c>
      <c r="B66" s="183" t="s">
        <v>52</v>
      </c>
      <c r="C66" s="204"/>
      <c r="D66" s="156">
        <v>0</v>
      </c>
      <c r="E66" s="171">
        <v>864</v>
      </c>
      <c r="F66" s="173" t="s">
        <v>46</v>
      </c>
      <c r="G66" s="173"/>
      <c r="H66" s="173"/>
      <c r="I66" s="173"/>
      <c r="J66" s="173"/>
      <c r="K66" s="160">
        <f t="shared" ref="K66:M67" si="11">K67</f>
        <v>230900</v>
      </c>
      <c r="L66" s="160">
        <f t="shared" si="11"/>
        <v>167900</v>
      </c>
      <c r="M66" s="160">
        <f t="shared" si="11"/>
        <v>167900</v>
      </c>
    </row>
    <row r="67" spans="1:13" s="33" customFormat="1" ht="14.25" customHeight="1" x14ac:dyDescent="0.2">
      <c r="A67" s="183" t="s">
        <v>67</v>
      </c>
      <c r="B67" s="183" t="s">
        <v>67</v>
      </c>
      <c r="C67" s="204"/>
      <c r="D67" s="156">
        <v>0</v>
      </c>
      <c r="E67" s="171">
        <v>864</v>
      </c>
      <c r="F67" s="173" t="s">
        <v>46</v>
      </c>
      <c r="G67" s="184" t="s">
        <v>57</v>
      </c>
      <c r="H67" s="184"/>
      <c r="I67" s="182"/>
      <c r="J67" s="172"/>
      <c r="K67" s="160">
        <f t="shared" si="11"/>
        <v>230900</v>
      </c>
      <c r="L67" s="160">
        <f t="shared" si="11"/>
        <v>167900</v>
      </c>
      <c r="M67" s="160">
        <f t="shared" si="11"/>
        <v>167900</v>
      </c>
    </row>
    <row r="68" spans="1:13" ht="15" customHeight="1" x14ac:dyDescent="0.2">
      <c r="A68" s="180" t="s">
        <v>121</v>
      </c>
      <c r="B68" s="180" t="s">
        <v>121</v>
      </c>
      <c r="C68" s="204"/>
      <c r="D68" s="204">
        <v>0</v>
      </c>
      <c r="E68" s="171">
        <v>864</v>
      </c>
      <c r="F68" s="172" t="s">
        <v>46</v>
      </c>
      <c r="G68" s="172" t="s">
        <v>57</v>
      </c>
      <c r="H68" s="182" t="s">
        <v>122</v>
      </c>
      <c r="I68" s="177" t="s">
        <v>252</v>
      </c>
      <c r="J68" s="172"/>
      <c r="K68" s="150">
        <f>K69+K71+K74</f>
        <v>230900</v>
      </c>
      <c r="L68" s="150">
        <f>L69+L71+L74</f>
        <v>167900</v>
      </c>
      <c r="M68" s="150">
        <f>M69+M71+M74</f>
        <v>167900</v>
      </c>
    </row>
    <row r="69" spans="1:13" ht="64.5" customHeight="1" x14ac:dyDescent="0.2">
      <c r="A69" s="165"/>
      <c r="B69" s="162" t="s">
        <v>106</v>
      </c>
      <c r="C69" s="204"/>
      <c r="D69" s="204">
        <v>0</v>
      </c>
      <c r="E69" s="171">
        <v>864</v>
      </c>
      <c r="F69" s="172" t="s">
        <v>46</v>
      </c>
      <c r="G69" s="182" t="s">
        <v>57</v>
      </c>
      <c r="H69" s="182" t="s">
        <v>122</v>
      </c>
      <c r="I69" s="177" t="s">
        <v>252</v>
      </c>
      <c r="J69" s="172" t="s">
        <v>24</v>
      </c>
      <c r="K69" s="150">
        <f>K70</f>
        <v>141900</v>
      </c>
      <c r="L69" s="150">
        <f>L70</f>
        <v>141900</v>
      </c>
      <c r="M69" s="150">
        <f>M70</f>
        <v>141900</v>
      </c>
    </row>
    <row r="70" spans="1:13" ht="27.75" customHeight="1" x14ac:dyDescent="0.2">
      <c r="A70" s="166"/>
      <c r="B70" s="162" t="s">
        <v>131</v>
      </c>
      <c r="C70" s="204"/>
      <c r="D70" s="204">
        <v>0</v>
      </c>
      <c r="E70" s="171">
        <v>864</v>
      </c>
      <c r="F70" s="172" t="s">
        <v>46</v>
      </c>
      <c r="G70" s="182" t="s">
        <v>57</v>
      </c>
      <c r="H70" s="182" t="s">
        <v>122</v>
      </c>
      <c r="I70" s="177" t="s">
        <v>252</v>
      </c>
      <c r="J70" s="172" t="s">
        <v>320</v>
      </c>
      <c r="K70" s="150">
        <v>141900</v>
      </c>
      <c r="L70" s="150">
        <v>141900</v>
      </c>
      <c r="M70" s="150">
        <v>141900</v>
      </c>
    </row>
    <row r="71" spans="1:13" ht="27" customHeight="1" x14ac:dyDescent="0.2">
      <c r="A71" s="166"/>
      <c r="B71" s="163" t="s">
        <v>331</v>
      </c>
      <c r="C71" s="204"/>
      <c r="D71" s="204">
        <v>0</v>
      </c>
      <c r="E71" s="171">
        <v>864</v>
      </c>
      <c r="F71" s="172" t="s">
        <v>46</v>
      </c>
      <c r="G71" s="182" t="s">
        <v>57</v>
      </c>
      <c r="H71" s="182" t="s">
        <v>122</v>
      </c>
      <c r="I71" s="177" t="s">
        <v>252</v>
      </c>
      <c r="J71" s="172" t="s">
        <v>26</v>
      </c>
      <c r="K71" s="34">
        <f>K72</f>
        <v>5000</v>
      </c>
      <c r="L71" s="34">
        <f>L72</f>
        <v>5000</v>
      </c>
      <c r="M71" s="34">
        <f>M72</f>
        <v>5000</v>
      </c>
    </row>
    <row r="72" spans="1:13" ht="30" customHeight="1" x14ac:dyDescent="0.2">
      <c r="A72" s="166"/>
      <c r="B72" s="163" t="s">
        <v>114</v>
      </c>
      <c r="C72" s="204"/>
      <c r="D72" s="204">
        <v>0</v>
      </c>
      <c r="E72" s="171">
        <v>864</v>
      </c>
      <c r="F72" s="172" t="s">
        <v>46</v>
      </c>
      <c r="G72" s="182" t="s">
        <v>57</v>
      </c>
      <c r="H72" s="182" t="s">
        <v>122</v>
      </c>
      <c r="I72" s="177" t="s">
        <v>252</v>
      </c>
      <c r="J72" s="172" t="s">
        <v>27</v>
      </c>
      <c r="K72" s="34">
        <v>5000</v>
      </c>
      <c r="L72" s="34">
        <v>5000</v>
      </c>
      <c r="M72" s="34">
        <v>5000</v>
      </c>
    </row>
    <row r="73" spans="1:13" ht="34.5" hidden="1" customHeight="1" x14ac:dyDescent="0.2">
      <c r="A73" s="166"/>
      <c r="B73" s="163" t="s">
        <v>195</v>
      </c>
      <c r="C73" s="204"/>
      <c r="D73" s="204">
        <v>0</v>
      </c>
      <c r="E73" s="171">
        <v>864</v>
      </c>
      <c r="F73" s="172" t="s">
        <v>46</v>
      </c>
      <c r="G73" s="182" t="s">
        <v>57</v>
      </c>
      <c r="H73" s="182" t="s">
        <v>122</v>
      </c>
      <c r="I73" s="177" t="s">
        <v>252</v>
      </c>
      <c r="J73" s="172" t="s">
        <v>194</v>
      </c>
      <c r="K73" s="34"/>
      <c r="L73" s="34"/>
      <c r="M73" s="34"/>
    </row>
    <row r="74" spans="1:13" ht="39.75" customHeight="1" x14ac:dyDescent="0.2">
      <c r="A74" s="166"/>
      <c r="B74" s="163" t="s">
        <v>129</v>
      </c>
      <c r="C74" s="204"/>
      <c r="D74" s="204"/>
      <c r="E74" s="171">
        <v>864</v>
      </c>
      <c r="F74" s="172" t="s">
        <v>46</v>
      </c>
      <c r="G74" s="182" t="s">
        <v>57</v>
      </c>
      <c r="H74" s="182" t="s">
        <v>122</v>
      </c>
      <c r="I74" s="177" t="s">
        <v>252</v>
      </c>
      <c r="J74" s="172" t="s">
        <v>34</v>
      </c>
      <c r="K74" s="34">
        <f>K75</f>
        <v>84000</v>
      </c>
      <c r="L74" s="34">
        <f>L75</f>
        <v>21000</v>
      </c>
      <c r="M74" s="34">
        <f>M75</f>
        <v>21000</v>
      </c>
    </row>
    <row r="75" spans="1:13" ht="42" customHeight="1" x14ac:dyDescent="0.2">
      <c r="A75" s="166"/>
      <c r="B75" s="163" t="s">
        <v>308</v>
      </c>
      <c r="C75" s="204"/>
      <c r="D75" s="204"/>
      <c r="E75" s="171">
        <v>864</v>
      </c>
      <c r="F75" s="172" t="s">
        <v>46</v>
      </c>
      <c r="G75" s="182" t="s">
        <v>57</v>
      </c>
      <c r="H75" s="182" t="s">
        <v>122</v>
      </c>
      <c r="I75" s="177" t="s">
        <v>252</v>
      </c>
      <c r="J75" s="172" t="s">
        <v>239</v>
      </c>
      <c r="K75" s="34">
        <v>84000</v>
      </c>
      <c r="L75" s="34">
        <v>21000</v>
      </c>
      <c r="M75" s="34">
        <v>21000</v>
      </c>
    </row>
    <row r="76" spans="1:13" s="32" customFormat="1" ht="15.75" customHeight="1" x14ac:dyDescent="0.2">
      <c r="A76" s="300" t="s">
        <v>217</v>
      </c>
      <c r="B76" s="300"/>
      <c r="C76" s="204"/>
      <c r="D76" s="156">
        <v>0</v>
      </c>
      <c r="E76" s="171">
        <v>864</v>
      </c>
      <c r="F76" s="173" t="s">
        <v>48</v>
      </c>
      <c r="G76" s="174"/>
      <c r="H76" s="174"/>
      <c r="I76" s="174"/>
      <c r="J76" s="174"/>
      <c r="K76" s="160">
        <f t="shared" ref="K76:M77" si="12">K77</f>
        <v>1566774</v>
      </c>
      <c r="L76" s="160">
        <f t="shared" si="12"/>
        <v>1648605</v>
      </c>
      <c r="M76" s="160">
        <f t="shared" si="12"/>
        <v>1749555</v>
      </c>
    </row>
    <row r="77" spans="1:13" s="33" customFormat="1" ht="16.5" customHeight="1" x14ac:dyDescent="0.2">
      <c r="A77" s="300" t="s">
        <v>218</v>
      </c>
      <c r="B77" s="300"/>
      <c r="C77" s="204"/>
      <c r="D77" s="156">
        <v>0</v>
      </c>
      <c r="E77" s="171">
        <v>864</v>
      </c>
      <c r="F77" s="173" t="s">
        <v>48</v>
      </c>
      <c r="G77" s="173" t="s">
        <v>219</v>
      </c>
      <c r="H77" s="173"/>
      <c r="I77" s="173"/>
      <c r="J77" s="173"/>
      <c r="K77" s="160">
        <f t="shared" si="12"/>
        <v>1566774</v>
      </c>
      <c r="L77" s="160">
        <f t="shared" si="12"/>
        <v>1648605</v>
      </c>
      <c r="M77" s="160">
        <f t="shared" si="12"/>
        <v>1749555</v>
      </c>
    </row>
    <row r="78" spans="1:13" ht="207" customHeight="1" x14ac:dyDescent="0.2">
      <c r="A78" s="309" t="s">
        <v>314</v>
      </c>
      <c r="B78" s="309"/>
      <c r="C78" s="204"/>
      <c r="D78" s="204">
        <v>0</v>
      </c>
      <c r="E78" s="171">
        <v>864</v>
      </c>
      <c r="F78" s="172" t="s">
        <v>48</v>
      </c>
      <c r="G78" s="172" t="s">
        <v>219</v>
      </c>
      <c r="H78" s="172" t="s">
        <v>220</v>
      </c>
      <c r="I78" s="177" t="s">
        <v>261</v>
      </c>
      <c r="J78" s="172"/>
      <c r="K78" s="150">
        <f>K79+K81</f>
        <v>1566774</v>
      </c>
      <c r="L78" s="150">
        <f>L79+L81</f>
        <v>1648605</v>
      </c>
      <c r="M78" s="150">
        <f>M79+M81</f>
        <v>1749555</v>
      </c>
    </row>
    <row r="79" spans="1:13" ht="28.5" customHeight="1" x14ac:dyDescent="0.2">
      <c r="A79" s="205"/>
      <c r="B79" s="163" t="s">
        <v>331</v>
      </c>
      <c r="C79" s="204"/>
      <c r="D79" s="204">
        <v>0</v>
      </c>
      <c r="E79" s="171">
        <v>864</v>
      </c>
      <c r="F79" s="172" t="s">
        <v>48</v>
      </c>
      <c r="G79" s="172" t="s">
        <v>219</v>
      </c>
      <c r="H79" s="172" t="s">
        <v>220</v>
      </c>
      <c r="I79" s="177" t="s">
        <v>261</v>
      </c>
      <c r="J79" s="172" t="s">
        <v>26</v>
      </c>
      <c r="K79" s="150">
        <f>K80</f>
        <v>1555974</v>
      </c>
      <c r="L79" s="150">
        <f>L80</f>
        <v>1637805</v>
      </c>
      <c r="M79" s="150">
        <f>M80</f>
        <v>1738755</v>
      </c>
    </row>
    <row r="80" spans="1:13" ht="43.5" customHeight="1" x14ac:dyDescent="0.2">
      <c r="A80" s="205"/>
      <c r="B80" s="163" t="s">
        <v>114</v>
      </c>
      <c r="C80" s="204"/>
      <c r="D80" s="204">
        <v>0</v>
      </c>
      <c r="E80" s="171">
        <v>864</v>
      </c>
      <c r="F80" s="172" t="s">
        <v>48</v>
      </c>
      <c r="G80" s="172" t="s">
        <v>219</v>
      </c>
      <c r="H80" s="172" t="s">
        <v>220</v>
      </c>
      <c r="I80" s="177" t="s">
        <v>261</v>
      </c>
      <c r="J80" s="172" t="s">
        <v>27</v>
      </c>
      <c r="K80" s="150">
        <v>1555974</v>
      </c>
      <c r="L80" s="150">
        <v>1637805</v>
      </c>
      <c r="M80" s="150">
        <v>1738755</v>
      </c>
    </row>
    <row r="81" spans="1:13" ht="15.75" customHeight="1" x14ac:dyDescent="0.2">
      <c r="A81" s="166"/>
      <c r="B81" s="180" t="s">
        <v>28</v>
      </c>
      <c r="C81" s="204"/>
      <c r="D81" s="204"/>
      <c r="E81" s="171">
        <v>864</v>
      </c>
      <c r="F81" s="172" t="s">
        <v>48</v>
      </c>
      <c r="G81" s="172" t="s">
        <v>219</v>
      </c>
      <c r="H81" s="172"/>
      <c r="I81" s="177" t="s">
        <v>261</v>
      </c>
      <c r="J81" s="172" t="s">
        <v>29</v>
      </c>
      <c r="K81" s="150">
        <f>K82</f>
        <v>10800</v>
      </c>
      <c r="L81" s="150">
        <f>L82</f>
        <v>10800</v>
      </c>
      <c r="M81" s="150">
        <f>M82</f>
        <v>10800</v>
      </c>
    </row>
    <row r="82" spans="1:13" ht="15.75" customHeight="1" x14ac:dyDescent="0.2">
      <c r="A82" s="166"/>
      <c r="B82" s="107" t="s">
        <v>248</v>
      </c>
      <c r="C82" s="204"/>
      <c r="D82" s="204"/>
      <c r="E82" s="171">
        <v>864</v>
      </c>
      <c r="F82" s="172" t="s">
        <v>48</v>
      </c>
      <c r="G82" s="172" t="s">
        <v>219</v>
      </c>
      <c r="H82" s="172"/>
      <c r="I82" s="177" t="s">
        <v>261</v>
      </c>
      <c r="J82" s="172" t="s">
        <v>249</v>
      </c>
      <c r="K82" s="150">
        <f>3900+6900</f>
        <v>10800</v>
      </c>
      <c r="L82" s="150">
        <f>3900+6900</f>
        <v>10800</v>
      </c>
      <c r="M82" s="150">
        <f>3900+6900</f>
        <v>10800</v>
      </c>
    </row>
    <row r="83" spans="1:13" s="45" customFormat="1" ht="15.75" customHeight="1" x14ac:dyDescent="0.2">
      <c r="A83" s="306" t="s">
        <v>53</v>
      </c>
      <c r="B83" s="306"/>
      <c r="C83" s="204"/>
      <c r="D83" s="156">
        <v>0</v>
      </c>
      <c r="E83" s="171">
        <v>864</v>
      </c>
      <c r="F83" s="175" t="s">
        <v>49</v>
      </c>
      <c r="G83" s="175"/>
      <c r="H83" s="175"/>
      <c r="I83" s="175"/>
      <c r="J83" s="175"/>
      <c r="K83" s="247">
        <f>K84+K92+K88</f>
        <v>203984.09</v>
      </c>
      <c r="L83" s="160">
        <f>L84+L92+L88</f>
        <v>167953.04</v>
      </c>
      <c r="M83" s="160">
        <f>M84+M92+M88</f>
        <v>58497.5</v>
      </c>
    </row>
    <row r="84" spans="1:13" s="45" customFormat="1" ht="15" customHeight="1" x14ac:dyDescent="0.2">
      <c r="A84" s="306" t="s">
        <v>68</v>
      </c>
      <c r="B84" s="306"/>
      <c r="C84" s="204"/>
      <c r="D84" s="156">
        <v>0</v>
      </c>
      <c r="E84" s="171">
        <v>864</v>
      </c>
      <c r="F84" s="175" t="s">
        <v>49</v>
      </c>
      <c r="G84" s="175" t="s">
        <v>43</v>
      </c>
      <c r="H84" s="175"/>
      <c r="I84" s="176"/>
      <c r="J84" s="175"/>
      <c r="K84" s="160">
        <f>K85</f>
        <v>9085</v>
      </c>
      <c r="L84" s="160">
        <f>L85</f>
        <v>9085</v>
      </c>
      <c r="M84" s="160">
        <f>M85</f>
        <v>9085</v>
      </c>
    </row>
    <row r="85" spans="1:13" s="46" customFormat="1" ht="103.5" customHeight="1" x14ac:dyDescent="0.2">
      <c r="A85" s="311" t="s">
        <v>315</v>
      </c>
      <c r="B85" s="311"/>
      <c r="C85" s="204"/>
      <c r="D85" s="204">
        <v>0</v>
      </c>
      <c r="E85" s="171">
        <v>864</v>
      </c>
      <c r="F85" s="176" t="s">
        <v>49</v>
      </c>
      <c r="G85" s="176" t="s">
        <v>43</v>
      </c>
      <c r="H85" s="176" t="s">
        <v>192</v>
      </c>
      <c r="I85" s="176" t="s">
        <v>316</v>
      </c>
      <c r="J85" s="176"/>
      <c r="K85" s="150">
        <f>K86</f>
        <v>9085</v>
      </c>
      <c r="L85" s="150">
        <f t="shared" ref="K85:M86" si="13">L86</f>
        <v>9085</v>
      </c>
      <c r="M85" s="150">
        <f t="shared" si="13"/>
        <v>9085</v>
      </c>
    </row>
    <row r="86" spans="1:13" s="46" customFormat="1" ht="27.75" customHeight="1" x14ac:dyDescent="0.2">
      <c r="A86" s="162"/>
      <c r="B86" s="163" t="s">
        <v>113</v>
      </c>
      <c r="C86" s="204"/>
      <c r="D86" s="204">
        <v>0</v>
      </c>
      <c r="E86" s="171">
        <v>864</v>
      </c>
      <c r="F86" s="176" t="s">
        <v>49</v>
      </c>
      <c r="G86" s="176" t="s">
        <v>43</v>
      </c>
      <c r="H86" s="176" t="s">
        <v>192</v>
      </c>
      <c r="I86" s="176" t="s">
        <v>316</v>
      </c>
      <c r="J86" s="176" t="s">
        <v>26</v>
      </c>
      <c r="K86" s="150">
        <f t="shared" si="13"/>
        <v>9085</v>
      </c>
      <c r="L86" s="150">
        <f t="shared" si="13"/>
        <v>9085</v>
      </c>
      <c r="M86" s="150">
        <f t="shared" si="13"/>
        <v>9085</v>
      </c>
    </row>
    <row r="87" spans="1:13" s="46" customFormat="1" ht="37.5" customHeight="1" x14ac:dyDescent="0.2">
      <c r="A87" s="162"/>
      <c r="B87" s="163" t="s">
        <v>114</v>
      </c>
      <c r="C87" s="204"/>
      <c r="D87" s="204">
        <v>0</v>
      </c>
      <c r="E87" s="171">
        <v>864</v>
      </c>
      <c r="F87" s="176" t="s">
        <v>49</v>
      </c>
      <c r="G87" s="176" t="s">
        <v>43</v>
      </c>
      <c r="H87" s="176" t="s">
        <v>192</v>
      </c>
      <c r="I87" s="176" t="s">
        <v>316</v>
      </c>
      <c r="J87" s="176" t="s">
        <v>27</v>
      </c>
      <c r="K87" s="150">
        <v>9085</v>
      </c>
      <c r="L87" s="150">
        <v>9085</v>
      </c>
      <c r="M87" s="150">
        <v>9085</v>
      </c>
    </row>
    <row r="88" spans="1:13" s="46" customFormat="1" ht="16.5" customHeight="1" x14ac:dyDescent="0.2">
      <c r="A88" s="162"/>
      <c r="B88" s="201" t="s">
        <v>254</v>
      </c>
      <c r="C88" s="204"/>
      <c r="D88" s="204"/>
      <c r="E88" s="171">
        <v>864</v>
      </c>
      <c r="F88" s="175" t="s">
        <v>49</v>
      </c>
      <c r="G88" s="175" t="s">
        <v>44</v>
      </c>
      <c r="H88" s="175"/>
      <c r="I88" s="175"/>
      <c r="J88" s="175"/>
      <c r="K88" s="160">
        <f>K89</f>
        <v>300</v>
      </c>
      <c r="L88" s="160">
        <f t="shared" ref="L88:M90" si="14">L89</f>
        <v>300</v>
      </c>
      <c r="M88" s="160">
        <f t="shared" si="14"/>
        <v>300</v>
      </c>
    </row>
    <row r="89" spans="1:13" s="46" customFormat="1" ht="82.5" customHeight="1" x14ac:dyDescent="0.2">
      <c r="A89" s="162"/>
      <c r="B89" s="107" t="s">
        <v>255</v>
      </c>
      <c r="C89" s="204"/>
      <c r="D89" s="204"/>
      <c r="E89" s="171">
        <v>864</v>
      </c>
      <c r="F89" s="176" t="s">
        <v>49</v>
      </c>
      <c r="G89" s="176" t="s">
        <v>44</v>
      </c>
      <c r="H89" s="176"/>
      <c r="I89" s="176" t="s">
        <v>253</v>
      </c>
      <c r="J89" s="176"/>
      <c r="K89" s="150">
        <f>K90</f>
        <v>300</v>
      </c>
      <c r="L89" s="150">
        <f t="shared" si="14"/>
        <v>300</v>
      </c>
      <c r="M89" s="150">
        <f t="shared" si="14"/>
        <v>300</v>
      </c>
    </row>
    <row r="90" spans="1:13" s="46" customFormat="1" ht="28.5" customHeight="1" x14ac:dyDescent="0.2">
      <c r="A90" s="162"/>
      <c r="B90" s="163" t="s">
        <v>331</v>
      </c>
      <c r="C90" s="204"/>
      <c r="D90" s="204"/>
      <c r="E90" s="171">
        <v>864</v>
      </c>
      <c r="F90" s="176" t="s">
        <v>49</v>
      </c>
      <c r="G90" s="176" t="s">
        <v>44</v>
      </c>
      <c r="H90" s="176"/>
      <c r="I90" s="176" t="s">
        <v>253</v>
      </c>
      <c r="J90" s="176" t="s">
        <v>26</v>
      </c>
      <c r="K90" s="150">
        <f>K91</f>
        <v>300</v>
      </c>
      <c r="L90" s="150">
        <f t="shared" si="14"/>
        <v>300</v>
      </c>
      <c r="M90" s="150">
        <f t="shared" si="14"/>
        <v>300</v>
      </c>
    </row>
    <row r="91" spans="1:13" s="46" customFormat="1" ht="28.5" customHeight="1" x14ac:dyDescent="0.2">
      <c r="A91" s="162"/>
      <c r="B91" s="163" t="s">
        <v>114</v>
      </c>
      <c r="C91" s="204"/>
      <c r="D91" s="204"/>
      <c r="E91" s="171">
        <v>864</v>
      </c>
      <c r="F91" s="176" t="s">
        <v>49</v>
      </c>
      <c r="G91" s="176" t="s">
        <v>44</v>
      </c>
      <c r="H91" s="176"/>
      <c r="I91" s="176" t="s">
        <v>253</v>
      </c>
      <c r="J91" s="176" t="s">
        <v>27</v>
      </c>
      <c r="K91" s="150">
        <v>300</v>
      </c>
      <c r="L91" s="150">
        <v>300</v>
      </c>
      <c r="M91" s="150">
        <v>300</v>
      </c>
    </row>
    <row r="92" spans="1:13" s="47" customFormat="1" ht="15" customHeight="1" x14ac:dyDescent="0.2">
      <c r="A92" s="306" t="s">
        <v>69</v>
      </c>
      <c r="B92" s="306"/>
      <c r="C92" s="204"/>
      <c r="D92" s="156">
        <v>0</v>
      </c>
      <c r="E92" s="171">
        <v>864</v>
      </c>
      <c r="F92" s="175" t="s">
        <v>49</v>
      </c>
      <c r="G92" s="175" t="s">
        <v>46</v>
      </c>
      <c r="H92" s="175"/>
      <c r="I92" s="175"/>
      <c r="J92" s="175"/>
      <c r="K92" s="160">
        <f>K93+K96+K99</f>
        <v>194599.09</v>
      </c>
      <c r="L92" s="160">
        <f>L93+L96+L99</f>
        <v>158568.04</v>
      </c>
      <c r="M92" s="160">
        <f>M93+M96+M99</f>
        <v>49112.5</v>
      </c>
    </row>
    <row r="93" spans="1:13" s="46" customFormat="1" ht="15" customHeight="1" x14ac:dyDescent="0.2">
      <c r="A93" s="310" t="s">
        <v>329</v>
      </c>
      <c r="B93" s="310"/>
      <c r="C93" s="204"/>
      <c r="D93" s="204">
        <v>0</v>
      </c>
      <c r="E93" s="171">
        <v>864</v>
      </c>
      <c r="F93" s="176" t="s">
        <v>49</v>
      </c>
      <c r="G93" s="176" t="s">
        <v>46</v>
      </c>
      <c r="H93" s="176" t="s">
        <v>124</v>
      </c>
      <c r="I93" s="176" t="s">
        <v>256</v>
      </c>
      <c r="J93" s="176"/>
      <c r="K93" s="150">
        <f t="shared" ref="K93:M94" si="15">K94</f>
        <v>184599.09</v>
      </c>
      <c r="L93" s="150">
        <f t="shared" si="15"/>
        <v>148568.04</v>
      </c>
      <c r="M93" s="150">
        <f t="shared" si="15"/>
        <v>39112.5</v>
      </c>
    </row>
    <row r="94" spans="1:13" s="46" customFormat="1" ht="27" customHeight="1" x14ac:dyDescent="0.2">
      <c r="A94" s="35"/>
      <c r="B94" s="163" t="s">
        <v>331</v>
      </c>
      <c r="C94" s="204"/>
      <c r="D94" s="204">
        <v>0</v>
      </c>
      <c r="E94" s="171">
        <v>864</v>
      </c>
      <c r="F94" s="176" t="s">
        <v>49</v>
      </c>
      <c r="G94" s="176" t="s">
        <v>46</v>
      </c>
      <c r="H94" s="176" t="s">
        <v>124</v>
      </c>
      <c r="I94" s="176" t="s">
        <v>256</v>
      </c>
      <c r="J94" s="176" t="s">
        <v>26</v>
      </c>
      <c r="K94" s="150">
        <f t="shared" si="15"/>
        <v>184599.09</v>
      </c>
      <c r="L94" s="150">
        <f t="shared" si="15"/>
        <v>148568.04</v>
      </c>
      <c r="M94" s="150">
        <f t="shared" si="15"/>
        <v>39112.5</v>
      </c>
    </row>
    <row r="95" spans="1:13" s="46" customFormat="1" ht="42" customHeight="1" x14ac:dyDescent="0.2">
      <c r="A95" s="35"/>
      <c r="B95" s="163" t="s">
        <v>114</v>
      </c>
      <c r="C95" s="204"/>
      <c r="D95" s="204">
        <v>0</v>
      </c>
      <c r="E95" s="171">
        <v>864</v>
      </c>
      <c r="F95" s="176" t="s">
        <v>49</v>
      </c>
      <c r="G95" s="176" t="s">
        <v>46</v>
      </c>
      <c r="H95" s="176" t="s">
        <v>124</v>
      </c>
      <c r="I95" s="176" t="s">
        <v>256</v>
      </c>
      <c r="J95" s="176" t="s">
        <v>27</v>
      </c>
      <c r="K95" s="150">
        <v>184599.09</v>
      </c>
      <c r="L95" s="150">
        <f>193829.04-45261</f>
        <v>148568.04</v>
      </c>
      <c r="M95" s="150">
        <f>203520.5-164408</f>
        <v>39112.5</v>
      </c>
    </row>
    <row r="96" spans="1:13" s="46" customFormat="1" ht="30" customHeight="1" x14ac:dyDescent="0.2">
      <c r="A96" s="310" t="s">
        <v>127</v>
      </c>
      <c r="B96" s="310"/>
      <c r="C96" s="204"/>
      <c r="D96" s="204">
        <v>0</v>
      </c>
      <c r="E96" s="171">
        <v>864</v>
      </c>
      <c r="F96" s="176" t="s">
        <v>49</v>
      </c>
      <c r="G96" s="176" t="s">
        <v>46</v>
      </c>
      <c r="H96" s="176" t="s">
        <v>126</v>
      </c>
      <c r="I96" s="176" t="s">
        <v>257</v>
      </c>
      <c r="J96" s="176"/>
      <c r="K96" s="150">
        <f>K97</f>
        <v>5000</v>
      </c>
      <c r="L96" s="150">
        <f t="shared" ref="K96:M97" si="16">L97</f>
        <v>5000</v>
      </c>
      <c r="M96" s="150">
        <f t="shared" si="16"/>
        <v>5000</v>
      </c>
    </row>
    <row r="97" spans="1:13" s="46" customFormat="1" ht="26.25" customHeight="1" x14ac:dyDescent="0.2">
      <c r="A97" s="35"/>
      <c r="B97" s="163" t="s">
        <v>331</v>
      </c>
      <c r="C97" s="204"/>
      <c r="D97" s="204">
        <v>0</v>
      </c>
      <c r="E97" s="171">
        <v>864</v>
      </c>
      <c r="F97" s="176" t="s">
        <v>49</v>
      </c>
      <c r="G97" s="176" t="s">
        <v>46</v>
      </c>
      <c r="H97" s="176" t="s">
        <v>126</v>
      </c>
      <c r="I97" s="176" t="s">
        <v>257</v>
      </c>
      <c r="J97" s="176" t="s">
        <v>26</v>
      </c>
      <c r="K97" s="150">
        <f t="shared" si="16"/>
        <v>5000</v>
      </c>
      <c r="L97" s="150">
        <f t="shared" si="16"/>
        <v>5000</v>
      </c>
      <c r="M97" s="150">
        <f t="shared" si="16"/>
        <v>5000</v>
      </c>
    </row>
    <row r="98" spans="1:13" ht="26.25" customHeight="1" x14ac:dyDescent="0.2">
      <c r="A98" s="35"/>
      <c r="B98" s="163" t="s">
        <v>114</v>
      </c>
      <c r="C98" s="204"/>
      <c r="D98" s="204">
        <v>0</v>
      </c>
      <c r="E98" s="171">
        <v>864</v>
      </c>
      <c r="F98" s="176" t="s">
        <v>49</v>
      </c>
      <c r="G98" s="176" t="s">
        <v>46</v>
      </c>
      <c r="H98" s="176" t="s">
        <v>126</v>
      </c>
      <c r="I98" s="176" t="s">
        <v>257</v>
      </c>
      <c r="J98" s="176" t="s">
        <v>27</v>
      </c>
      <c r="K98" s="150">
        <v>5000</v>
      </c>
      <c r="L98" s="150">
        <v>5000</v>
      </c>
      <c r="M98" s="150">
        <v>5000</v>
      </c>
    </row>
    <row r="99" spans="1:13" ht="14.25" customHeight="1" x14ac:dyDescent="0.2">
      <c r="A99" s="35"/>
      <c r="B99" s="44" t="s">
        <v>328</v>
      </c>
      <c r="C99" s="204"/>
      <c r="D99" s="176"/>
      <c r="E99" s="176" t="s">
        <v>240</v>
      </c>
      <c r="F99" s="176" t="s">
        <v>49</v>
      </c>
      <c r="G99" s="176" t="s">
        <v>46</v>
      </c>
      <c r="H99" s="35"/>
      <c r="I99" s="176" t="s">
        <v>258</v>
      </c>
      <c r="J99" s="176"/>
      <c r="K99" s="150">
        <f t="shared" ref="K99:M100" si="17">K100</f>
        <v>5000</v>
      </c>
      <c r="L99" s="150">
        <f t="shared" si="17"/>
        <v>5000</v>
      </c>
      <c r="M99" s="150">
        <f t="shared" si="17"/>
        <v>5000</v>
      </c>
    </row>
    <row r="100" spans="1:13" ht="26.25" customHeight="1" x14ac:dyDescent="0.2">
      <c r="A100" s="35"/>
      <c r="B100" s="163" t="s">
        <v>331</v>
      </c>
      <c r="C100" s="204"/>
      <c r="D100" s="204"/>
      <c r="E100" s="171">
        <v>864</v>
      </c>
      <c r="F100" s="176" t="s">
        <v>49</v>
      </c>
      <c r="G100" s="176" t="s">
        <v>46</v>
      </c>
      <c r="H100" s="176"/>
      <c r="I100" s="176" t="s">
        <v>258</v>
      </c>
      <c r="J100" s="176" t="s">
        <v>26</v>
      </c>
      <c r="K100" s="150">
        <f t="shared" si="17"/>
        <v>5000</v>
      </c>
      <c r="L100" s="150">
        <f t="shared" si="17"/>
        <v>5000</v>
      </c>
      <c r="M100" s="150">
        <f t="shared" si="17"/>
        <v>5000</v>
      </c>
    </row>
    <row r="101" spans="1:13" ht="26.25" customHeight="1" x14ac:dyDescent="0.2">
      <c r="A101" s="35"/>
      <c r="B101" s="163" t="s">
        <v>114</v>
      </c>
      <c r="C101" s="204"/>
      <c r="D101" s="204"/>
      <c r="E101" s="171">
        <v>864</v>
      </c>
      <c r="F101" s="176" t="s">
        <v>49</v>
      </c>
      <c r="G101" s="176" t="s">
        <v>46</v>
      </c>
      <c r="H101" s="176"/>
      <c r="I101" s="176" t="s">
        <v>258</v>
      </c>
      <c r="J101" s="176" t="s">
        <v>27</v>
      </c>
      <c r="K101" s="150">
        <v>5000</v>
      </c>
      <c r="L101" s="150">
        <v>5000</v>
      </c>
      <c r="M101" s="150">
        <v>5000</v>
      </c>
    </row>
    <row r="102" spans="1:13" ht="12.75" customHeight="1" x14ac:dyDescent="0.2">
      <c r="A102" s="205"/>
      <c r="B102" s="168" t="s">
        <v>226</v>
      </c>
      <c r="C102" s="204"/>
      <c r="D102" s="156"/>
      <c r="E102" s="171">
        <v>864</v>
      </c>
      <c r="F102" s="173" t="s">
        <v>57</v>
      </c>
      <c r="G102" s="172"/>
      <c r="H102" s="172"/>
      <c r="I102" s="176"/>
      <c r="J102" s="172"/>
      <c r="K102" s="160">
        <f>K103</f>
        <v>197200.91</v>
      </c>
      <c r="L102" s="160">
        <f t="shared" ref="L102:M105" si="18">L103</f>
        <v>251245.96</v>
      </c>
      <c r="M102" s="160">
        <f t="shared" si="18"/>
        <v>306035.5</v>
      </c>
    </row>
    <row r="103" spans="1:13" ht="12.75" customHeight="1" x14ac:dyDescent="0.2">
      <c r="A103" s="205"/>
      <c r="B103" s="168" t="s">
        <v>223</v>
      </c>
      <c r="C103" s="204"/>
      <c r="D103" s="204"/>
      <c r="E103" s="171">
        <v>864</v>
      </c>
      <c r="F103" s="173" t="s">
        <v>57</v>
      </c>
      <c r="G103" s="173" t="s">
        <v>43</v>
      </c>
      <c r="H103" s="172"/>
      <c r="I103" s="176"/>
      <c r="J103" s="172"/>
      <c r="K103" s="160">
        <f>K104</f>
        <v>197200.91</v>
      </c>
      <c r="L103" s="160">
        <f t="shared" si="18"/>
        <v>251245.96</v>
      </c>
      <c r="M103" s="160">
        <f t="shared" si="18"/>
        <v>306035.5</v>
      </c>
    </row>
    <row r="104" spans="1:13" ht="27" customHeight="1" x14ac:dyDescent="0.2">
      <c r="A104" s="205"/>
      <c r="B104" s="164" t="s">
        <v>319</v>
      </c>
      <c r="C104" s="204"/>
      <c r="D104" s="204"/>
      <c r="E104" s="171">
        <v>864</v>
      </c>
      <c r="F104" s="172" t="s">
        <v>57</v>
      </c>
      <c r="G104" s="172" t="s">
        <v>43</v>
      </c>
      <c r="H104" s="172"/>
      <c r="I104" s="176" t="s">
        <v>259</v>
      </c>
      <c r="J104" s="172"/>
      <c r="K104" s="150">
        <f>K105</f>
        <v>197200.91</v>
      </c>
      <c r="L104" s="150">
        <f t="shared" si="18"/>
        <v>251245.96</v>
      </c>
      <c r="M104" s="150">
        <f t="shared" si="18"/>
        <v>306035.5</v>
      </c>
    </row>
    <row r="105" spans="1:13" ht="26.25" customHeight="1" x14ac:dyDescent="0.2">
      <c r="A105" s="205"/>
      <c r="B105" s="164" t="s">
        <v>225</v>
      </c>
      <c r="C105" s="204"/>
      <c r="D105" s="204"/>
      <c r="E105" s="171">
        <v>864</v>
      </c>
      <c r="F105" s="172" t="s">
        <v>57</v>
      </c>
      <c r="G105" s="172" t="s">
        <v>43</v>
      </c>
      <c r="H105" s="172"/>
      <c r="I105" s="176" t="s">
        <v>259</v>
      </c>
      <c r="J105" s="172" t="s">
        <v>224</v>
      </c>
      <c r="K105" s="150">
        <f>K106</f>
        <v>197200.91</v>
      </c>
      <c r="L105" s="150">
        <f t="shared" si="18"/>
        <v>251245.96</v>
      </c>
      <c r="M105" s="150">
        <f t="shared" si="18"/>
        <v>306035.5</v>
      </c>
    </row>
    <row r="106" spans="1:13" ht="26.25" customHeight="1" x14ac:dyDescent="0.2">
      <c r="A106" s="205"/>
      <c r="B106" s="51" t="s">
        <v>332</v>
      </c>
      <c r="C106" s="204"/>
      <c r="D106" s="204"/>
      <c r="E106" s="171">
        <v>864</v>
      </c>
      <c r="F106" s="172" t="s">
        <v>57</v>
      </c>
      <c r="G106" s="172" t="s">
        <v>43</v>
      </c>
      <c r="H106" s="172"/>
      <c r="I106" s="176" t="s">
        <v>259</v>
      </c>
      <c r="J106" s="172" t="s">
        <v>260</v>
      </c>
      <c r="K106" s="150">
        <f>315600-118420.09+21</f>
        <v>197200.91</v>
      </c>
      <c r="L106" s="150">
        <f>315600-64354.04</f>
        <v>251245.96</v>
      </c>
      <c r="M106" s="150">
        <f>315600-9564.5</f>
        <v>306035.5</v>
      </c>
    </row>
    <row r="107" spans="1:13" ht="13.5" customHeight="1" x14ac:dyDescent="0.2">
      <c r="A107" s="300" t="s">
        <v>56</v>
      </c>
      <c r="B107" s="300"/>
      <c r="C107" s="204"/>
      <c r="D107" s="156">
        <v>0</v>
      </c>
      <c r="E107" s="171">
        <v>864</v>
      </c>
      <c r="F107" s="173" t="s">
        <v>59</v>
      </c>
      <c r="G107" s="173"/>
      <c r="H107" s="173"/>
      <c r="I107" s="173"/>
      <c r="J107" s="173"/>
      <c r="K107" s="160">
        <f t="shared" ref="K107:M108" si="19">K108</f>
        <v>4000</v>
      </c>
      <c r="L107" s="160">
        <f t="shared" si="19"/>
        <v>4000</v>
      </c>
      <c r="M107" s="160">
        <f t="shared" si="19"/>
        <v>4000</v>
      </c>
    </row>
    <row r="108" spans="1:13" ht="13.5" customHeight="1" x14ac:dyDescent="0.2">
      <c r="A108" s="306" t="s">
        <v>163</v>
      </c>
      <c r="B108" s="306"/>
      <c r="C108" s="204"/>
      <c r="D108" s="156">
        <v>0</v>
      </c>
      <c r="E108" s="171">
        <v>864</v>
      </c>
      <c r="F108" s="173" t="s">
        <v>59</v>
      </c>
      <c r="G108" s="173" t="s">
        <v>44</v>
      </c>
      <c r="H108" s="173"/>
      <c r="I108" s="173"/>
      <c r="J108" s="173"/>
      <c r="K108" s="160">
        <f>K109</f>
        <v>4000</v>
      </c>
      <c r="L108" s="160">
        <f t="shared" si="19"/>
        <v>4000</v>
      </c>
      <c r="M108" s="160">
        <f t="shared" si="19"/>
        <v>4000</v>
      </c>
    </row>
    <row r="109" spans="1:13" ht="116.25" customHeight="1" x14ac:dyDescent="0.2">
      <c r="A109" s="310" t="s">
        <v>317</v>
      </c>
      <c r="B109" s="310"/>
      <c r="C109" s="204"/>
      <c r="D109" s="204">
        <v>0</v>
      </c>
      <c r="E109" s="171">
        <v>864</v>
      </c>
      <c r="F109" s="172" t="s">
        <v>59</v>
      </c>
      <c r="G109" s="172" t="s">
        <v>44</v>
      </c>
      <c r="H109" s="172" t="s">
        <v>191</v>
      </c>
      <c r="I109" s="177" t="s">
        <v>318</v>
      </c>
      <c r="J109" s="172"/>
      <c r="K109" s="150">
        <f t="shared" ref="K109:M110" si="20">K110</f>
        <v>4000</v>
      </c>
      <c r="L109" s="150">
        <f t="shared" si="20"/>
        <v>4000</v>
      </c>
      <c r="M109" s="150">
        <f t="shared" si="20"/>
        <v>4000</v>
      </c>
    </row>
    <row r="110" spans="1:13" ht="15" customHeight="1" x14ac:dyDescent="0.2">
      <c r="A110" s="35"/>
      <c r="B110" s="164" t="s">
        <v>58</v>
      </c>
      <c r="C110" s="204"/>
      <c r="D110" s="204">
        <v>0</v>
      </c>
      <c r="E110" s="171">
        <v>864</v>
      </c>
      <c r="F110" s="172" t="s">
        <v>59</v>
      </c>
      <c r="G110" s="172" t="s">
        <v>44</v>
      </c>
      <c r="H110" s="172" t="s">
        <v>191</v>
      </c>
      <c r="I110" s="177" t="s">
        <v>318</v>
      </c>
      <c r="J110" s="172" t="s">
        <v>45</v>
      </c>
      <c r="K110" s="150">
        <f t="shared" si="20"/>
        <v>4000</v>
      </c>
      <c r="L110" s="150">
        <f t="shared" si="20"/>
        <v>4000</v>
      </c>
      <c r="M110" s="150">
        <f t="shared" si="20"/>
        <v>4000</v>
      </c>
    </row>
    <row r="111" spans="1:13" ht="13.5" customHeight="1" x14ac:dyDescent="0.2">
      <c r="A111" s="35"/>
      <c r="B111" s="164" t="s">
        <v>70</v>
      </c>
      <c r="C111" s="159"/>
      <c r="D111" s="159">
        <v>0</v>
      </c>
      <c r="E111" s="171">
        <v>864</v>
      </c>
      <c r="F111" s="172" t="s">
        <v>59</v>
      </c>
      <c r="G111" s="172" t="s">
        <v>44</v>
      </c>
      <c r="H111" s="172" t="s">
        <v>191</v>
      </c>
      <c r="I111" s="177" t="s">
        <v>318</v>
      </c>
      <c r="J111" s="179" t="s">
        <v>33</v>
      </c>
      <c r="K111" s="150">
        <v>4000</v>
      </c>
      <c r="L111" s="150">
        <v>4000</v>
      </c>
      <c r="M111" s="150">
        <v>4000</v>
      </c>
    </row>
    <row r="112" spans="1:13" ht="13.5" customHeight="1" x14ac:dyDescent="0.2">
      <c r="A112" s="35"/>
      <c r="B112" s="164" t="s">
        <v>360</v>
      </c>
      <c r="C112" s="216"/>
      <c r="D112" s="216"/>
      <c r="E112" s="171">
        <v>864</v>
      </c>
      <c r="F112" s="172" t="s">
        <v>43</v>
      </c>
      <c r="G112" s="172"/>
      <c r="H112" s="172"/>
      <c r="I112" s="177"/>
      <c r="J112" s="179"/>
      <c r="K112" s="150">
        <f t="shared" ref="K112:M114" si="21">K113</f>
        <v>0</v>
      </c>
      <c r="L112" s="150">
        <f t="shared" si="21"/>
        <v>0</v>
      </c>
      <c r="M112" s="150">
        <f t="shared" si="21"/>
        <v>0</v>
      </c>
    </row>
    <row r="113" spans="1:13" ht="13.5" customHeight="1" x14ac:dyDescent="0.2">
      <c r="A113" s="35"/>
      <c r="B113" s="164" t="s">
        <v>360</v>
      </c>
      <c r="C113" s="216"/>
      <c r="D113" s="216"/>
      <c r="E113" s="171">
        <v>864</v>
      </c>
      <c r="F113" s="172" t="s">
        <v>43</v>
      </c>
      <c r="G113" s="172" t="s">
        <v>60</v>
      </c>
      <c r="H113" s="172"/>
      <c r="I113" s="177"/>
      <c r="J113" s="179"/>
      <c r="K113" s="150">
        <f t="shared" si="21"/>
        <v>0</v>
      </c>
      <c r="L113" s="150">
        <f t="shared" si="21"/>
        <v>0</v>
      </c>
      <c r="M113" s="150">
        <f t="shared" si="21"/>
        <v>0</v>
      </c>
    </row>
    <row r="114" spans="1:13" ht="13.5" customHeight="1" x14ac:dyDescent="0.2">
      <c r="A114" s="35"/>
      <c r="B114" s="164" t="s">
        <v>360</v>
      </c>
      <c r="C114" s="216"/>
      <c r="D114" s="216"/>
      <c r="E114" s="171">
        <v>864</v>
      </c>
      <c r="F114" s="172" t="s">
        <v>43</v>
      </c>
      <c r="G114" s="172" t="s">
        <v>60</v>
      </c>
      <c r="H114" s="172"/>
      <c r="I114" s="177" t="s">
        <v>368</v>
      </c>
      <c r="J114" s="179"/>
      <c r="K114" s="150">
        <f t="shared" si="21"/>
        <v>0</v>
      </c>
      <c r="L114" s="150">
        <f t="shared" si="21"/>
        <v>0</v>
      </c>
      <c r="M114" s="150">
        <f t="shared" si="21"/>
        <v>0</v>
      </c>
    </row>
    <row r="115" spans="1:13" ht="13.5" customHeight="1" x14ac:dyDescent="0.2">
      <c r="A115" s="35"/>
      <c r="B115" s="164" t="s">
        <v>360</v>
      </c>
      <c r="C115" s="216"/>
      <c r="D115" s="216"/>
      <c r="E115" s="171">
        <v>864</v>
      </c>
      <c r="F115" s="172" t="s">
        <v>43</v>
      </c>
      <c r="G115" s="172" t="s">
        <v>60</v>
      </c>
      <c r="H115" s="172"/>
      <c r="I115" s="177" t="s">
        <v>368</v>
      </c>
      <c r="J115" s="179" t="s">
        <v>32</v>
      </c>
      <c r="K115" s="150">
        <v>0</v>
      </c>
      <c r="L115" s="150">
        <v>0</v>
      </c>
      <c r="M115" s="150">
        <v>0</v>
      </c>
    </row>
    <row r="116" spans="1:13" ht="14.25" customHeight="1" x14ac:dyDescent="0.2">
      <c r="A116" s="167"/>
      <c r="B116" s="168" t="s">
        <v>35</v>
      </c>
      <c r="C116" s="168"/>
      <c r="D116" s="168"/>
      <c r="E116" s="185"/>
      <c r="F116" s="173"/>
      <c r="G116" s="173"/>
      <c r="H116" s="173"/>
      <c r="I116" s="177"/>
      <c r="J116" s="173"/>
      <c r="K116" s="160">
        <f>K11+K15+K32+K39+K47+K59+K66+K76+K83+K102+K107</f>
        <v>4038938</v>
      </c>
      <c r="L116" s="160">
        <f>L10+L59+L66+L76+L83+L102+L107+L112</f>
        <v>4137187</v>
      </c>
      <c r="M116" s="160">
        <f>M10+M59+M66+M76+M83+M102+M107+M112</f>
        <v>4246890</v>
      </c>
    </row>
    <row r="117" spans="1:13" x14ac:dyDescent="0.2">
      <c r="K117" s="186"/>
      <c r="L117" s="186"/>
      <c r="M117" s="186"/>
    </row>
    <row r="118" spans="1:13" x14ac:dyDescent="0.2">
      <c r="K118" s="186"/>
      <c r="L118" s="186"/>
      <c r="M118" s="186"/>
    </row>
    <row r="119" spans="1:13" x14ac:dyDescent="0.2">
      <c r="K119" s="186"/>
      <c r="L119" s="187"/>
      <c r="M119" s="187"/>
    </row>
    <row r="120" spans="1:13" x14ac:dyDescent="0.2">
      <c r="K120" s="186"/>
      <c r="L120" s="187"/>
      <c r="M120" s="187"/>
    </row>
    <row r="121" spans="1:13" x14ac:dyDescent="0.2">
      <c r="K121" s="186"/>
      <c r="L121" s="187"/>
      <c r="M121" s="187"/>
    </row>
    <row r="122" spans="1:13" x14ac:dyDescent="0.2">
      <c r="K122" s="222"/>
      <c r="L122" s="222"/>
      <c r="M122" s="222"/>
    </row>
    <row r="123" spans="1:13" x14ac:dyDescent="0.2">
      <c r="K123" s="222"/>
      <c r="L123" s="222"/>
      <c r="M123" s="222"/>
    </row>
    <row r="124" spans="1:13" x14ac:dyDescent="0.2">
      <c r="K124" s="222"/>
      <c r="L124" s="222"/>
      <c r="M124" s="222"/>
    </row>
    <row r="125" spans="1:13" x14ac:dyDescent="0.2">
      <c r="K125" s="222"/>
      <c r="L125" s="222"/>
      <c r="M125" s="222"/>
    </row>
    <row r="126" spans="1:13" x14ac:dyDescent="0.2">
      <c r="K126" s="222"/>
      <c r="L126" s="222"/>
      <c r="M126" s="222"/>
    </row>
    <row r="127" spans="1:13" x14ac:dyDescent="0.2">
      <c r="K127" s="222"/>
      <c r="L127" s="222"/>
      <c r="M127" s="222"/>
    </row>
    <row r="128" spans="1:13" x14ac:dyDescent="0.2">
      <c r="K128" s="222"/>
      <c r="L128" s="222"/>
      <c r="M128" s="222"/>
    </row>
    <row r="129" spans="2:13" x14ac:dyDescent="0.2">
      <c r="K129" s="222"/>
      <c r="L129" s="222"/>
      <c r="M129" s="222"/>
    </row>
    <row r="130" spans="2:13" x14ac:dyDescent="0.2">
      <c r="K130" s="222"/>
      <c r="L130" s="222"/>
      <c r="M130" s="222"/>
    </row>
    <row r="131" spans="2:13" x14ac:dyDescent="0.2">
      <c r="K131" s="222"/>
      <c r="L131" s="222"/>
      <c r="M131" s="222"/>
    </row>
    <row r="133" spans="2:13" x14ac:dyDescent="0.2">
      <c r="K133" s="223"/>
      <c r="L133" s="223"/>
      <c r="M133" s="223"/>
    </row>
    <row r="135" spans="2:13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186"/>
      <c r="L135" s="186"/>
      <c r="M135" s="186"/>
    </row>
  </sheetData>
  <mergeCells count="26">
    <mergeCell ref="A108:B108"/>
    <mergeCell ref="A109:B109"/>
    <mergeCell ref="A48:B48"/>
    <mergeCell ref="A107:B107"/>
    <mergeCell ref="A53:B53"/>
    <mergeCell ref="A76:B76"/>
    <mergeCell ref="A77:B77"/>
    <mergeCell ref="A78:B78"/>
    <mergeCell ref="A83:B83"/>
    <mergeCell ref="A84:B84"/>
    <mergeCell ref="A85:B85"/>
    <mergeCell ref="A92:B92"/>
    <mergeCell ref="A93:B93"/>
    <mergeCell ref="A96:B96"/>
    <mergeCell ref="A47:B47"/>
    <mergeCell ref="E2:K2"/>
    <mergeCell ref="E3:M3"/>
    <mergeCell ref="E4:M4"/>
    <mergeCell ref="A6:M6"/>
    <mergeCell ref="A8:B8"/>
    <mergeCell ref="A10:B10"/>
    <mergeCell ref="A11:B11"/>
    <mergeCell ref="A15:B15"/>
    <mergeCell ref="A19:B19"/>
    <mergeCell ref="A43:B43"/>
    <mergeCell ref="A44:B44"/>
  </mergeCells>
  <pageMargins left="0.59055118110236227" right="0.39370078740157483" top="0.43307086614173229" bottom="0.39370078740157483" header="0.86614173228346458" footer="0.70866141732283472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132"/>
  <sheetViews>
    <sheetView topLeftCell="B27" workbookViewId="0">
      <selection activeCell="B56" sqref="B56:B58"/>
    </sheetView>
  </sheetViews>
  <sheetFormatPr defaultRowHeight="12.75" x14ac:dyDescent="0.2"/>
  <cols>
    <col min="1" max="1" width="2.42578125" style="29" hidden="1" customWidth="1"/>
    <col min="2" max="2" width="44.42578125" style="30" customWidth="1"/>
    <col min="3" max="3" width="3.85546875" style="30" hidden="1" customWidth="1"/>
    <col min="4" max="4" width="0.140625" style="30" customWidth="1"/>
    <col min="5" max="5" width="4.7109375" style="170" hidden="1" customWidth="1"/>
    <col min="6" max="6" width="3.5703125" style="169" customWidth="1"/>
    <col min="7" max="7" width="3.7109375" style="169" customWidth="1"/>
    <col min="8" max="8" width="5.7109375" style="169" hidden="1" customWidth="1"/>
    <col min="9" max="9" width="13.42578125" style="169" customWidth="1"/>
    <col min="10" max="10" width="4.42578125" style="169" customWidth="1"/>
    <col min="11" max="11" width="12.28515625" style="169" customWidth="1"/>
    <col min="12" max="13" width="12.28515625" style="29" customWidth="1"/>
    <col min="14" max="14" width="9.140625" style="29"/>
    <col min="15" max="15" width="4.28515625" style="29" customWidth="1"/>
    <col min="16" max="18" width="14" style="29" customWidth="1"/>
    <col min="19" max="16384" width="9.140625" style="29"/>
  </cols>
  <sheetData>
    <row r="1" spans="1:18" hidden="1" x14ac:dyDescent="0.2">
      <c r="E1" s="3" t="s">
        <v>83</v>
      </c>
      <c r="F1" s="3"/>
      <c r="G1" s="3"/>
      <c r="H1" s="3"/>
      <c r="I1" s="3"/>
      <c r="J1" s="3"/>
      <c r="K1" s="3"/>
    </row>
    <row r="2" spans="1:18" ht="34.5" hidden="1" customHeight="1" x14ac:dyDescent="0.2">
      <c r="E2" s="301" t="s">
        <v>221</v>
      </c>
      <c r="F2" s="301"/>
      <c r="G2" s="301"/>
      <c r="H2" s="301"/>
      <c r="I2" s="301"/>
      <c r="J2" s="301"/>
      <c r="K2" s="301"/>
    </row>
    <row r="3" spans="1:18" ht="16.5" customHeight="1" x14ac:dyDescent="0.2">
      <c r="E3" s="302" t="s">
        <v>296</v>
      </c>
      <c r="F3" s="302"/>
      <c r="G3" s="302"/>
      <c r="H3" s="302"/>
      <c r="I3" s="302"/>
      <c r="J3" s="302"/>
      <c r="K3" s="302"/>
      <c r="L3" s="302"/>
      <c r="M3" s="302"/>
    </row>
    <row r="4" spans="1:18" ht="39.75" customHeight="1" x14ac:dyDescent="0.2">
      <c r="E4" s="237"/>
      <c r="F4" s="312" t="s">
        <v>379</v>
      </c>
      <c r="G4" s="312"/>
      <c r="H4" s="312"/>
      <c r="I4" s="312"/>
      <c r="J4" s="312"/>
      <c r="K4" s="312"/>
      <c r="L4" s="312"/>
      <c r="M4" s="312"/>
      <c r="N4" s="236"/>
      <c r="O4" s="236"/>
      <c r="P4" s="236"/>
      <c r="Q4" s="236"/>
    </row>
    <row r="5" spans="1:18" ht="9" customHeight="1" x14ac:dyDescent="0.2">
      <c r="E5" s="89"/>
      <c r="F5" s="158"/>
      <c r="G5" s="158"/>
      <c r="H5" s="158"/>
      <c r="I5" s="158"/>
      <c r="J5" s="158"/>
      <c r="K5" s="158"/>
    </row>
    <row r="6" spans="1:18" ht="46.5" customHeight="1" x14ac:dyDescent="0.2">
      <c r="A6" s="304" t="s">
        <v>387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238"/>
    </row>
    <row r="7" spans="1:18" ht="15" customHeight="1" x14ac:dyDescent="0.2">
      <c r="A7" s="31"/>
      <c r="B7" s="31"/>
      <c r="C7" s="36"/>
      <c r="D7" s="36"/>
      <c r="E7" s="209"/>
      <c r="F7" s="31"/>
      <c r="G7" s="31"/>
      <c r="H7" s="31"/>
      <c r="I7" s="31"/>
      <c r="M7" s="29" t="s">
        <v>366</v>
      </c>
    </row>
    <row r="8" spans="1:18" s="242" customFormat="1" ht="25.5" customHeight="1" x14ac:dyDescent="0.2">
      <c r="A8" s="305" t="s">
        <v>37</v>
      </c>
      <c r="B8" s="305"/>
      <c r="C8" s="246"/>
      <c r="D8" s="246" t="s">
        <v>103</v>
      </c>
      <c r="E8" s="240" t="s">
        <v>104</v>
      </c>
      <c r="F8" s="241" t="s">
        <v>38</v>
      </c>
      <c r="G8" s="241" t="s">
        <v>39</v>
      </c>
      <c r="H8" s="241" t="s">
        <v>105</v>
      </c>
      <c r="I8" s="241" t="s">
        <v>40</v>
      </c>
      <c r="J8" s="241" t="s">
        <v>41</v>
      </c>
      <c r="K8" s="246" t="s">
        <v>305</v>
      </c>
      <c r="L8" s="246" t="s">
        <v>361</v>
      </c>
      <c r="M8" s="246" t="s">
        <v>385</v>
      </c>
    </row>
    <row r="9" spans="1:18" ht="17.25" customHeight="1" x14ac:dyDescent="0.2">
      <c r="A9" s="233"/>
      <c r="B9" s="231" t="s">
        <v>241</v>
      </c>
      <c r="C9" s="156"/>
      <c r="D9" s="156">
        <v>0</v>
      </c>
      <c r="E9" s="171">
        <v>864</v>
      </c>
      <c r="F9" s="172"/>
      <c r="G9" s="172"/>
      <c r="H9" s="172"/>
      <c r="I9" s="172"/>
      <c r="J9" s="172"/>
      <c r="K9" s="148">
        <f>K116</f>
        <v>4038938</v>
      </c>
      <c r="L9" s="148">
        <f>L116</f>
        <v>4137187</v>
      </c>
      <c r="M9" s="148">
        <f>M116</f>
        <v>4246890</v>
      </c>
    </row>
    <row r="10" spans="1:18" s="32" customFormat="1" ht="15.75" customHeight="1" x14ac:dyDescent="0.2">
      <c r="A10" s="300" t="s">
        <v>42</v>
      </c>
      <c r="B10" s="300"/>
      <c r="C10" s="233"/>
      <c r="D10" s="156">
        <v>0</v>
      </c>
      <c r="E10" s="171">
        <v>864</v>
      </c>
      <c r="F10" s="173" t="s">
        <v>43</v>
      </c>
      <c r="G10" s="174"/>
      <c r="H10" s="174"/>
      <c r="I10" s="174"/>
      <c r="J10" s="174"/>
      <c r="K10" s="160">
        <f>K15+K43+K47+K11+K32+K39</f>
        <v>1755200</v>
      </c>
      <c r="L10" s="160">
        <f>L15+L43+L47+L11+L32+L39</f>
        <v>1815886</v>
      </c>
      <c r="M10" s="160">
        <f>M15+M43+M47+M11+M32+M39</f>
        <v>1876152</v>
      </c>
      <c r="O10" s="29"/>
      <c r="P10" s="29"/>
      <c r="Q10" s="29"/>
      <c r="R10" s="29"/>
    </row>
    <row r="11" spans="1:18" ht="38.25" hidden="1" customHeight="1" x14ac:dyDescent="0.2">
      <c r="A11" s="306" t="s">
        <v>63</v>
      </c>
      <c r="B11" s="306"/>
      <c r="C11" s="233"/>
      <c r="D11" s="156">
        <v>0</v>
      </c>
      <c r="E11" s="171">
        <v>864</v>
      </c>
      <c r="F11" s="175" t="s">
        <v>43</v>
      </c>
      <c r="G11" s="175" t="s">
        <v>44</v>
      </c>
      <c r="H11" s="175"/>
      <c r="I11" s="175"/>
      <c r="J11" s="172"/>
      <c r="K11" s="160">
        <f>K12</f>
        <v>0</v>
      </c>
      <c r="L11" s="160">
        <f>L12</f>
        <v>0</v>
      </c>
      <c r="M11" s="160">
        <f>M12</f>
        <v>0</v>
      </c>
      <c r="P11" s="221"/>
      <c r="Q11" s="221"/>
      <c r="R11" s="221"/>
    </row>
    <row r="12" spans="1:18" ht="30" hidden="1" customHeight="1" x14ac:dyDescent="0.2">
      <c r="A12" s="232" t="s">
        <v>107</v>
      </c>
      <c r="B12" s="229" t="s">
        <v>313</v>
      </c>
      <c r="C12" s="233"/>
      <c r="D12" s="233">
        <v>0</v>
      </c>
      <c r="E12" s="171">
        <v>864</v>
      </c>
      <c r="F12" s="176" t="s">
        <v>43</v>
      </c>
      <c r="G12" s="176" t="s">
        <v>44</v>
      </c>
      <c r="H12" s="176" t="s">
        <v>158</v>
      </c>
      <c r="I12" s="177" t="s">
        <v>246</v>
      </c>
      <c r="J12" s="178" t="s">
        <v>108</v>
      </c>
      <c r="K12" s="150">
        <f t="shared" ref="K12:M13" si="0">K13</f>
        <v>0</v>
      </c>
      <c r="L12" s="150">
        <f t="shared" si="0"/>
        <v>0</v>
      </c>
      <c r="M12" s="150">
        <f t="shared" si="0"/>
        <v>0</v>
      </c>
    </row>
    <row r="13" spans="1:18" ht="65.25" hidden="1" customHeight="1" x14ac:dyDescent="0.2">
      <c r="A13" s="162" t="s">
        <v>106</v>
      </c>
      <c r="B13" s="162" t="s">
        <v>106</v>
      </c>
      <c r="C13" s="233"/>
      <c r="D13" s="233">
        <v>0</v>
      </c>
      <c r="E13" s="171">
        <v>864</v>
      </c>
      <c r="F13" s="176" t="s">
        <v>43</v>
      </c>
      <c r="G13" s="176" t="s">
        <v>44</v>
      </c>
      <c r="H13" s="176" t="s">
        <v>158</v>
      </c>
      <c r="I13" s="177" t="s">
        <v>246</v>
      </c>
      <c r="J13" s="177" t="s">
        <v>24</v>
      </c>
      <c r="K13" s="150">
        <f>K14</f>
        <v>0</v>
      </c>
      <c r="L13" s="150">
        <f t="shared" si="0"/>
        <v>0</v>
      </c>
      <c r="M13" s="150">
        <f t="shared" si="0"/>
        <v>0</v>
      </c>
    </row>
    <row r="14" spans="1:18" ht="27" hidden="1" customHeight="1" x14ac:dyDescent="0.2">
      <c r="A14" s="162" t="s">
        <v>109</v>
      </c>
      <c r="B14" s="162" t="s">
        <v>109</v>
      </c>
      <c r="C14" s="233"/>
      <c r="D14" s="233">
        <v>0</v>
      </c>
      <c r="E14" s="171">
        <v>864</v>
      </c>
      <c r="F14" s="172" t="s">
        <v>43</v>
      </c>
      <c r="G14" s="172" t="s">
        <v>44</v>
      </c>
      <c r="H14" s="172" t="s">
        <v>158</v>
      </c>
      <c r="I14" s="177" t="s">
        <v>246</v>
      </c>
      <c r="J14" s="177" t="s">
        <v>25</v>
      </c>
      <c r="K14" s="150">
        <v>0</v>
      </c>
      <c r="L14" s="150">
        <v>0</v>
      </c>
      <c r="M14" s="150">
        <v>0</v>
      </c>
    </row>
    <row r="15" spans="1:18" s="33" customFormat="1" ht="68.25" customHeight="1" x14ac:dyDescent="0.2">
      <c r="A15" s="307" t="s">
        <v>47</v>
      </c>
      <c r="B15" s="308"/>
      <c r="C15" s="233"/>
      <c r="D15" s="156">
        <v>0</v>
      </c>
      <c r="E15" s="171">
        <v>864</v>
      </c>
      <c r="F15" s="173" t="s">
        <v>43</v>
      </c>
      <c r="G15" s="173" t="s">
        <v>48</v>
      </c>
      <c r="H15" s="173"/>
      <c r="I15" s="173"/>
      <c r="J15" s="173"/>
      <c r="K15" s="160">
        <f>K16+K19+K29+K26</f>
        <v>1748600</v>
      </c>
      <c r="L15" s="160">
        <f>L16+L19+L29+L26</f>
        <v>1748586</v>
      </c>
      <c r="M15" s="160">
        <f>M16+M19+M29+M26</f>
        <v>1748552</v>
      </c>
    </row>
    <row r="16" spans="1:18" ht="26.25" customHeight="1" x14ac:dyDescent="0.2">
      <c r="A16" s="232" t="s">
        <v>107</v>
      </c>
      <c r="B16" s="229" t="s">
        <v>313</v>
      </c>
      <c r="C16" s="233">
        <v>64</v>
      </c>
      <c r="D16" s="233">
        <v>0</v>
      </c>
      <c r="E16" s="171">
        <v>864</v>
      </c>
      <c r="F16" s="176" t="s">
        <v>43</v>
      </c>
      <c r="G16" s="176" t="s">
        <v>48</v>
      </c>
      <c r="H16" s="176" t="s">
        <v>158</v>
      </c>
      <c r="I16" s="177" t="s">
        <v>386</v>
      </c>
      <c r="J16" s="178" t="s">
        <v>108</v>
      </c>
      <c r="K16" s="150">
        <f t="shared" ref="K16:M17" si="1">K17</f>
        <v>511000</v>
      </c>
      <c r="L16" s="150">
        <f t="shared" si="1"/>
        <v>511000</v>
      </c>
      <c r="M16" s="150">
        <f t="shared" si="1"/>
        <v>511000</v>
      </c>
    </row>
    <row r="17" spans="1:13" ht="67.5" customHeight="1" x14ac:dyDescent="0.2">
      <c r="A17" s="162" t="s">
        <v>106</v>
      </c>
      <c r="B17" s="162" t="s">
        <v>106</v>
      </c>
      <c r="C17" s="233">
        <v>64</v>
      </c>
      <c r="D17" s="233">
        <v>0</v>
      </c>
      <c r="E17" s="171">
        <v>864</v>
      </c>
      <c r="F17" s="176" t="s">
        <v>43</v>
      </c>
      <c r="G17" s="176" t="s">
        <v>48</v>
      </c>
      <c r="H17" s="176" t="s">
        <v>158</v>
      </c>
      <c r="I17" s="177" t="s">
        <v>386</v>
      </c>
      <c r="J17" s="177" t="s">
        <v>24</v>
      </c>
      <c r="K17" s="150">
        <f>K18</f>
        <v>511000</v>
      </c>
      <c r="L17" s="150">
        <f t="shared" si="1"/>
        <v>511000</v>
      </c>
      <c r="M17" s="150">
        <f t="shared" si="1"/>
        <v>511000</v>
      </c>
    </row>
    <row r="18" spans="1:13" ht="29.25" customHeight="1" x14ac:dyDescent="0.2">
      <c r="A18" s="162" t="s">
        <v>109</v>
      </c>
      <c r="B18" s="162" t="s">
        <v>109</v>
      </c>
      <c r="C18" s="233">
        <v>64</v>
      </c>
      <c r="D18" s="233">
        <v>0</v>
      </c>
      <c r="E18" s="171">
        <v>864</v>
      </c>
      <c r="F18" s="172" t="s">
        <v>43</v>
      </c>
      <c r="G18" s="172" t="s">
        <v>48</v>
      </c>
      <c r="H18" s="172" t="s">
        <v>158</v>
      </c>
      <c r="I18" s="177" t="s">
        <v>386</v>
      </c>
      <c r="J18" s="177" t="s">
        <v>25</v>
      </c>
      <c r="K18" s="150">
        <f>'6.Вед.'!K18</f>
        <v>511000</v>
      </c>
      <c r="L18" s="150">
        <f>'6.Вед.'!L17</f>
        <v>511000</v>
      </c>
      <c r="M18" s="150">
        <f>'6.Вед.'!M18</f>
        <v>511000</v>
      </c>
    </row>
    <row r="19" spans="1:13" ht="29.25" customHeight="1" x14ac:dyDescent="0.2">
      <c r="A19" s="309" t="s">
        <v>110</v>
      </c>
      <c r="B19" s="309"/>
      <c r="C19" s="233"/>
      <c r="D19" s="233">
        <v>0</v>
      </c>
      <c r="E19" s="171">
        <v>864</v>
      </c>
      <c r="F19" s="172" t="s">
        <v>43</v>
      </c>
      <c r="G19" s="172" t="s">
        <v>48</v>
      </c>
      <c r="H19" s="177" t="s">
        <v>111</v>
      </c>
      <c r="I19" s="177" t="s">
        <v>247</v>
      </c>
      <c r="J19" s="172"/>
      <c r="K19" s="150">
        <f>K20+K22+K24</f>
        <v>1225600</v>
      </c>
      <c r="L19" s="150">
        <f>L20+L22+L24</f>
        <v>1225586</v>
      </c>
      <c r="M19" s="150">
        <f>M20+M22+M24</f>
        <v>1225552</v>
      </c>
    </row>
    <row r="20" spans="1:13" ht="43.5" customHeight="1" x14ac:dyDescent="0.2">
      <c r="A20" s="229"/>
      <c r="B20" s="162" t="s">
        <v>106</v>
      </c>
      <c r="C20" s="233"/>
      <c r="D20" s="233">
        <v>0</v>
      </c>
      <c r="E20" s="171">
        <v>864</v>
      </c>
      <c r="F20" s="176" t="s">
        <v>43</v>
      </c>
      <c r="G20" s="176" t="s">
        <v>48</v>
      </c>
      <c r="H20" s="177" t="s">
        <v>111</v>
      </c>
      <c r="I20" s="177" t="s">
        <v>247</v>
      </c>
      <c r="J20" s="172" t="s">
        <v>24</v>
      </c>
      <c r="K20" s="150">
        <f>K21</f>
        <v>954000</v>
      </c>
      <c r="L20" s="150">
        <f>L21</f>
        <v>954000</v>
      </c>
      <c r="M20" s="150">
        <f>M21</f>
        <v>954000</v>
      </c>
    </row>
    <row r="21" spans="1:13" ht="15.75" customHeight="1" x14ac:dyDescent="0.2">
      <c r="A21" s="35"/>
      <c r="B21" s="162" t="s">
        <v>109</v>
      </c>
      <c r="C21" s="233"/>
      <c r="D21" s="233">
        <v>0</v>
      </c>
      <c r="E21" s="171">
        <v>864</v>
      </c>
      <c r="F21" s="172" t="s">
        <v>43</v>
      </c>
      <c r="G21" s="172" t="s">
        <v>48</v>
      </c>
      <c r="H21" s="177" t="s">
        <v>111</v>
      </c>
      <c r="I21" s="177" t="s">
        <v>247</v>
      </c>
      <c r="J21" s="172" t="s">
        <v>25</v>
      </c>
      <c r="K21" s="150">
        <f>'6.Вед.'!K21</f>
        <v>954000</v>
      </c>
      <c r="L21" s="150">
        <f>'6.Вед.'!L21</f>
        <v>954000</v>
      </c>
      <c r="M21" s="150">
        <f>'6.Вед.'!M21</f>
        <v>954000</v>
      </c>
    </row>
    <row r="22" spans="1:13" ht="15.75" customHeight="1" x14ac:dyDescent="0.2">
      <c r="A22" s="35"/>
      <c r="B22" s="163" t="s">
        <v>331</v>
      </c>
      <c r="C22" s="233"/>
      <c r="D22" s="233">
        <v>0</v>
      </c>
      <c r="E22" s="171">
        <v>864</v>
      </c>
      <c r="F22" s="172" t="s">
        <v>43</v>
      </c>
      <c r="G22" s="172" t="s">
        <v>48</v>
      </c>
      <c r="H22" s="177" t="s">
        <v>111</v>
      </c>
      <c r="I22" s="177" t="s">
        <v>247</v>
      </c>
      <c r="J22" s="172" t="s">
        <v>26</v>
      </c>
      <c r="K22" s="150">
        <f>K23</f>
        <v>184600</v>
      </c>
      <c r="L22" s="150">
        <f>L23</f>
        <v>184586</v>
      </c>
      <c r="M22" s="150">
        <f>M23</f>
        <v>184552</v>
      </c>
    </row>
    <row r="23" spans="1:13" ht="39" customHeight="1" x14ac:dyDescent="0.2">
      <c r="A23" s="35"/>
      <c r="B23" s="163" t="s">
        <v>114</v>
      </c>
      <c r="C23" s="233"/>
      <c r="D23" s="233">
        <v>0</v>
      </c>
      <c r="E23" s="171">
        <v>864</v>
      </c>
      <c r="F23" s="172" t="s">
        <v>43</v>
      </c>
      <c r="G23" s="172" t="s">
        <v>48</v>
      </c>
      <c r="H23" s="177" t="s">
        <v>111</v>
      </c>
      <c r="I23" s="177" t="s">
        <v>247</v>
      </c>
      <c r="J23" s="172" t="s">
        <v>27</v>
      </c>
      <c r="K23" s="150">
        <f>'6.Вед.'!K23</f>
        <v>184600</v>
      </c>
      <c r="L23" s="150">
        <f>'6.Вед.'!L23</f>
        <v>184586</v>
      </c>
      <c r="M23" s="150">
        <f>'6.Вед.'!M23</f>
        <v>184552</v>
      </c>
    </row>
    <row r="24" spans="1:13" ht="27" customHeight="1" x14ac:dyDescent="0.2">
      <c r="A24" s="35"/>
      <c r="B24" s="180" t="s">
        <v>28</v>
      </c>
      <c r="C24" s="233"/>
      <c r="D24" s="233">
        <v>0</v>
      </c>
      <c r="E24" s="171">
        <v>864</v>
      </c>
      <c r="F24" s="172" t="s">
        <v>43</v>
      </c>
      <c r="G24" s="172" t="s">
        <v>48</v>
      </c>
      <c r="H24" s="177" t="s">
        <v>111</v>
      </c>
      <c r="I24" s="177" t="s">
        <v>247</v>
      </c>
      <c r="J24" s="172" t="s">
        <v>29</v>
      </c>
      <c r="K24" s="150">
        <f>K25</f>
        <v>87000</v>
      </c>
      <c r="L24" s="150">
        <f>L25</f>
        <v>87000</v>
      </c>
      <c r="M24" s="150">
        <f>M25</f>
        <v>87000</v>
      </c>
    </row>
    <row r="25" spans="1:13" ht="19.5" customHeight="1" x14ac:dyDescent="0.2">
      <c r="A25" s="35"/>
      <c r="B25" s="107" t="s">
        <v>248</v>
      </c>
      <c r="C25" s="233"/>
      <c r="D25" s="233">
        <v>0</v>
      </c>
      <c r="E25" s="171">
        <v>864</v>
      </c>
      <c r="F25" s="172" t="s">
        <v>43</v>
      </c>
      <c r="G25" s="172" t="s">
        <v>48</v>
      </c>
      <c r="H25" s="177" t="s">
        <v>111</v>
      </c>
      <c r="I25" s="177" t="s">
        <v>247</v>
      </c>
      <c r="J25" s="172" t="s">
        <v>249</v>
      </c>
      <c r="K25" s="150">
        <f>'6.Вед.'!K25</f>
        <v>87000</v>
      </c>
      <c r="L25" s="150">
        <f>'6.Вед.'!L25</f>
        <v>87000</v>
      </c>
      <c r="M25" s="150">
        <f>'6.Вед.'!M25</f>
        <v>87000</v>
      </c>
    </row>
    <row r="26" spans="1:13" ht="15.75" customHeight="1" x14ac:dyDescent="0.2">
      <c r="A26" s="35"/>
      <c r="B26" s="107" t="s">
        <v>362</v>
      </c>
      <c r="C26" s="233"/>
      <c r="D26" s="233"/>
      <c r="E26" s="171">
        <v>864</v>
      </c>
      <c r="F26" s="172" t="s">
        <v>43</v>
      </c>
      <c r="G26" s="172" t="s">
        <v>48</v>
      </c>
      <c r="H26" s="177"/>
      <c r="I26" s="177" t="s">
        <v>351</v>
      </c>
      <c r="J26" s="172"/>
      <c r="K26" s="150">
        <f t="shared" ref="K26:M27" si="2">K27</f>
        <v>7000</v>
      </c>
      <c r="L26" s="150">
        <f t="shared" si="2"/>
        <v>7000</v>
      </c>
      <c r="M26" s="150">
        <f t="shared" si="2"/>
        <v>7000</v>
      </c>
    </row>
    <row r="27" spans="1:13" ht="15.75" customHeight="1" x14ac:dyDescent="0.2">
      <c r="A27" s="35"/>
      <c r="B27" s="163" t="s">
        <v>331</v>
      </c>
      <c r="C27" s="233"/>
      <c r="D27" s="233"/>
      <c r="E27" s="171">
        <v>864</v>
      </c>
      <c r="F27" s="172" t="s">
        <v>43</v>
      </c>
      <c r="G27" s="172" t="s">
        <v>48</v>
      </c>
      <c r="H27" s="177"/>
      <c r="I27" s="177" t="s">
        <v>351</v>
      </c>
      <c r="J27" s="172" t="s">
        <v>26</v>
      </c>
      <c r="K27" s="150">
        <f t="shared" si="2"/>
        <v>7000</v>
      </c>
      <c r="L27" s="150">
        <f t="shared" si="2"/>
        <v>7000</v>
      </c>
      <c r="M27" s="150">
        <f t="shared" si="2"/>
        <v>7000</v>
      </c>
    </row>
    <row r="28" spans="1:13" ht="15.75" customHeight="1" x14ac:dyDescent="0.2">
      <c r="A28" s="35"/>
      <c r="B28" s="163" t="s">
        <v>114</v>
      </c>
      <c r="C28" s="233"/>
      <c r="D28" s="233"/>
      <c r="E28" s="171">
        <v>864</v>
      </c>
      <c r="F28" s="172" t="s">
        <v>43</v>
      </c>
      <c r="G28" s="172" t="s">
        <v>48</v>
      </c>
      <c r="H28" s="177"/>
      <c r="I28" s="177" t="s">
        <v>351</v>
      </c>
      <c r="J28" s="172" t="s">
        <v>27</v>
      </c>
      <c r="K28" s="150">
        <f>'6.Вед.'!K28</f>
        <v>7000</v>
      </c>
      <c r="L28" s="150">
        <f>'6.Вед.'!L28</f>
        <v>7000</v>
      </c>
      <c r="M28" s="150">
        <f>'6.Вед.'!M28</f>
        <v>7000</v>
      </c>
    </row>
    <row r="29" spans="1:13" s="33" customFormat="1" ht="21.75" customHeight="1" x14ac:dyDescent="0.2">
      <c r="A29" s="35"/>
      <c r="B29" s="13" t="s">
        <v>323</v>
      </c>
      <c r="C29" s="233"/>
      <c r="D29" s="107"/>
      <c r="E29" s="5">
        <v>851</v>
      </c>
      <c r="F29" s="191" t="s">
        <v>43</v>
      </c>
      <c r="G29" s="191" t="s">
        <v>48</v>
      </c>
      <c r="H29" s="35"/>
      <c r="I29" s="191" t="s">
        <v>324</v>
      </c>
      <c r="J29" s="191"/>
      <c r="K29" s="150">
        <f>K30</f>
        <v>5000</v>
      </c>
      <c r="L29" s="150">
        <f>L30</f>
        <v>5000</v>
      </c>
      <c r="M29" s="150">
        <f>M30</f>
        <v>5000</v>
      </c>
    </row>
    <row r="30" spans="1:13" s="33" customFormat="1" ht="23.25" customHeight="1" x14ac:dyDescent="0.2">
      <c r="A30" s="35"/>
      <c r="B30" s="107" t="s">
        <v>28</v>
      </c>
      <c r="C30" s="233"/>
      <c r="D30" s="107"/>
      <c r="E30" s="5">
        <v>851</v>
      </c>
      <c r="F30" s="191" t="s">
        <v>43</v>
      </c>
      <c r="G30" s="191" t="s">
        <v>48</v>
      </c>
      <c r="H30" s="35"/>
      <c r="I30" s="191" t="s">
        <v>324</v>
      </c>
      <c r="J30" s="191" t="s">
        <v>29</v>
      </c>
      <c r="K30" s="150">
        <f t="shared" ref="K30:M34" si="3">K31</f>
        <v>5000</v>
      </c>
      <c r="L30" s="150">
        <f t="shared" si="3"/>
        <v>5000</v>
      </c>
      <c r="M30" s="150">
        <f t="shared" si="3"/>
        <v>5000</v>
      </c>
    </row>
    <row r="31" spans="1:13" ht="14.25" customHeight="1" x14ac:dyDescent="0.2">
      <c r="A31" s="35"/>
      <c r="B31" s="107" t="s">
        <v>248</v>
      </c>
      <c r="C31" s="233"/>
      <c r="D31" s="107"/>
      <c r="E31" s="5">
        <v>851</v>
      </c>
      <c r="F31" s="191" t="s">
        <v>43</v>
      </c>
      <c r="G31" s="191" t="s">
        <v>48</v>
      </c>
      <c r="H31" s="35"/>
      <c r="I31" s="191" t="s">
        <v>324</v>
      </c>
      <c r="J31" s="191" t="s">
        <v>249</v>
      </c>
      <c r="K31" s="150">
        <f>'6.Вед.'!K31</f>
        <v>5000</v>
      </c>
      <c r="L31" s="150">
        <f>'6.Вед.'!L31</f>
        <v>5000</v>
      </c>
      <c r="M31" s="150">
        <f>'6.Вед.'!M31</f>
        <v>5000</v>
      </c>
    </row>
    <row r="32" spans="1:13" ht="16.5" customHeight="1" x14ac:dyDescent="0.2">
      <c r="A32" s="181" t="s">
        <v>115</v>
      </c>
      <c r="B32" s="181" t="s">
        <v>115</v>
      </c>
      <c r="C32" s="233"/>
      <c r="D32" s="156">
        <v>0</v>
      </c>
      <c r="E32" s="171">
        <v>864</v>
      </c>
      <c r="F32" s="173" t="s">
        <v>43</v>
      </c>
      <c r="G32" s="173" t="s">
        <v>30</v>
      </c>
      <c r="H32" s="173"/>
      <c r="I32" s="173"/>
      <c r="J32" s="173"/>
      <c r="K32" s="160">
        <f>K33+K36</f>
        <v>3300</v>
      </c>
      <c r="L32" s="160">
        <f>L33+L36</f>
        <v>3300</v>
      </c>
      <c r="M32" s="160">
        <f>M33+M36</f>
        <v>3300</v>
      </c>
    </row>
    <row r="33" spans="1:13" ht="65.25" customHeight="1" x14ac:dyDescent="0.2">
      <c r="A33" s="232" t="s">
        <v>116</v>
      </c>
      <c r="B33" s="162" t="s">
        <v>312</v>
      </c>
      <c r="C33" s="233"/>
      <c r="D33" s="233">
        <v>0</v>
      </c>
      <c r="E33" s="171">
        <v>864</v>
      </c>
      <c r="F33" s="172" t="s">
        <v>43</v>
      </c>
      <c r="G33" s="172" t="s">
        <v>30</v>
      </c>
      <c r="H33" s="172" t="s">
        <v>188</v>
      </c>
      <c r="I33" s="177" t="s">
        <v>250</v>
      </c>
      <c r="J33" s="172"/>
      <c r="K33" s="150">
        <f>K34</f>
        <v>3000</v>
      </c>
      <c r="L33" s="150">
        <f t="shared" si="3"/>
        <v>3000</v>
      </c>
      <c r="M33" s="150">
        <f t="shared" si="3"/>
        <v>3000</v>
      </c>
    </row>
    <row r="34" spans="1:13" ht="14.25" customHeight="1" x14ac:dyDescent="0.2">
      <c r="A34" s="35"/>
      <c r="B34" s="164" t="s">
        <v>58</v>
      </c>
      <c r="C34" s="233"/>
      <c r="D34" s="233">
        <v>0</v>
      </c>
      <c r="E34" s="171">
        <v>864</v>
      </c>
      <c r="F34" s="172" t="s">
        <v>43</v>
      </c>
      <c r="G34" s="182" t="s">
        <v>30</v>
      </c>
      <c r="H34" s="172" t="s">
        <v>188</v>
      </c>
      <c r="I34" s="177" t="s">
        <v>250</v>
      </c>
      <c r="J34" s="172" t="s">
        <v>45</v>
      </c>
      <c r="K34" s="150">
        <f t="shared" si="3"/>
        <v>3000</v>
      </c>
      <c r="L34" s="150">
        <f t="shared" si="3"/>
        <v>3000</v>
      </c>
      <c r="M34" s="150">
        <f t="shared" si="3"/>
        <v>3000</v>
      </c>
    </row>
    <row r="35" spans="1:13" ht="14.25" customHeight="1" x14ac:dyDescent="0.2">
      <c r="A35" s="35"/>
      <c r="B35" s="164" t="s">
        <v>70</v>
      </c>
      <c r="C35" s="233"/>
      <c r="D35" s="233">
        <v>0</v>
      </c>
      <c r="E35" s="171">
        <v>864</v>
      </c>
      <c r="F35" s="172" t="s">
        <v>43</v>
      </c>
      <c r="G35" s="182" t="s">
        <v>30</v>
      </c>
      <c r="H35" s="172" t="s">
        <v>188</v>
      </c>
      <c r="I35" s="177" t="s">
        <v>250</v>
      </c>
      <c r="J35" s="172" t="s">
        <v>33</v>
      </c>
      <c r="K35" s="150">
        <f>'6.Вед.'!K35</f>
        <v>3000</v>
      </c>
      <c r="L35" s="150">
        <f>'6.Вед.'!L35</f>
        <v>3000</v>
      </c>
      <c r="M35" s="150">
        <f>'6.Вед.'!M35</f>
        <v>3000</v>
      </c>
    </row>
    <row r="36" spans="1:13" ht="28.5" customHeight="1" x14ac:dyDescent="0.2">
      <c r="A36" s="35"/>
      <c r="B36" s="164" t="s">
        <v>352</v>
      </c>
      <c r="C36" s="233"/>
      <c r="D36" s="233"/>
      <c r="E36" s="171">
        <v>864</v>
      </c>
      <c r="F36" s="172" t="s">
        <v>43</v>
      </c>
      <c r="G36" s="182" t="s">
        <v>30</v>
      </c>
      <c r="H36" s="172"/>
      <c r="I36" s="177" t="s">
        <v>353</v>
      </c>
      <c r="J36" s="172"/>
      <c r="K36" s="150">
        <f t="shared" ref="K36:M37" si="4">K37</f>
        <v>300</v>
      </c>
      <c r="L36" s="150">
        <f t="shared" si="4"/>
        <v>300</v>
      </c>
      <c r="M36" s="150">
        <f t="shared" si="4"/>
        <v>300</v>
      </c>
    </row>
    <row r="37" spans="1:13" ht="18" customHeight="1" x14ac:dyDescent="0.2">
      <c r="A37" s="35"/>
      <c r="B37" s="164" t="s">
        <v>58</v>
      </c>
      <c r="C37" s="233"/>
      <c r="D37" s="233"/>
      <c r="E37" s="171">
        <v>864</v>
      </c>
      <c r="F37" s="172" t="s">
        <v>43</v>
      </c>
      <c r="G37" s="182" t="s">
        <v>30</v>
      </c>
      <c r="H37" s="172"/>
      <c r="I37" s="177" t="s">
        <v>353</v>
      </c>
      <c r="J37" s="172" t="s">
        <v>45</v>
      </c>
      <c r="K37" s="150">
        <f t="shared" si="4"/>
        <v>300</v>
      </c>
      <c r="L37" s="150">
        <f t="shared" si="4"/>
        <v>300</v>
      </c>
      <c r="M37" s="150">
        <f t="shared" si="4"/>
        <v>300</v>
      </c>
    </row>
    <row r="38" spans="1:13" ht="15.75" customHeight="1" x14ac:dyDescent="0.2">
      <c r="A38" s="35"/>
      <c r="B38" s="164" t="s">
        <v>70</v>
      </c>
      <c r="C38" s="233"/>
      <c r="D38" s="233"/>
      <c r="E38" s="171">
        <v>864</v>
      </c>
      <c r="F38" s="172" t="s">
        <v>43</v>
      </c>
      <c r="G38" s="182" t="s">
        <v>30</v>
      </c>
      <c r="H38" s="172"/>
      <c r="I38" s="177" t="s">
        <v>353</v>
      </c>
      <c r="J38" s="172" t="s">
        <v>33</v>
      </c>
      <c r="K38" s="150">
        <f>'6.Вед.'!K38</f>
        <v>300</v>
      </c>
      <c r="L38" s="150">
        <f>'6.Вед.'!L38</f>
        <v>300</v>
      </c>
      <c r="M38" s="150">
        <f>'6.Вед.'!M38</f>
        <v>300</v>
      </c>
    </row>
    <row r="39" spans="1:13" ht="15" hidden="1" customHeight="1" x14ac:dyDescent="0.2">
      <c r="A39" s="35"/>
      <c r="B39" s="201" t="s">
        <v>354</v>
      </c>
      <c r="C39" s="156"/>
      <c r="D39" s="156"/>
      <c r="E39" s="217">
        <v>864</v>
      </c>
      <c r="F39" s="173" t="s">
        <v>43</v>
      </c>
      <c r="G39" s="184" t="s">
        <v>357</v>
      </c>
      <c r="H39" s="173"/>
      <c r="I39" s="218"/>
      <c r="J39" s="173"/>
      <c r="K39" s="160">
        <f>K40</f>
        <v>0</v>
      </c>
      <c r="L39" s="160">
        <f t="shared" ref="L39:M41" si="5">L40</f>
        <v>0</v>
      </c>
      <c r="M39" s="160">
        <f t="shared" si="5"/>
        <v>0</v>
      </c>
    </row>
    <row r="40" spans="1:13" s="33" customFormat="1" ht="15.75" hidden="1" customHeight="1" x14ac:dyDescent="0.2">
      <c r="A40" s="35"/>
      <c r="B40" s="163" t="s">
        <v>355</v>
      </c>
      <c r="C40" s="233"/>
      <c r="D40" s="233"/>
      <c r="E40" s="171">
        <v>864</v>
      </c>
      <c r="F40" s="172" t="s">
        <v>43</v>
      </c>
      <c r="G40" s="182" t="s">
        <v>357</v>
      </c>
      <c r="H40" s="172"/>
      <c r="I40" s="177" t="s">
        <v>358</v>
      </c>
      <c r="J40" s="172"/>
      <c r="K40" s="150">
        <f>K41</f>
        <v>0</v>
      </c>
      <c r="L40" s="150">
        <f t="shared" si="5"/>
        <v>0</v>
      </c>
      <c r="M40" s="150">
        <f t="shared" si="5"/>
        <v>0</v>
      </c>
    </row>
    <row r="41" spans="1:13" ht="15.75" hidden="1" customHeight="1" x14ac:dyDescent="0.2">
      <c r="A41" s="35"/>
      <c r="B41" s="163" t="s">
        <v>28</v>
      </c>
      <c r="C41" s="233"/>
      <c r="D41" s="233"/>
      <c r="E41" s="171">
        <v>864</v>
      </c>
      <c r="F41" s="172" t="s">
        <v>43</v>
      </c>
      <c r="G41" s="182" t="s">
        <v>357</v>
      </c>
      <c r="H41" s="172"/>
      <c r="I41" s="177" t="s">
        <v>358</v>
      </c>
      <c r="J41" s="172" t="s">
        <v>29</v>
      </c>
      <c r="K41" s="150">
        <f>K42</f>
        <v>0</v>
      </c>
      <c r="L41" s="150">
        <f t="shared" si="5"/>
        <v>0</v>
      </c>
      <c r="M41" s="150">
        <f t="shared" si="5"/>
        <v>0</v>
      </c>
    </row>
    <row r="42" spans="1:13" ht="12.75" hidden="1" customHeight="1" x14ac:dyDescent="0.2">
      <c r="A42" s="35"/>
      <c r="B42" s="163" t="s">
        <v>356</v>
      </c>
      <c r="C42" s="233"/>
      <c r="D42" s="233"/>
      <c r="E42" s="171">
        <v>864</v>
      </c>
      <c r="F42" s="172" t="s">
        <v>43</v>
      </c>
      <c r="G42" s="182" t="s">
        <v>357</v>
      </c>
      <c r="H42" s="172"/>
      <c r="I42" s="177" t="s">
        <v>358</v>
      </c>
      <c r="J42" s="172" t="s">
        <v>359</v>
      </c>
      <c r="K42" s="150">
        <v>0</v>
      </c>
      <c r="L42" s="150">
        <v>0</v>
      </c>
      <c r="M42" s="150">
        <v>0</v>
      </c>
    </row>
    <row r="43" spans="1:13" ht="15.75" hidden="1" customHeight="1" x14ac:dyDescent="0.2">
      <c r="A43" s="300" t="s">
        <v>50</v>
      </c>
      <c r="B43" s="300"/>
      <c r="C43" s="233"/>
      <c r="D43" s="156">
        <v>0</v>
      </c>
      <c r="E43" s="171">
        <v>864</v>
      </c>
      <c r="F43" s="173" t="s">
        <v>43</v>
      </c>
      <c r="G43" s="173" t="s">
        <v>59</v>
      </c>
      <c r="H43" s="173"/>
      <c r="I43" s="173"/>
      <c r="J43" s="173"/>
      <c r="K43" s="80">
        <f t="shared" ref="K43:M45" si="6">K44</f>
        <v>0</v>
      </c>
      <c r="L43" s="80">
        <f t="shared" si="6"/>
        <v>0</v>
      </c>
      <c r="M43" s="80">
        <f t="shared" si="6"/>
        <v>0</v>
      </c>
    </row>
    <row r="44" spans="1:13" s="33" customFormat="1" ht="15.75" hidden="1" customHeight="1" x14ac:dyDescent="0.2">
      <c r="A44" s="310" t="s">
        <v>311</v>
      </c>
      <c r="B44" s="310"/>
      <c r="C44" s="233"/>
      <c r="D44" s="233">
        <v>0</v>
      </c>
      <c r="E44" s="171">
        <v>864</v>
      </c>
      <c r="F44" s="172" t="s">
        <v>43</v>
      </c>
      <c r="G44" s="172" t="s">
        <v>59</v>
      </c>
      <c r="H44" s="172" t="s">
        <v>117</v>
      </c>
      <c r="I44" s="177" t="s">
        <v>367</v>
      </c>
      <c r="J44" s="172"/>
      <c r="K44" s="34">
        <f t="shared" si="6"/>
        <v>0</v>
      </c>
      <c r="L44" s="34">
        <f t="shared" si="6"/>
        <v>0</v>
      </c>
      <c r="M44" s="34">
        <f t="shared" si="6"/>
        <v>0</v>
      </c>
    </row>
    <row r="45" spans="1:13" ht="16.5" hidden="1" customHeight="1" x14ac:dyDescent="0.2">
      <c r="A45" s="35"/>
      <c r="B45" s="230" t="s">
        <v>28</v>
      </c>
      <c r="C45" s="233"/>
      <c r="D45" s="233">
        <v>0</v>
      </c>
      <c r="E45" s="171">
        <v>864</v>
      </c>
      <c r="F45" s="172" t="s">
        <v>43</v>
      </c>
      <c r="G45" s="172" t="s">
        <v>59</v>
      </c>
      <c r="H45" s="172" t="s">
        <v>117</v>
      </c>
      <c r="I45" s="177" t="s">
        <v>367</v>
      </c>
      <c r="J45" s="172" t="s">
        <v>29</v>
      </c>
      <c r="K45" s="34">
        <f t="shared" si="6"/>
        <v>0</v>
      </c>
      <c r="L45" s="34">
        <f t="shared" si="6"/>
        <v>0</v>
      </c>
      <c r="M45" s="34">
        <f t="shared" si="6"/>
        <v>0</v>
      </c>
    </row>
    <row r="46" spans="1:13" ht="19.5" hidden="1" customHeight="1" x14ac:dyDescent="0.2">
      <c r="A46" s="35"/>
      <c r="B46" s="164" t="s">
        <v>31</v>
      </c>
      <c r="C46" s="233"/>
      <c r="D46" s="233">
        <v>0</v>
      </c>
      <c r="E46" s="171">
        <v>864</v>
      </c>
      <c r="F46" s="172" t="s">
        <v>43</v>
      </c>
      <c r="G46" s="172" t="s">
        <v>59</v>
      </c>
      <c r="H46" s="172" t="s">
        <v>117</v>
      </c>
      <c r="I46" s="177" t="s">
        <v>367</v>
      </c>
      <c r="J46" s="172" t="s">
        <v>32</v>
      </c>
      <c r="K46" s="34">
        <v>0</v>
      </c>
      <c r="L46" s="34">
        <v>0</v>
      </c>
      <c r="M46" s="34">
        <v>0</v>
      </c>
    </row>
    <row r="47" spans="1:13" ht="18.75" customHeight="1" x14ac:dyDescent="0.2">
      <c r="A47" s="300" t="s">
        <v>51</v>
      </c>
      <c r="B47" s="300"/>
      <c r="C47" s="233"/>
      <c r="D47" s="156">
        <v>0</v>
      </c>
      <c r="E47" s="171">
        <v>864</v>
      </c>
      <c r="F47" s="173" t="s">
        <v>43</v>
      </c>
      <c r="G47" s="173" t="s">
        <v>60</v>
      </c>
      <c r="H47" s="173"/>
      <c r="I47" s="173"/>
      <c r="J47" s="173"/>
      <c r="K47" s="160">
        <f>K48+K53+K56</f>
        <v>3300</v>
      </c>
      <c r="L47" s="160">
        <f t="shared" ref="L47:M47" si="7">L48+L53+L56</f>
        <v>64000</v>
      </c>
      <c r="M47" s="160">
        <f t="shared" si="7"/>
        <v>124300</v>
      </c>
    </row>
    <row r="48" spans="1:13" ht="15" customHeight="1" x14ac:dyDescent="0.2">
      <c r="A48" s="309" t="s">
        <v>322</v>
      </c>
      <c r="B48" s="309"/>
      <c r="C48" s="233"/>
      <c r="D48" s="233">
        <v>0</v>
      </c>
      <c r="E48" s="171">
        <v>864</v>
      </c>
      <c r="F48" s="182" t="s">
        <v>43</v>
      </c>
      <c r="G48" s="182" t="s">
        <v>60</v>
      </c>
      <c r="H48" s="172" t="s">
        <v>190</v>
      </c>
      <c r="I48" s="176" t="s">
        <v>321</v>
      </c>
      <c r="J48" s="172"/>
      <c r="K48" s="150">
        <f>K49+K51</f>
        <v>2800</v>
      </c>
      <c r="L48" s="150">
        <f>L49+L51</f>
        <v>2800</v>
      </c>
      <c r="M48" s="150">
        <f>M49+M51</f>
        <v>2800</v>
      </c>
    </row>
    <row r="49" spans="1:19" ht="15" hidden="1" customHeight="1" x14ac:dyDescent="0.2">
      <c r="A49" s="35"/>
      <c r="B49" s="163" t="s">
        <v>331</v>
      </c>
      <c r="C49" s="233"/>
      <c r="D49" s="233"/>
      <c r="E49" s="171">
        <v>864</v>
      </c>
      <c r="F49" s="172" t="s">
        <v>43</v>
      </c>
      <c r="G49" s="182" t="s">
        <v>60</v>
      </c>
      <c r="H49" s="172"/>
      <c r="I49" s="176" t="s">
        <v>321</v>
      </c>
      <c r="J49" s="172" t="s">
        <v>26</v>
      </c>
      <c r="K49" s="150">
        <f>K50</f>
        <v>0</v>
      </c>
      <c r="L49" s="150">
        <f>L50</f>
        <v>0</v>
      </c>
      <c r="M49" s="150">
        <f>M50</f>
        <v>0</v>
      </c>
    </row>
    <row r="50" spans="1:19" ht="40.5" hidden="1" customHeight="1" x14ac:dyDescent="0.2">
      <c r="A50" s="35"/>
      <c r="B50" s="163" t="s">
        <v>114</v>
      </c>
      <c r="C50" s="233"/>
      <c r="D50" s="233"/>
      <c r="E50" s="171">
        <v>864</v>
      </c>
      <c r="F50" s="172" t="s">
        <v>43</v>
      </c>
      <c r="G50" s="182" t="s">
        <v>60</v>
      </c>
      <c r="H50" s="172"/>
      <c r="I50" s="176" t="s">
        <v>321</v>
      </c>
      <c r="J50" s="172" t="s">
        <v>27</v>
      </c>
      <c r="K50" s="150">
        <v>0</v>
      </c>
      <c r="L50" s="150">
        <v>0</v>
      </c>
      <c r="M50" s="150">
        <v>0</v>
      </c>
    </row>
    <row r="51" spans="1:19" ht="16.5" customHeight="1" x14ac:dyDescent="0.2">
      <c r="A51" s="230"/>
      <c r="B51" s="180" t="s">
        <v>28</v>
      </c>
      <c r="C51" s="233"/>
      <c r="D51" s="233"/>
      <c r="E51" s="171">
        <v>864</v>
      </c>
      <c r="F51" s="172" t="s">
        <v>43</v>
      </c>
      <c r="G51" s="182" t="s">
        <v>60</v>
      </c>
      <c r="H51" s="172" t="s">
        <v>190</v>
      </c>
      <c r="I51" s="176" t="s">
        <v>321</v>
      </c>
      <c r="J51" s="172" t="s">
        <v>29</v>
      </c>
      <c r="K51" s="150">
        <f>K52</f>
        <v>2800</v>
      </c>
      <c r="L51" s="150">
        <f>L52</f>
        <v>2800</v>
      </c>
      <c r="M51" s="150">
        <f>M52</f>
        <v>2800</v>
      </c>
    </row>
    <row r="52" spans="1:19" ht="15.75" customHeight="1" x14ac:dyDescent="0.2">
      <c r="A52" s="230"/>
      <c r="B52" s="107" t="s">
        <v>248</v>
      </c>
      <c r="C52" s="233"/>
      <c r="D52" s="233"/>
      <c r="E52" s="171">
        <v>864</v>
      </c>
      <c r="F52" s="172" t="s">
        <v>43</v>
      </c>
      <c r="G52" s="182" t="s">
        <v>60</v>
      </c>
      <c r="H52" s="172" t="s">
        <v>190</v>
      </c>
      <c r="I52" s="176" t="s">
        <v>321</v>
      </c>
      <c r="J52" s="172" t="s">
        <v>249</v>
      </c>
      <c r="K52" s="150">
        <f>'6.Вед.'!K52</f>
        <v>2800</v>
      </c>
      <c r="L52" s="150">
        <f>'6.Вед.'!L52</f>
        <v>2800</v>
      </c>
      <c r="M52" s="150">
        <f>'6.Вед.'!M52</f>
        <v>2800</v>
      </c>
    </row>
    <row r="53" spans="1:19" s="32" customFormat="1" ht="14.25" customHeight="1" x14ac:dyDescent="0.2">
      <c r="A53" s="310" t="s">
        <v>310</v>
      </c>
      <c r="B53" s="310"/>
      <c r="C53" s="233"/>
      <c r="D53" s="233">
        <v>0</v>
      </c>
      <c r="E53" s="171">
        <v>864</v>
      </c>
      <c r="F53" s="182" t="s">
        <v>43</v>
      </c>
      <c r="G53" s="182" t="s">
        <v>60</v>
      </c>
      <c r="H53" s="172" t="s">
        <v>189</v>
      </c>
      <c r="I53" s="177" t="s">
        <v>251</v>
      </c>
      <c r="J53" s="182"/>
      <c r="K53" s="150">
        <f t="shared" ref="K53:M54" si="8">K54</f>
        <v>500</v>
      </c>
      <c r="L53" s="150">
        <f t="shared" si="8"/>
        <v>500</v>
      </c>
      <c r="M53" s="150">
        <f t="shared" si="8"/>
        <v>500</v>
      </c>
    </row>
    <row r="54" spans="1:19" s="37" customFormat="1" ht="14.25" customHeight="1" x14ac:dyDescent="0.2">
      <c r="A54" s="35"/>
      <c r="B54" s="164" t="s">
        <v>58</v>
      </c>
      <c r="C54" s="233"/>
      <c r="D54" s="233">
        <v>0</v>
      </c>
      <c r="E54" s="171">
        <v>864</v>
      </c>
      <c r="F54" s="172" t="s">
        <v>43</v>
      </c>
      <c r="G54" s="182" t="s">
        <v>60</v>
      </c>
      <c r="H54" s="172" t="s">
        <v>189</v>
      </c>
      <c r="I54" s="177" t="s">
        <v>251</v>
      </c>
      <c r="J54" s="172" t="s">
        <v>45</v>
      </c>
      <c r="K54" s="150">
        <f t="shared" si="8"/>
        <v>500</v>
      </c>
      <c r="L54" s="150">
        <f t="shared" si="8"/>
        <v>500</v>
      </c>
      <c r="M54" s="150">
        <f t="shared" si="8"/>
        <v>500</v>
      </c>
    </row>
    <row r="55" spans="1:19" s="36" customFormat="1" ht="18" customHeight="1" x14ac:dyDescent="0.2">
      <c r="A55" s="35"/>
      <c r="B55" s="164" t="s">
        <v>70</v>
      </c>
      <c r="C55" s="233"/>
      <c r="D55" s="233">
        <v>0</v>
      </c>
      <c r="E55" s="171">
        <v>864</v>
      </c>
      <c r="F55" s="172" t="s">
        <v>43</v>
      </c>
      <c r="G55" s="182" t="s">
        <v>60</v>
      </c>
      <c r="H55" s="172" t="s">
        <v>189</v>
      </c>
      <c r="I55" s="177" t="s">
        <v>251</v>
      </c>
      <c r="J55" s="172" t="s">
        <v>33</v>
      </c>
      <c r="K55" s="150">
        <f>'6.Вед.'!K55</f>
        <v>500</v>
      </c>
      <c r="L55" s="150">
        <f>'6.Вед.'!L55</f>
        <v>500</v>
      </c>
      <c r="M55" s="150">
        <f>'6.Вед.'!M55</f>
        <v>500</v>
      </c>
    </row>
    <row r="56" spans="1:19" ht="15.75" customHeight="1" x14ac:dyDescent="0.2">
      <c r="A56" s="35"/>
      <c r="B56" s="164" t="s">
        <v>360</v>
      </c>
      <c r="C56" s="233"/>
      <c r="D56" s="233">
        <v>0</v>
      </c>
      <c r="E56" s="171">
        <v>864</v>
      </c>
      <c r="F56" s="172" t="s">
        <v>43</v>
      </c>
      <c r="G56" s="182" t="s">
        <v>60</v>
      </c>
      <c r="H56" s="172" t="s">
        <v>189</v>
      </c>
      <c r="I56" s="177" t="s">
        <v>368</v>
      </c>
      <c r="J56" s="172"/>
      <c r="K56" s="150">
        <f>K58</f>
        <v>0</v>
      </c>
      <c r="L56" s="150">
        <f t="shared" ref="L56:M56" si="9">L58</f>
        <v>60700</v>
      </c>
      <c r="M56" s="150">
        <f t="shared" si="9"/>
        <v>121000</v>
      </c>
    </row>
    <row r="57" spans="1:19" ht="15.75" customHeight="1" x14ac:dyDescent="0.2">
      <c r="A57" s="35"/>
      <c r="B57" s="163" t="s">
        <v>28</v>
      </c>
      <c r="C57" s="233"/>
      <c r="D57" s="233"/>
      <c r="E57" s="171">
        <v>864</v>
      </c>
      <c r="F57" s="172" t="s">
        <v>43</v>
      </c>
      <c r="G57" s="182" t="s">
        <v>60</v>
      </c>
      <c r="H57" s="172"/>
      <c r="I57" s="177" t="s">
        <v>368</v>
      </c>
      <c r="J57" s="172" t="s">
        <v>29</v>
      </c>
      <c r="K57" s="150">
        <f t="shared" ref="K57:M57" si="10">K58</f>
        <v>0</v>
      </c>
      <c r="L57" s="150">
        <f t="shared" si="10"/>
        <v>60700</v>
      </c>
      <c r="M57" s="150">
        <f t="shared" si="10"/>
        <v>121000</v>
      </c>
    </row>
    <row r="58" spans="1:19" ht="15.75" customHeight="1" x14ac:dyDescent="0.2">
      <c r="A58" s="35"/>
      <c r="B58" s="164" t="s">
        <v>31</v>
      </c>
      <c r="C58" s="233"/>
      <c r="D58" s="233">
        <v>0</v>
      </c>
      <c r="E58" s="171">
        <v>864</v>
      </c>
      <c r="F58" s="172" t="s">
        <v>43</v>
      </c>
      <c r="G58" s="182" t="s">
        <v>60</v>
      </c>
      <c r="H58" s="172" t="s">
        <v>189</v>
      </c>
      <c r="I58" s="177" t="s">
        <v>368</v>
      </c>
      <c r="J58" s="172" t="s">
        <v>32</v>
      </c>
      <c r="K58" s="150">
        <v>0</v>
      </c>
      <c r="L58" s="150">
        <v>60700</v>
      </c>
      <c r="M58" s="150">
        <v>121000</v>
      </c>
    </row>
    <row r="59" spans="1:19" ht="17.25" customHeight="1" x14ac:dyDescent="0.2">
      <c r="A59" s="183" t="s">
        <v>61</v>
      </c>
      <c r="B59" s="183" t="s">
        <v>61</v>
      </c>
      <c r="C59" s="233"/>
      <c r="D59" s="156">
        <v>0</v>
      </c>
      <c r="E59" s="171">
        <v>864</v>
      </c>
      <c r="F59" s="173" t="s">
        <v>44</v>
      </c>
      <c r="G59" s="173"/>
      <c r="H59" s="173"/>
      <c r="I59" s="173"/>
      <c r="J59" s="173"/>
      <c r="K59" s="160">
        <f t="shared" ref="K59:M60" si="11">K60</f>
        <v>80879</v>
      </c>
      <c r="L59" s="160">
        <f t="shared" si="11"/>
        <v>81597</v>
      </c>
      <c r="M59" s="160">
        <f t="shared" si="11"/>
        <v>84750</v>
      </c>
      <c r="S59" s="36"/>
    </row>
    <row r="60" spans="1:19" ht="27.75" customHeight="1" x14ac:dyDescent="0.2">
      <c r="A60" s="183" t="s">
        <v>62</v>
      </c>
      <c r="B60" s="183" t="s">
        <v>62</v>
      </c>
      <c r="C60" s="233"/>
      <c r="D60" s="156">
        <v>0</v>
      </c>
      <c r="E60" s="171">
        <v>864</v>
      </c>
      <c r="F60" s="173" t="s">
        <v>44</v>
      </c>
      <c r="G60" s="173" t="s">
        <v>46</v>
      </c>
      <c r="H60" s="173"/>
      <c r="I60" s="173"/>
      <c r="J60" s="173"/>
      <c r="K60" s="160">
        <f t="shared" si="11"/>
        <v>80879</v>
      </c>
      <c r="L60" s="160">
        <f t="shared" si="11"/>
        <v>81597</v>
      </c>
      <c r="M60" s="160">
        <f t="shared" si="11"/>
        <v>84750</v>
      </c>
    </row>
    <row r="61" spans="1:19" ht="27.75" customHeight="1" x14ac:dyDescent="0.2">
      <c r="A61" s="180" t="s">
        <v>118</v>
      </c>
      <c r="B61" s="180" t="s">
        <v>309</v>
      </c>
      <c r="C61" s="233"/>
      <c r="D61" s="233">
        <v>0</v>
      </c>
      <c r="E61" s="171">
        <v>864</v>
      </c>
      <c r="F61" s="172" t="s">
        <v>44</v>
      </c>
      <c r="G61" s="172" t="s">
        <v>46</v>
      </c>
      <c r="H61" s="172" t="s">
        <v>119</v>
      </c>
      <c r="I61" s="177" t="s">
        <v>238</v>
      </c>
      <c r="J61" s="172"/>
      <c r="K61" s="150">
        <f>K62+K64</f>
        <v>80879</v>
      </c>
      <c r="L61" s="150">
        <f>L62+L64</f>
        <v>81597</v>
      </c>
      <c r="M61" s="150">
        <f>M62+M64</f>
        <v>84750</v>
      </c>
    </row>
    <row r="62" spans="1:19" ht="27.75" customHeight="1" x14ac:dyDescent="0.2">
      <c r="A62" s="229"/>
      <c r="B62" s="162" t="s">
        <v>106</v>
      </c>
      <c r="C62" s="233"/>
      <c r="D62" s="233">
        <v>0</v>
      </c>
      <c r="E62" s="171">
        <v>864</v>
      </c>
      <c r="F62" s="172" t="s">
        <v>44</v>
      </c>
      <c r="G62" s="172" t="s">
        <v>46</v>
      </c>
      <c r="H62" s="172" t="s">
        <v>119</v>
      </c>
      <c r="I62" s="177" t="s">
        <v>238</v>
      </c>
      <c r="J62" s="172" t="s">
        <v>24</v>
      </c>
      <c r="K62" s="150">
        <f>K63</f>
        <v>79687</v>
      </c>
      <c r="L62" s="150">
        <f>L63</f>
        <v>80483</v>
      </c>
      <c r="M62" s="150">
        <f>M63</f>
        <v>83702</v>
      </c>
    </row>
    <row r="63" spans="1:19" s="32" customFormat="1" ht="26.25" customHeight="1" x14ac:dyDescent="0.2">
      <c r="A63" s="35"/>
      <c r="B63" s="162" t="s">
        <v>109</v>
      </c>
      <c r="C63" s="233"/>
      <c r="D63" s="233">
        <v>0</v>
      </c>
      <c r="E63" s="171">
        <v>864</v>
      </c>
      <c r="F63" s="172" t="s">
        <v>44</v>
      </c>
      <c r="G63" s="172" t="s">
        <v>46</v>
      </c>
      <c r="H63" s="172" t="s">
        <v>119</v>
      </c>
      <c r="I63" s="177" t="s">
        <v>238</v>
      </c>
      <c r="J63" s="172" t="s">
        <v>25</v>
      </c>
      <c r="K63" s="150">
        <f>'6.Вед.'!K63</f>
        <v>79687</v>
      </c>
      <c r="L63" s="150">
        <f>'6.Вед.'!L63</f>
        <v>80483</v>
      </c>
      <c r="M63" s="150">
        <f>'6.Вед.'!M63</f>
        <v>83702</v>
      </c>
    </row>
    <row r="64" spans="1:19" s="33" customFormat="1" ht="14.25" customHeight="1" x14ac:dyDescent="0.2">
      <c r="A64" s="35"/>
      <c r="B64" s="163" t="s">
        <v>331</v>
      </c>
      <c r="C64" s="233"/>
      <c r="D64" s="233">
        <v>0</v>
      </c>
      <c r="E64" s="171">
        <v>864</v>
      </c>
      <c r="F64" s="172" t="s">
        <v>44</v>
      </c>
      <c r="G64" s="172" t="s">
        <v>46</v>
      </c>
      <c r="H64" s="172" t="s">
        <v>119</v>
      </c>
      <c r="I64" s="177" t="s">
        <v>238</v>
      </c>
      <c r="J64" s="172" t="s">
        <v>26</v>
      </c>
      <c r="K64" s="34">
        <f>K65</f>
        <v>1192</v>
      </c>
      <c r="L64" s="34">
        <f>L65</f>
        <v>1114</v>
      </c>
      <c r="M64" s="34">
        <f>M65</f>
        <v>1048</v>
      </c>
    </row>
    <row r="65" spans="1:13" ht="15" customHeight="1" x14ac:dyDescent="0.2">
      <c r="A65" s="35"/>
      <c r="B65" s="163" t="s">
        <v>114</v>
      </c>
      <c r="C65" s="233"/>
      <c r="D65" s="233">
        <v>0</v>
      </c>
      <c r="E65" s="171">
        <v>864</v>
      </c>
      <c r="F65" s="172" t="s">
        <v>44</v>
      </c>
      <c r="G65" s="172" t="s">
        <v>46</v>
      </c>
      <c r="H65" s="172" t="s">
        <v>119</v>
      </c>
      <c r="I65" s="177" t="s">
        <v>238</v>
      </c>
      <c r="J65" s="172" t="s">
        <v>27</v>
      </c>
      <c r="K65" s="34">
        <f>'6.Вед.'!K65</f>
        <v>1192</v>
      </c>
      <c r="L65" s="34">
        <f>'6.Вед.'!L65</f>
        <v>1114</v>
      </c>
      <c r="M65" s="34">
        <f>'6.Вед.'!M65</f>
        <v>1048</v>
      </c>
    </row>
    <row r="66" spans="1:13" ht="29.25" customHeight="1" x14ac:dyDescent="0.2">
      <c r="A66" s="183" t="s">
        <v>52</v>
      </c>
      <c r="B66" s="183" t="s">
        <v>52</v>
      </c>
      <c r="C66" s="233"/>
      <c r="D66" s="156">
        <v>0</v>
      </c>
      <c r="E66" s="171">
        <v>864</v>
      </c>
      <c r="F66" s="173" t="s">
        <v>46</v>
      </c>
      <c r="G66" s="173"/>
      <c r="H66" s="173"/>
      <c r="I66" s="173"/>
      <c r="J66" s="173"/>
      <c r="K66" s="160">
        <f t="shared" ref="K66:M67" si="12">K67</f>
        <v>230900</v>
      </c>
      <c r="L66" s="160">
        <f t="shared" si="12"/>
        <v>167900</v>
      </c>
      <c r="M66" s="160">
        <f t="shared" si="12"/>
        <v>167900</v>
      </c>
    </row>
    <row r="67" spans="1:13" ht="20.25" customHeight="1" x14ac:dyDescent="0.2">
      <c r="A67" s="183" t="s">
        <v>67</v>
      </c>
      <c r="B67" s="183" t="s">
        <v>67</v>
      </c>
      <c r="C67" s="233"/>
      <c r="D67" s="156">
        <v>0</v>
      </c>
      <c r="E67" s="171">
        <v>864</v>
      </c>
      <c r="F67" s="173" t="s">
        <v>46</v>
      </c>
      <c r="G67" s="184" t="s">
        <v>57</v>
      </c>
      <c r="H67" s="184"/>
      <c r="I67" s="182"/>
      <c r="J67" s="172"/>
      <c r="K67" s="160">
        <f t="shared" si="12"/>
        <v>230900</v>
      </c>
      <c r="L67" s="160">
        <f t="shared" si="12"/>
        <v>167900</v>
      </c>
      <c r="M67" s="160">
        <f t="shared" si="12"/>
        <v>167900</v>
      </c>
    </row>
    <row r="68" spans="1:13" ht="18.75" customHeight="1" x14ac:dyDescent="0.2">
      <c r="A68" s="180" t="s">
        <v>121</v>
      </c>
      <c r="B68" s="180" t="s">
        <v>121</v>
      </c>
      <c r="C68" s="233"/>
      <c r="D68" s="233">
        <v>0</v>
      </c>
      <c r="E68" s="171">
        <v>864</v>
      </c>
      <c r="F68" s="172" t="s">
        <v>46</v>
      </c>
      <c r="G68" s="172" t="s">
        <v>57</v>
      </c>
      <c r="H68" s="182" t="s">
        <v>122</v>
      </c>
      <c r="I68" s="177" t="s">
        <v>252</v>
      </c>
      <c r="J68" s="172"/>
      <c r="K68" s="150">
        <f>K69+K71+K74</f>
        <v>230900</v>
      </c>
      <c r="L68" s="150">
        <f>L69+L71+L74</f>
        <v>167900</v>
      </c>
      <c r="M68" s="150">
        <f>M69+M71+M74</f>
        <v>167900</v>
      </c>
    </row>
    <row r="69" spans="1:13" ht="43.5" customHeight="1" x14ac:dyDescent="0.2">
      <c r="A69" s="165"/>
      <c r="B69" s="162" t="s">
        <v>106</v>
      </c>
      <c r="C69" s="233"/>
      <c r="D69" s="233">
        <v>0</v>
      </c>
      <c r="E69" s="171">
        <v>864</v>
      </c>
      <c r="F69" s="172" t="s">
        <v>46</v>
      </c>
      <c r="G69" s="182" t="s">
        <v>57</v>
      </c>
      <c r="H69" s="182" t="s">
        <v>122</v>
      </c>
      <c r="I69" s="177" t="s">
        <v>252</v>
      </c>
      <c r="J69" s="172" t="s">
        <v>24</v>
      </c>
      <c r="K69" s="150">
        <f>K70</f>
        <v>141900</v>
      </c>
      <c r="L69" s="150">
        <f>L70</f>
        <v>141900</v>
      </c>
      <c r="M69" s="150">
        <f>M70</f>
        <v>141900</v>
      </c>
    </row>
    <row r="70" spans="1:13" ht="27.75" customHeight="1" x14ac:dyDescent="0.2">
      <c r="A70" s="166"/>
      <c r="B70" s="162" t="s">
        <v>131</v>
      </c>
      <c r="C70" s="233"/>
      <c r="D70" s="233">
        <v>0</v>
      </c>
      <c r="E70" s="171">
        <v>864</v>
      </c>
      <c r="F70" s="172" t="s">
        <v>46</v>
      </c>
      <c r="G70" s="182" t="s">
        <v>57</v>
      </c>
      <c r="H70" s="182" t="s">
        <v>122</v>
      </c>
      <c r="I70" s="177" t="s">
        <v>252</v>
      </c>
      <c r="J70" s="172" t="s">
        <v>320</v>
      </c>
      <c r="K70" s="150">
        <f>'6.Вед.'!K70</f>
        <v>141900</v>
      </c>
      <c r="L70" s="150">
        <f>'6.Вед.'!L70</f>
        <v>141900</v>
      </c>
      <c r="M70" s="150">
        <f>'6.Вед.'!M70</f>
        <v>141900</v>
      </c>
    </row>
    <row r="71" spans="1:13" ht="28.5" customHeight="1" x14ac:dyDescent="0.2">
      <c r="A71" s="166"/>
      <c r="B71" s="163" t="s">
        <v>331</v>
      </c>
      <c r="C71" s="233"/>
      <c r="D71" s="233">
        <v>0</v>
      </c>
      <c r="E71" s="171">
        <v>864</v>
      </c>
      <c r="F71" s="172" t="s">
        <v>46</v>
      </c>
      <c r="G71" s="182" t="s">
        <v>57</v>
      </c>
      <c r="H71" s="182" t="s">
        <v>122</v>
      </c>
      <c r="I71" s="177" t="s">
        <v>252</v>
      </c>
      <c r="J71" s="172" t="s">
        <v>26</v>
      </c>
      <c r="K71" s="34">
        <f>K72</f>
        <v>5000</v>
      </c>
      <c r="L71" s="34">
        <f>L72</f>
        <v>5000</v>
      </c>
      <c r="M71" s="34">
        <f>M72</f>
        <v>5000</v>
      </c>
    </row>
    <row r="72" spans="1:13" ht="42" customHeight="1" x14ac:dyDescent="0.2">
      <c r="A72" s="166"/>
      <c r="B72" s="163" t="s">
        <v>114</v>
      </c>
      <c r="C72" s="233"/>
      <c r="D72" s="233">
        <v>0</v>
      </c>
      <c r="E72" s="171">
        <v>864</v>
      </c>
      <c r="F72" s="172" t="s">
        <v>46</v>
      </c>
      <c r="G72" s="182" t="s">
        <v>57</v>
      </c>
      <c r="H72" s="182" t="s">
        <v>122</v>
      </c>
      <c r="I72" s="177" t="s">
        <v>252</v>
      </c>
      <c r="J72" s="172" t="s">
        <v>27</v>
      </c>
      <c r="K72" s="34">
        <f>'6.Вед.'!K72</f>
        <v>5000</v>
      </c>
      <c r="L72" s="34">
        <f>'6.Вед.'!L72</f>
        <v>5000</v>
      </c>
      <c r="M72" s="34">
        <f>'6.Вед.'!M72</f>
        <v>5000</v>
      </c>
    </row>
    <row r="73" spans="1:13" s="32" customFormat="1" ht="15.75" customHeight="1" x14ac:dyDescent="0.2">
      <c r="A73" s="166"/>
      <c r="B73" s="163" t="s">
        <v>195</v>
      </c>
      <c r="C73" s="233"/>
      <c r="D73" s="233">
        <v>0</v>
      </c>
      <c r="E73" s="171">
        <v>864</v>
      </c>
      <c r="F73" s="172" t="s">
        <v>46</v>
      </c>
      <c r="G73" s="182" t="s">
        <v>57</v>
      </c>
      <c r="H73" s="182" t="s">
        <v>122</v>
      </c>
      <c r="I73" s="177" t="s">
        <v>252</v>
      </c>
      <c r="J73" s="172" t="s">
        <v>194</v>
      </c>
      <c r="K73" s="34"/>
      <c r="L73" s="34"/>
      <c r="M73" s="34"/>
    </row>
    <row r="74" spans="1:13" s="33" customFormat="1" ht="16.5" customHeight="1" x14ac:dyDescent="0.2">
      <c r="A74" s="166"/>
      <c r="B74" s="163" t="s">
        <v>129</v>
      </c>
      <c r="C74" s="233"/>
      <c r="D74" s="233"/>
      <c r="E74" s="171">
        <v>864</v>
      </c>
      <c r="F74" s="172" t="s">
        <v>46</v>
      </c>
      <c r="G74" s="182" t="s">
        <v>57</v>
      </c>
      <c r="H74" s="182" t="s">
        <v>122</v>
      </c>
      <c r="I74" s="177" t="s">
        <v>252</v>
      </c>
      <c r="J74" s="172" t="s">
        <v>34</v>
      </c>
      <c r="K74" s="34">
        <f>K75</f>
        <v>84000</v>
      </c>
      <c r="L74" s="34">
        <f>L75</f>
        <v>21000</v>
      </c>
      <c r="M74" s="34">
        <f>M75</f>
        <v>21000</v>
      </c>
    </row>
    <row r="75" spans="1:13" ht="40.5" customHeight="1" x14ac:dyDescent="0.2">
      <c r="A75" s="166"/>
      <c r="B75" s="163" t="s">
        <v>308</v>
      </c>
      <c r="C75" s="233"/>
      <c r="D75" s="233"/>
      <c r="E75" s="171">
        <v>864</v>
      </c>
      <c r="F75" s="172" t="s">
        <v>46</v>
      </c>
      <c r="G75" s="182" t="s">
        <v>57</v>
      </c>
      <c r="H75" s="182" t="s">
        <v>122</v>
      </c>
      <c r="I75" s="177" t="s">
        <v>252</v>
      </c>
      <c r="J75" s="172" t="s">
        <v>239</v>
      </c>
      <c r="K75" s="34">
        <f>'6.Вед.'!K75</f>
        <v>84000</v>
      </c>
      <c r="L75" s="34">
        <f>'6.Вед.'!L75</f>
        <v>21000</v>
      </c>
      <c r="M75" s="34">
        <f>'6.Вед.'!M75</f>
        <v>21000</v>
      </c>
    </row>
    <row r="76" spans="1:13" ht="28.5" customHeight="1" x14ac:dyDescent="0.2">
      <c r="A76" s="300" t="s">
        <v>217</v>
      </c>
      <c r="B76" s="300"/>
      <c r="C76" s="233"/>
      <c r="D76" s="156">
        <v>0</v>
      </c>
      <c r="E76" s="171">
        <v>864</v>
      </c>
      <c r="F76" s="173" t="s">
        <v>48</v>
      </c>
      <c r="G76" s="174"/>
      <c r="H76" s="174"/>
      <c r="I76" s="174"/>
      <c r="J76" s="174"/>
      <c r="K76" s="160">
        <f t="shared" ref="K76:M77" si="13">K77</f>
        <v>1566774</v>
      </c>
      <c r="L76" s="160">
        <f t="shared" si="13"/>
        <v>1648605</v>
      </c>
      <c r="M76" s="160">
        <f t="shared" si="13"/>
        <v>1749555</v>
      </c>
    </row>
    <row r="77" spans="1:13" ht="39.75" customHeight="1" x14ac:dyDescent="0.2">
      <c r="A77" s="300" t="s">
        <v>218</v>
      </c>
      <c r="B77" s="300"/>
      <c r="C77" s="233"/>
      <c r="D77" s="156">
        <v>0</v>
      </c>
      <c r="E77" s="171">
        <v>864</v>
      </c>
      <c r="F77" s="173" t="s">
        <v>48</v>
      </c>
      <c r="G77" s="173" t="s">
        <v>219</v>
      </c>
      <c r="H77" s="173"/>
      <c r="I77" s="173"/>
      <c r="J77" s="173"/>
      <c r="K77" s="160">
        <f t="shared" si="13"/>
        <v>1566774</v>
      </c>
      <c r="L77" s="160">
        <f t="shared" si="13"/>
        <v>1648605</v>
      </c>
      <c r="M77" s="160">
        <f t="shared" si="13"/>
        <v>1749555</v>
      </c>
    </row>
    <row r="78" spans="1:13" ht="15.75" customHeight="1" x14ac:dyDescent="0.2">
      <c r="A78" s="309" t="s">
        <v>314</v>
      </c>
      <c r="B78" s="309"/>
      <c r="C78" s="233"/>
      <c r="D78" s="233">
        <v>0</v>
      </c>
      <c r="E78" s="171">
        <v>864</v>
      </c>
      <c r="F78" s="172" t="s">
        <v>48</v>
      </c>
      <c r="G78" s="172" t="s">
        <v>219</v>
      </c>
      <c r="H78" s="172" t="s">
        <v>220</v>
      </c>
      <c r="I78" s="177" t="s">
        <v>261</v>
      </c>
      <c r="J78" s="172"/>
      <c r="K78" s="150">
        <f>K79+K81</f>
        <v>1566774</v>
      </c>
      <c r="L78" s="150">
        <f>L79+L81</f>
        <v>1648605</v>
      </c>
      <c r="M78" s="150">
        <f>M79+M81</f>
        <v>1749555</v>
      </c>
    </row>
    <row r="79" spans="1:13" ht="15.75" customHeight="1" x14ac:dyDescent="0.2">
      <c r="A79" s="230"/>
      <c r="B79" s="163" t="s">
        <v>331</v>
      </c>
      <c r="C79" s="233"/>
      <c r="D79" s="233">
        <v>0</v>
      </c>
      <c r="E79" s="171">
        <v>864</v>
      </c>
      <c r="F79" s="172" t="s">
        <v>48</v>
      </c>
      <c r="G79" s="172" t="s">
        <v>219</v>
      </c>
      <c r="H79" s="172" t="s">
        <v>220</v>
      </c>
      <c r="I79" s="177" t="s">
        <v>261</v>
      </c>
      <c r="J79" s="172" t="s">
        <v>26</v>
      </c>
      <c r="K79" s="150">
        <f>K80</f>
        <v>1555974</v>
      </c>
      <c r="L79" s="150">
        <f>L80</f>
        <v>1637805</v>
      </c>
      <c r="M79" s="150">
        <f>M80</f>
        <v>1738755</v>
      </c>
    </row>
    <row r="80" spans="1:13" s="45" customFormat="1" ht="15.75" customHeight="1" x14ac:dyDescent="0.2">
      <c r="A80" s="230"/>
      <c r="B80" s="163" t="s">
        <v>114</v>
      </c>
      <c r="C80" s="233"/>
      <c r="D80" s="233">
        <v>0</v>
      </c>
      <c r="E80" s="171">
        <v>864</v>
      </c>
      <c r="F80" s="172" t="s">
        <v>48</v>
      </c>
      <c r="G80" s="172" t="s">
        <v>219</v>
      </c>
      <c r="H80" s="172" t="s">
        <v>220</v>
      </c>
      <c r="I80" s="177" t="s">
        <v>261</v>
      </c>
      <c r="J80" s="172" t="s">
        <v>27</v>
      </c>
      <c r="K80" s="150">
        <f>'6.Вед.'!K80</f>
        <v>1555974</v>
      </c>
      <c r="L80" s="150">
        <f>'6.Вед.'!L80</f>
        <v>1637805</v>
      </c>
      <c r="M80" s="150">
        <f>'6.Вед.'!M80</f>
        <v>1738755</v>
      </c>
    </row>
    <row r="81" spans="1:13" s="45" customFormat="1" ht="15" customHeight="1" x14ac:dyDescent="0.2">
      <c r="A81" s="166"/>
      <c r="B81" s="180" t="s">
        <v>28</v>
      </c>
      <c r="C81" s="233"/>
      <c r="D81" s="233"/>
      <c r="E81" s="171">
        <v>864</v>
      </c>
      <c r="F81" s="172" t="s">
        <v>48</v>
      </c>
      <c r="G81" s="172" t="s">
        <v>219</v>
      </c>
      <c r="H81" s="172"/>
      <c r="I81" s="177" t="s">
        <v>261</v>
      </c>
      <c r="J81" s="172" t="s">
        <v>29</v>
      </c>
      <c r="K81" s="150">
        <f>K82</f>
        <v>10800</v>
      </c>
      <c r="L81" s="150">
        <f>L82</f>
        <v>10800</v>
      </c>
      <c r="M81" s="150">
        <f>M82</f>
        <v>10800</v>
      </c>
    </row>
    <row r="82" spans="1:13" s="46" customFormat="1" ht="24.75" customHeight="1" x14ac:dyDescent="0.2">
      <c r="A82" s="166"/>
      <c r="B82" s="107" t="s">
        <v>248</v>
      </c>
      <c r="C82" s="233"/>
      <c r="D82" s="233"/>
      <c r="E82" s="171">
        <v>864</v>
      </c>
      <c r="F82" s="172" t="s">
        <v>48</v>
      </c>
      <c r="G82" s="172" t="s">
        <v>219</v>
      </c>
      <c r="H82" s="172"/>
      <c r="I82" s="177" t="s">
        <v>261</v>
      </c>
      <c r="J82" s="172" t="s">
        <v>249</v>
      </c>
      <c r="K82" s="150">
        <f>'6.Вед.'!K82</f>
        <v>10800</v>
      </c>
      <c r="L82" s="150">
        <f>'6.Вед.'!L82</f>
        <v>10800</v>
      </c>
      <c r="M82" s="150">
        <f>'6.Вед.'!M82</f>
        <v>10800</v>
      </c>
    </row>
    <row r="83" spans="1:13" s="46" customFormat="1" ht="20.25" customHeight="1" x14ac:dyDescent="0.2">
      <c r="A83" s="306" t="s">
        <v>53</v>
      </c>
      <c r="B83" s="306"/>
      <c r="C83" s="233"/>
      <c r="D83" s="156">
        <v>0</v>
      </c>
      <c r="E83" s="171">
        <v>864</v>
      </c>
      <c r="F83" s="175" t="s">
        <v>49</v>
      </c>
      <c r="G83" s="175"/>
      <c r="H83" s="175"/>
      <c r="I83" s="175"/>
      <c r="J83" s="175"/>
      <c r="K83" s="160">
        <f>K84+K92+K88</f>
        <v>203984.09</v>
      </c>
      <c r="L83" s="160">
        <f>L84+L92+L88</f>
        <v>167953.04</v>
      </c>
      <c r="M83" s="160">
        <f>M84+M92+M88</f>
        <v>58497.5</v>
      </c>
    </row>
    <row r="84" spans="1:13" s="46" customFormat="1" ht="17.25" customHeight="1" x14ac:dyDescent="0.2">
      <c r="A84" s="306" t="s">
        <v>68</v>
      </c>
      <c r="B84" s="306"/>
      <c r="C84" s="233"/>
      <c r="D84" s="156">
        <v>0</v>
      </c>
      <c r="E84" s="171">
        <v>864</v>
      </c>
      <c r="F84" s="175" t="s">
        <v>49</v>
      </c>
      <c r="G84" s="175" t="s">
        <v>43</v>
      </c>
      <c r="H84" s="175"/>
      <c r="I84" s="176"/>
      <c r="J84" s="175"/>
      <c r="K84" s="160">
        <f>K85</f>
        <v>9085</v>
      </c>
      <c r="L84" s="160">
        <f t="shared" ref="K84:M86" si="14">L85</f>
        <v>9085</v>
      </c>
      <c r="M84" s="160">
        <f t="shared" si="14"/>
        <v>9085</v>
      </c>
    </row>
    <row r="85" spans="1:13" s="46" customFormat="1" ht="16.5" customHeight="1" x14ac:dyDescent="0.2">
      <c r="A85" s="311" t="s">
        <v>315</v>
      </c>
      <c r="B85" s="311"/>
      <c r="C85" s="233"/>
      <c r="D85" s="233">
        <v>0</v>
      </c>
      <c r="E85" s="171">
        <v>864</v>
      </c>
      <c r="F85" s="176" t="s">
        <v>49</v>
      </c>
      <c r="G85" s="176" t="s">
        <v>43</v>
      </c>
      <c r="H85" s="176" t="s">
        <v>192</v>
      </c>
      <c r="I85" s="176" t="s">
        <v>316</v>
      </c>
      <c r="J85" s="176"/>
      <c r="K85" s="150">
        <f>K86</f>
        <v>9085</v>
      </c>
      <c r="L85" s="150">
        <f t="shared" si="14"/>
        <v>9085</v>
      </c>
      <c r="M85" s="150">
        <f t="shared" si="14"/>
        <v>9085</v>
      </c>
    </row>
    <row r="86" spans="1:13" s="46" customFormat="1" ht="30.75" customHeight="1" x14ac:dyDescent="0.2">
      <c r="A86" s="162"/>
      <c r="B86" s="163" t="s">
        <v>113</v>
      </c>
      <c r="C86" s="233"/>
      <c r="D86" s="233">
        <v>0</v>
      </c>
      <c r="E86" s="171">
        <v>864</v>
      </c>
      <c r="F86" s="176" t="s">
        <v>49</v>
      </c>
      <c r="G86" s="176" t="s">
        <v>43</v>
      </c>
      <c r="H86" s="176" t="s">
        <v>192</v>
      </c>
      <c r="I86" s="176" t="s">
        <v>316</v>
      </c>
      <c r="J86" s="176" t="s">
        <v>26</v>
      </c>
      <c r="K86" s="150">
        <f t="shared" si="14"/>
        <v>9085</v>
      </c>
      <c r="L86" s="150">
        <f t="shared" si="14"/>
        <v>9085</v>
      </c>
      <c r="M86" s="150">
        <f t="shared" si="14"/>
        <v>9085</v>
      </c>
    </row>
    <row r="87" spans="1:13" s="46" customFormat="1" ht="28.5" customHeight="1" x14ac:dyDescent="0.2">
      <c r="A87" s="162"/>
      <c r="B87" s="163" t="s">
        <v>114</v>
      </c>
      <c r="C87" s="233"/>
      <c r="D87" s="233">
        <v>0</v>
      </c>
      <c r="E87" s="171">
        <v>864</v>
      </c>
      <c r="F87" s="176" t="s">
        <v>49</v>
      </c>
      <c r="G87" s="176" t="s">
        <v>43</v>
      </c>
      <c r="H87" s="176" t="s">
        <v>192</v>
      </c>
      <c r="I87" s="176" t="s">
        <v>316</v>
      </c>
      <c r="J87" s="176" t="s">
        <v>27</v>
      </c>
      <c r="K87" s="150">
        <f>'6.Вед.'!K87</f>
        <v>9085</v>
      </c>
      <c r="L87" s="150">
        <f>'6.Вед.'!L87</f>
        <v>9085</v>
      </c>
      <c r="M87" s="150">
        <f>'6.Вед.'!M87</f>
        <v>9085</v>
      </c>
    </row>
    <row r="88" spans="1:13" s="46" customFormat="1" ht="17.25" customHeight="1" x14ac:dyDescent="0.2">
      <c r="A88" s="162"/>
      <c r="B88" s="201" t="s">
        <v>254</v>
      </c>
      <c r="C88" s="233"/>
      <c r="D88" s="233"/>
      <c r="E88" s="171">
        <v>864</v>
      </c>
      <c r="F88" s="175" t="s">
        <v>49</v>
      </c>
      <c r="G88" s="175" t="s">
        <v>44</v>
      </c>
      <c r="H88" s="175"/>
      <c r="I88" s="175"/>
      <c r="J88" s="175"/>
      <c r="K88" s="160">
        <f>K89</f>
        <v>300</v>
      </c>
      <c r="L88" s="160">
        <f t="shared" ref="L88:M90" si="15">L89</f>
        <v>300</v>
      </c>
      <c r="M88" s="160">
        <f t="shared" si="15"/>
        <v>300</v>
      </c>
    </row>
    <row r="89" spans="1:13" s="47" customFormat="1" ht="15" customHeight="1" x14ac:dyDescent="0.2">
      <c r="A89" s="162"/>
      <c r="B89" s="107" t="s">
        <v>255</v>
      </c>
      <c r="C89" s="233"/>
      <c r="D89" s="233"/>
      <c r="E89" s="171">
        <v>864</v>
      </c>
      <c r="F89" s="176" t="s">
        <v>49</v>
      </c>
      <c r="G89" s="176" t="s">
        <v>44</v>
      </c>
      <c r="H89" s="176"/>
      <c r="I89" s="176" t="s">
        <v>253</v>
      </c>
      <c r="J89" s="176"/>
      <c r="K89" s="150">
        <f>K90</f>
        <v>300</v>
      </c>
      <c r="L89" s="150">
        <f t="shared" si="15"/>
        <v>300</v>
      </c>
      <c r="M89" s="150">
        <f t="shared" si="15"/>
        <v>300</v>
      </c>
    </row>
    <row r="90" spans="1:13" s="46" customFormat="1" ht="15" customHeight="1" x14ac:dyDescent="0.2">
      <c r="A90" s="162"/>
      <c r="B90" s="163" t="s">
        <v>331</v>
      </c>
      <c r="C90" s="233"/>
      <c r="D90" s="233"/>
      <c r="E90" s="171">
        <v>864</v>
      </c>
      <c r="F90" s="176" t="s">
        <v>49</v>
      </c>
      <c r="G90" s="176" t="s">
        <v>44</v>
      </c>
      <c r="H90" s="176"/>
      <c r="I90" s="176" t="s">
        <v>253</v>
      </c>
      <c r="J90" s="176" t="s">
        <v>26</v>
      </c>
      <c r="K90" s="150">
        <f>K91</f>
        <v>300</v>
      </c>
      <c r="L90" s="150">
        <f t="shared" si="15"/>
        <v>300</v>
      </c>
      <c r="M90" s="150">
        <f t="shared" si="15"/>
        <v>300</v>
      </c>
    </row>
    <row r="91" spans="1:13" s="46" customFormat="1" ht="27" customHeight="1" x14ac:dyDescent="0.2">
      <c r="A91" s="162"/>
      <c r="B91" s="163" t="s">
        <v>114</v>
      </c>
      <c r="C91" s="233"/>
      <c r="D91" s="233"/>
      <c r="E91" s="171">
        <v>864</v>
      </c>
      <c r="F91" s="176" t="s">
        <v>49</v>
      </c>
      <c r="G91" s="176" t="s">
        <v>44</v>
      </c>
      <c r="H91" s="176"/>
      <c r="I91" s="176" t="s">
        <v>253</v>
      </c>
      <c r="J91" s="176" t="s">
        <v>27</v>
      </c>
      <c r="K91" s="150">
        <f>'6.Вед.'!K91</f>
        <v>300</v>
      </c>
      <c r="L91" s="150">
        <f>'6.Вед.'!L91</f>
        <v>300</v>
      </c>
      <c r="M91" s="150">
        <f>'6.Вед.'!M91</f>
        <v>300</v>
      </c>
    </row>
    <row r="92" spans="1:13" s="46" customFormat="1" ht="20.25" customHeight="1" x14ac:dyDescent="0.2">
      <c r="A92" s="306" t="s">
        <v>69</v>
      </c>
      <c r="B92" s="306"/>
      <c r="C92" s="233"/>
      <c r="D92" s="156">
        <v>0</v>
      </c>
      <c r="E92" s="171">
        <v>864</v>
      </c>
      <c r="F92" s="175" t="s">
        <v>49</v>
      </c>
      <c r="G92" s="175" t="s">
        <v>46</v>
      </c>
      <c r="H92" s="175"/>
      <c r="I92" s="175"/>
      <c r="J92" s="175"/>
      <c r="K92" s="160">
        <f>K93+K96+K99</f>
        <v>194599.09</v>
      </c>
      <c r="L92" s="160">
        <f>L93+L96+L99</f>
        <v>158568.04</v>
      </c>
      <c r="M92" s="160">
        <f>M93+M96+M99</f>
        <v>49112.5</v>
      </c>
    </row>
    <row r="93" spans="1:13" s="46" customFormat="1" ht="30" customHeight="1" x14ac:dyDescent="0.2">
      <c r="A93" s="310" t="s">
        <v>329</v>
      </c>
      <c r="B93" s="310"/>
      <c r="C93" s="233"/>
      <c r="D93" s="233">
        <v>0</v>
      </c>
      <c r="E93" s="171">
        <v>864</v>
      </c>
      <c r="F93" s="176" t="s">
        <v>49</v>
      </c>
      <c r="G93" s="176" t="s">
        <v>46</v>
      </c>
      <c r="H93" s="176" t="s">
        <v>124</v>
      </c>
      <c r="I93" s="176" t="s">
        <v>256</v>
      </c>
      <c r="J93" s="176"/>
      <c r="K93" s="150">
        <f t="shared" ref="K93:M94" si="16">K94</f>
        <v>184599.09</v>
      </c>
      <c r="L93" s="150">
        <f t="shared" si="16"/>
        <v>148568.04</v>
      </c>
      <c r="M93" s="150">
        <f t="shared" si="16"/>
        <v>39112.5</v>
      </c>
    </row>
    <row r="94" spans="1:13" s="46" customFormat="1" ht="26.25" customHeight="1" x14ac:dyDescent="0.2">
      <c r="A94" s="35"/>
      <c r="B94" s="163" t="s">
        <v>331</v>
      </c>
      <c r="C94" s="233"/>
      <c r="D94" s="233">
        <v>0</v>
      </c>
      <c r="E94" s="171">
        <v>864</v>
      </c>
      <c r="F94" s="176" t="s">
        <v>49</v>
      </c>
      <c r="G94" s="176" t="s">
        <v>46</v>
      </c>
      <c r="H94" s="176" t="s">
        <v>124</v>
      </c>
      <c r="I94" s="176" t="s">
        <v>256</v>
      </c>
      <c r="J94" s="176" t="s">
        <v>26</v>
      </c>
      <c r="K94" s="150">
        <f t="shared" si="16"/>
        <v>184599.09</v>
      </c>
      <c r="L94" s="150">
        <f t="shared" si="16"/>
        <v>148568.04</v>
      </c>
      <c r="M94" s="150">
        <f t="shared" si="16"/>
        <v>39112.5</v>
      </c>
    </row>
    <row r="95" spans="1:13" ht="26.25" customHeight="1" x14ac:dyDescent="0.2">
      <c r="A95" s="35"/>
      <c r="B95" s="163" t="s">
        <v>114</v>
      </c>
      <c r="C95" s="233"/>
      <c r="D95" s="233">
        <v>0</v>
      </c>
      <c r="E95" s="171">
        <v>864</v>
      </c>
      <c r="F95" s="176" t="s">
        <v>49</v>
      </c>
      <c r="G95" s="176" t="s">
        <v>46</v>
      </c>
      <c r="H95" s="176" t="s">
        <v>124</v>
      </c>
      <c r="I95" s="176" t="s">
        <v>256</v>
      </c>
      <c r="J95" s="176" t="s">
        <v>27</v>
      </c>
      <c r="K95" s="150">
        <f>'6.Вед.'!K95</f>
        <v>184599.09</v>
      </c>
      <c r="L95" s="150">
        <f>'6.Вед.'!L95</f>
        <v>148568.04</v>
      </c>
      <c r="M95" s="150">
        <f>'6.Вед.'!M95</f>
        <v>39112.5</v>
      </c>
    </row>
    <row r="96" spans="1:13" ht="14.25" customHeight="1" x14ac:dyDescent="0.2">
      <c r="A96" s="310" t="s">
        <v>127</v>
      </c>
      <c r="B96" s="310"/>
      <c r="C96" s="233"/>
      <c r="D96" s="233">
        <v>0</v>
      </c>
      <c r="E96" s="171">
        <v>864</v>
      </c>
      <c r="F96" s="176" t="s">
        <v>49</v>
      </c>
      <c r="G96" s="176" t="s">
        <v>46</v>
      </c>
      <c r="H96" s="176" t="s">
        <v>126</v>
      </c>
      <c r="I96" s="176" t="s">
        <v>257</v>
      </c>
      <c r="J96" s="176"/>
      <c r="K96" s="150">
        <f>K97</f>
        <v>5000</v>
      </c>
      <c r="L96" s="150">
        <f t="shared" ref="K96:M97" si="17">L97</f>
        <v>5000</v>
      </c>
      <c r="M96" s="150">
        <f t="shared" si="17"/>
        <v>5000</v>
      </c>
    </row>
    <row r="97" spans="1:13" ht="26.25" customHeight="1" x14ac:dyDescent="0.2">
      <c r="A97" s="35"/>
      <c r="B97" s="163" t="s">
        <v>331</v>
      </c>
      <c r="C97" s="233"/>
      <c r="D97" s="233">
        <v>0</v>
      </c>
      <c r="E97" s="171">
        <v>864</v>
      </c>
      <c r="F97" s="176" t="s">
        <v>49</v>
      </c>
      <c r="G97" s="176" t="s">
        <v>46</v>
      </c>
      <c r="H97" s="176" t="s">
        <v>126</v>
      </c>
      <c r="I97" s="176" t="s">
        <v>257</v>
      </c>
      <c r="J97" s="176" t="s">
        <v>26</v>
      </c>
      <c r="K97" s="150">
        <f t="shared" si="17"/>
        <v>5000</v>
      </c>
      <c r="L97" s="150">
        <f t="shared" si="17"/>
        <v>5000</v>
      </c>
      <c r="M97" s="150">
        <f t="shared" si="17"/>
        <v>5000</v>
      </c>
    </row>
    <row r="98" spans="1:13" ht="26.25" customHeight="1" x14ac:dyDescent="0.2">
      <c r="A98" s="35"/>
      <c r="B98" s="163" t="s">
        <v>114</v>
      </c>
      <c r="C98" s="233"/>
      <c r="D98" s="233">
        <v>0</v>
      </c>
      <c r="E98" s="171">
        <v>864</v>
      </c>
      <c r="F98" s="176" t="s">
        <v>49</v>
      </c>
      <c r="G98" s="176" t="s">
        <v>46</v>
      </c>
      <c r="H98" s="176" t="s">
        <v>126</v>
      </c>
      <c r="I98" s="176" t="s">
        <v>257</v>
      </c>
      <c r="J98" s="176" t="s">
        <v>27</v>
      </c>
      <c r="K98" s="150">
        <f>'6.Вед.'!K98</f>
        <v>5000</v>
      </c>
      <c r="L98" s="150">
        <f>'6.Вед.'!L98</f>
        <v>5000</v>
      </c>
      <c r="M98" s="150">
        <f>'6.Вед.'!M98</f>
        <v>5000</v>
      </c>
    </row>
    <row r="99" spans="1:13" ht="12.75" customHeight="1" x14ac:dyDescent="0.2">
      <c r="A99" s="35"/>
      <c r="B99" s="44" t="s">
        <v>328</v>
      </c>
      <c r="C99" s="233"/>
      <c r="D99" s="176"/>
      <c r="E99" s="176" t="s">
        <v>240</v>
      </c>
      <c r="F99" s="176" t="s">
        <v>49</v>
      </c>
      <c r="G99" s="176" t="s">
        <v>46</v>
      </c>
      <c r="H99" s="35"/>
      <c r="I99" s="176" t="s">
        <v>258</v>
      </c>
      <c r="J99" s="176"/>
      <c r="K99" s="150">
        <f t="shared" ref="K99:M100" si="18">K100</f>
        <v>5000</v>
      </c>
      <c r="L99" s="150">
        <f t="shared" si="18"/>
        <v>5000</v>
      </c>
      <c r="M99" s="150">
        <f t="shared" si="18"/>
        <v>5000</v>
      </c>
    </row>
    <row r="100" spans="1:13" ht="12.75" customHeight="1" x14ac:dyDescent="0.2">
      <c r="A100" s="35"/>
      <c r="B100" s="163" t="s">
        <v>331</v>
      </c>
      <c r="C100" s="233"/>
      <c r="D100" s="233"/>
      <c r="E100" s="171">
        <v>864</v>
      </c>
      <c r="F100" s="176" t="s">
        <v>49</v>
      </c>
      <c r="G100" s="176" t="s">
        <v>46</v>
      </c>
      <c r="H100" s="176"/>
      <c r="I100" s="176" t="s">
        <v>258</v>
      </c>
      <c r="J100" s="176" t="s">
        <v>26</v>
      </c>
      <c r="K100" s="150">
        <f t="shared" si="18"/>
        <v>5000</v>
      </c>
      <c r="L100" s="150">
        <f t="shared" si="18"/>
        <v>5000</v>
      </c>
      <c r="M100" s="150">
        <f t="shared" si="18"/>
        <v>5000</v>
      </c>
    </row>
    <row r="101" spans="1:13" ht="27" customHeight="1" x14ac:dyDescent="0.2">
      <c r="A101" s="35"/>
      <c r="B101" s="163" t="s">
        <v>114</v>
      </c>
      <c r="C101" s="233"/>
      <c r="D101" s="233"/>
      <c r="E101" s="171">
        <v>864</v>
      </c>
      <c r="F101" s="176" t="s">
        <v>49</v>
      </c>
      <c r="G101" s="176" t="s">
        <v>46</v>
      </c>
      <c r="H101" s="176"/>
      <c r="I101" s="176" t="s">
        <v>258</v>
      </c>
      <c r="J101" s="176" t="s">
        <v>27</v>
      </c>
      <c r="K101" s="150">
        <f>'6.Вед.'!K101</f>
        <v>5000</v>
      </c>
      <c r="L101" s="150">
        <f>'6.Вед.'!L101</f>
        <v>5000</v>
      </c>
      <c r="M101" s="150">
        <f>'6.Вед.'!M101</f>
        <v>5000</v>
      </c>
    </row>
    <row r="102" spans="1:13" ht="26.25" customHeight="1" x14ac:dyDescent="0.2">
      <c r="A102" s="230"/>
      <c r="B102" s="168" t="s">
        <v>226</v>
      </c>
      <c r="C102" s="233"/>
      <c r="D102" s="156"/>
      <c r="E102" s="171">
        <v>864</v>
      </c>
      <c r="F102" s="173" t="s">
        <v>57</v>
      </c>
      <c r="G102" s="172"/>
      <c r="H102" s="172"/>
      <c r="I102" s="176"/>
      <c r="J102" s="172"/>
      <c r="K102" s="160">
        <f>K103</f>
        <v>197200.91</v>
      </c>
      <c r="L102" s="160">
        <f t="shared" ref="L102:M105" si="19">L103</f>
        <v>251245.96</v>
      </c>
      <c r="M102" s="160">
        <f t="shared" si="19"/>
        <v>306035.5</v>
      </c>
    </row>
    <row r="103" spans="1:13" ht="26.25" customHeight="1" x14ac:dyDescent="0.2">
      <c r="A103" s="230"/>
      <c r="B103" s="168" t="s">
        <v>223</v>
      </c>
      <c r="C103" s="233"/>
      <c r="D103" s="233"/>
      <c r="E103" s="171">
        <v>864</v>
      </c>
      <c r="F103" s="173" t="s">
        <v>57</v>
      </c>
      <c r="G103" s="173" t="s">
        <v>43</v>
      </c>
      <c r="H103" s="172"/>
      <c r="I103" s="176"/>
      <c r="J103" s="172"/>
      <c r="K103" s="160">
        <f>K104</f>
        <v>197200.91</v>
      </c>
      <c r="L103" s="160">
        <f t="shared" si="19"/>
        <v>251245.96</v>
      </c>
      <c r="M103" s="160">
        <f t="shared" si="19"/>
        <v>306035.5</v>
      </c>
    </row>
    <row r="104" spans="1:13" ht="13.5" customHeight="1" x14ac:dyDescent="0.2">
      <c r="A104" s="230"/>
      <c r="B104" s="164" t="s">
        <v>319</v>
      </c>
      <c r="C104" s="233"/>
      <c r="D104" s="233"/>
      <c r="E104" s="171">
        <v>864</v>
      </c>
      <c r="F104" s="172" t="s">
        <v>57</v>
      </c>
      <c r="G104" s="172" t="s">
        <v>43</v>
      </c>
      <c r="H104" s="172"/>
      <c r="I104" s="176" t="s">
        <v>259</v>
      </c>
      <c r="J104" s="172"/>
      <c r="K104" s="150">
        <f>K105</f>
        <v>197200.91</v>
      </c>
      <c r="L104" s="150">
        <f t="shared" si="19"/>
        <v>251245.96</v>
      </c>
      <c r="M104" s="150">
        <f t="shared" si="19"/>
        <v>306035.5</v>
      </c>
    </row>
    <row r="105" spans="1:13" ht="13.5" customHeight="1" x14ac:dyDescent="0.2">
      <c r="A105" s="230"/>
      <c r="B105" s="164" t="s">
        <v>225</v>
      </c>
      <c r="C105" s="233"/>
      <c r="D105" s="233"/>
      <c r="E105" s="171">
        <v>864</v>
      </c>
      <c r="F105" s="172" t="s">
        <v>57</v>
      </c>
      <c r="G105" s="172" t="s">
        <v>43</v>
      </c>
      <c r="H105" s="172"/>
      <c r="I105" s="176" t="s">
        <v>259</v>
      </c>
      <c r="J105" s="172" t="s">
        <v>224</v>
      </c>
      <c r="K105" s="150">
        <f>K106</f>
        <v>197200.91</v>
      </c>
      <c r="L105" s="150">
        <f t="shared" si="19"/>
        <v>251245.96</v>
      </c>
      <c r="M105" s="150">
        <f t="shared" si="19"/>
        <v>306035.5</v>
      </c>
    </row>
    <row r="106" spans="1:13" ht="26.25" customHeight="1" x14ac:dyDescent="0.2">
      <c r="A106" s="230"/>
      <c r="B106" s="51" t="s">
        <v>332</v>
      </c>
      <c r="C106" s="233"/>
      <c r="D106" s="233"/>
      <c r="E106" s="171">
        <v>864</v>
      </c>
      <c r="F106" s="172" t="s">
        <v>57</v>
      </c>
      <c r="G106" s="172" t="s">
        <v>43</v>
      </c>
      <c r="H106" s="172"/>
      <c r="I106" s="176" t="s">
        <v>259</v>
      </c>
      <c r="J106" s="172" t="s">
        <v>260</v>
      </c>
      <c r="K106" s="150">
        <f>'6.Вед.'!K106</f>
        <v>197200.91</v>
      </c>
      <c r="L106" s="150">
        <f>'6.Вед.'!L106</f>
        <v>251245.96</v>
      </c>
      <c r="M106" s="150">
        <f>'6.Вед.'!M106</f>
        <v>306035.5</v>
      </c>
    </row>
    <row r="107" spans="1:13" ht="17.25" customHeight="1" x14ac:dyDescent="0.2">
      <c r="A107" s="300" t="s">
        <v>56</v>
      </c>
      <c r="B107" s="300"/>
      <c r="C107" s="233"/>
      <c r="D107" s="156">
        <v>0</v>
      </c>
      <c r="E107" s="171">
        <v>864</v>
      </c>
      <c r="F107" s="173" t="s">
        <v>59</v>
      </c>
      <c r="G107" s="173"/>
      <c r="H107" s="173"/>
      <c r="I107" s="173"/>
      <c r="J107" s="173"/>
      <c r="K107" s="160">
        <f t="shared" ref="K107:M108" si="20">K108</f>
        <v>4000</v>
      </c>
      <c r="L107" s="160">
        <f t="shared" si="20"/>
        <v>4000</v>
      </c>
      <c r="M107" s="160">
        <f t="shared" si="20"/>
        <v>4000</v>
      </c>
    </row>
    <row r="108" spans="1:13" ht="13.5" customHeight="1" x14ac:dyDescent="0.2">
      <c r="A108" s="306" t="s">
        <v>163</v>
      </c>
      <c r="B108" s="306"/>
      <c r="C108" s="233"/>
      <c r="D108" s="156">
        <v>0</v>
      </c>
      <c r="E108" s="171">
        <v>864</v>
      </c>
      <c r="F108" s="173" t="s">
        <v>59</v>
      </c>
      <c r="G108" s="173" t="s">
        <v>44</v>
      </c>
      <c r="H108" s="173"/>
      <c r="I108" s="173"/>
      <c r="J108" s="173"/>
      <c r="K108" s="160">
        <f>K109</f>
        <v>4000</v>
      </c>
      <c r="L108" s="160">
        <f t="shared" si="20"/>
        <v>4000</v>
      </c>
      <c r="M108" s="160">
        <f t="shared" si="20"/>
        <v>4000</v>
      </c>
    </row>
    <row r="109" spans="1:13" ht="13.5" customHeight="1" x14ac:dyDescent="0.2">
      <c r="A109" s="310" t="s">
        <v>317</v>
      </c>
      <c r="B109" s="310"/>
      <c r="C109" s="233"/>
      <c r="D109" s="233">
        <v>0</v>
      </c>
      <c r="E109" s="171">
        <v>864</v>
      </c>
      <c r="F109" s="172" t="s">
        <v>59</v>
      </c>
      <c r="G109" s="172" t="s">
        <v>44</v>
      </c>
      <c r="H109" s="172" t="s">
        <v>191</v>
      </c>
      <c r="I109" s="177" t="s">
        <v>318</v>
      </c>
      <c r="J109" s="172"/>
      <c r="K109" s="150">
        <f t="shared" ref="K109:M110" si="21">K110</f>
        <v>4000</v>
      </c>
      <c r="L109" s="150">
        <f t="shared" si="21"/>
        <v>4000</v>
      </c>
      <c r="M109" s="150">
        <f t="shared" si="21"/>
        <v>4000</v>
      </c>
    </row>
    <row r="110" spans="1:13" ht="13.5" customHeight="1" x14ac:dyDescent="0.2">
      <c r="A110" s="35"/>
      <c r="B110" s="164" t="s">
        <v>58</v>
      </c>
      <c r="C110" s="233"/>
      <c r="D110" s="233">
        <v>0</v>
      </c>
      <c r="E110" s="171">
        <v>864</v>
      </c>
      <c r="F110" s="172" t="s">
        <v>59</v>
      </c>
      <c r="G110" s="172" t="s">
        <v>44</v>
      </c>
      <c r="H110" s="172" t="s">
        <v>191</v>
      </c>
      <c r="I110" s="177" t="s">
        <v>318</v>
      </c>
      <c r="J110" s="172" t="s">
        <v>45</v>
      </c>
      <c r="K110" s="150">
        <f t="shared" si="21"/>
        <v>4000</v>
      </c>
      <c r="L110" s="150">
        <f t="shared" si="21"/>
        <v>4000</v>
      </c>
      <c r="M110" s="150">
        <f t="shared" si="21"/>
        <v>4000</v>
      </c>
    </row>
    <row r="111" spans="1:13" ht="13.5" customHeight="1" x14ac:dyDescent="0.2">
      <c r="A111" s="35"/>
      <c r="B111" s="164" t="s">
        <v>70</v>
      </c>
      <c r="C111" s="233"/>
      <c r="D111" s="233">
        <v>0</v>
      </c>
      <c r="E111" s="171">
        <v>864</v>
      </c>
      <c r="F111" s="172" t="s">
        <v>59</v>
      </c>
      <c r="G111" s="172" t="s">
        <v>44</v>
      </c>
      <c r="H111" s="172" t="s">
        <v>191</v>
      </c>
      <c r="I111" s="177" t="s">
        <v>318</v>
      </c>
      <c r="J111" s="179" t="s">
        <v>33</v>
      </c>
      <c r="K111" s="150">
        <f>'6.Вед.'!K111</f>
        <v>4000</v>
      </c>
      <c r="L111" s="150">
        <f>'6.Вед.'!L111</f>
        <v>4000</v>
      </c>
      <c r="M111" s="150">
        <f>'6.Вед.'!M111</f>
        <v>4000</v>
      </c>
    </row>
    <row r="112" spans="1:13" ht="13.5" customHeight="1" x14ac:dyDescent="0.2">
      <c r="A112" s="35"/>
      <c r="B112" s="164" t="s">
        <v>360</v>
      </c>
      <c r="C112" s="233"/>
      <c r="D112" s="233"/>
      <c r="E112" s="171">
        <v>864</v>
      </c>
      <c r="F112" s="172" t="s">
        <v>43</v>
      </c>
      <c r="G112" s="172"/>
      <c r="H112" s="172"/>
      <c r="I112" s="177"/>
      <c r="J112" s="179"/>
      <c r="K112" s="150">
        <f>K113</f>
        <v>0</v>
      </c>
      <c r="L112" s="150">
        <f t="shared" ref="L112:M114" si="22">L113</f>
        <v>0</v>
      </c>
      <c r="M112" s="150">
        <f t="shared" si="22"/>
        <v>0</v>
      </c>
    </row>
    <row r="113" spans="1:13" ht="14.25" customHeight="1" x14ac:dyDescent="0.2">
      <c r="A113" s="35"/>
      <c r="B113" s="164" t="s">
        <v>360</v>
      </c>
      <c r="C113" s="233"/>
      <c r="D113" s="233"/>
      <c r="E113" s="171">
        <v>864</v>
      </c>
      <c r="F113" s="172" t="s">
        <v>43</v>
      </c>
      <c r="G113" s="172" t="s">
        <v>60</v>
      </c>
      <c r="H113" s="172"/>
      <c r="I113" s="177"/>
      <c r="J113" s="179"/>
      <c r="K113" s="150">
        <f>K114</f>
        <v>0</v>
      </c>
      <c r="L113" s="150">
        <f t="shared" si="22"/>
        <v>0</v>
      </c>
      <c r="M113" s="150">
        <f t="shared" si="22"/>
        <v>0</v>
      </c>
    </row>
    <row r="114" spans="1:13" x14ac:dyDescent="0.2">
      <c r="A114" s="35"/>
      <c r="B114" s="164" t="s">
        <v>360</v>
      </c>
      <c r="C114" s="233"/>
      <c r="D114" s="233"/>
      <c r="E114" s="171">
        <v>864</v>
      </c>
      <c r="F114" s="172" t="s">
        <v>43</v>
      </c>
      <c r="G114" s="172" t="s">
        <v>60</v>
      </c>
      <c r="H114" s="172"/>
      <c r="I114" s="177" t="s">
        <v>368</v>
      </c>
      <c r="J114" s="179"/>
      <c r="K114" s="150">
        <f>K115</f>
        <v>0</v>
      </c>
      <c r="L114" s="150">
        <f t="shared" si="22"/>
        <v>0</v>
      </c>
      <c r="M114" s="150">
        <f t="shared" si="22"/>
        <v>0</v>
      </c>
    </row>
    <row r="115" spans="1:13" x14ac:dyDescent="0.2">
      <c r="A115" s="35"/>
      <c r="B115" s="164" t="s">
        <v>360</v>
      </c>
      <c r="C115" s="233"/>
      <c r="D115" s="233"/>
      <c r="E115" s="171">
        <v>864</v>
      </c>
      <c r="F115" s="172" t="s">
        <v>43</v>
      </c>
      <c r="G115" s="172" t="s">
        <v>60</v>
      </c>
      <c r="H115" s="172"/>
      <c r="I115" s="177" t="s">
        <v>368</v>
      </c>
      <c r="J115" s="179" t="s">
        <v>32</v>
      </c>
      <c r="K115" s="150">
        <f>'6.Вед.'!K115</f>
        <v>0</v>
      </c>
      <c r="L115" s="150">
        <f>'6.Вед.'!L115</f>
        <v>0</v>
      </c>
      <c r="M115" s="150">
        <f>'6.Вед.'!M115</f>
        <v>0</v>
      </c>
    </row>
    <row r="116" spans="1:13" x14ac:dyDescent="0.2">
      <c r="A116" s="167"/>
      <c r="B116" s="168" t="s">
        <v>35</v>
      </c>
      <c r="C116" s="168"/>
      <c r="D116" s="168"/>
      <c r="E116" s="185"/>
      <c r="F116" s="173"/>
      <c r="G116" s="173"/>
      <c r="H116" s="173"/>
      <c r="I116" s="177"/>
      <c r="J116" s="173"/>
      <c r="K116" s="160">
        <f>K11+K15+K32+K39+K47+K59+K66+K76+K83+K102+K107</f>
        <v>4038938</v>
      </c>
      <c r="L116" s="160">
        <f>L10+L59+L66+L76+L83+L102+L107+L112</f>
        <v>4137187</v>
      </c>
      <c r="M116" s="160">
        <f>M10+M59+M66+M76+M83+M102+M107+M112</f>
        <v>4246890</v>
      </c>
    </row>
    <row r="117" spans="1:13" x14ac:dyDescent="0.2">
      <c r="K117" s="186"/>
      <c r="L117" s="187"/>
      <c r="M117" s="187"/>
    </row>
    <row r="118" spans="1:13" x14ac:dyDescent="0.2">
      <c r="K118" s="186"/>
      <c r="L118" s="187"/>
      <c r="M118" s="187"/>
    </row>
    <row r="119" spans="1:13" x14ac:dyDescent="0.2">
      <c r="K119" s="222"/>
      <c r="L119" s="222"/>
      <c r="M119" s="222"/>
    </row>
    <row r="120" spans="1:13" x14ac:dyDescent="0.2">
      <c r="K120" s="222"/>
      <c r="L120" s="222"/>
      <c r="M120" s="222"/>
    </row>
    <row r="121" spans="1:13" x14ac:dyDescent="0.2">
      <c r="K121" s="222"/>
      <c r="L121" s="222"/>
      <c r="M121" s="222"/>
    </row>
    <row r="122" spans="1:13" x14ac:dyDescent="0.2">
      <c r="K122" s="222"/>
      <c r="L122" s="222"/>
      <c r="M122" s="222"/>
    </row>
    <row r="123" spans="1:13" x14ac:dyDescent="0.2">
      <c r="K123" s="222"/>
      <c r="L123" s="222"/>
      <c r="M123" s="222"/>
    </row>
    <row r="124" spans="1:13" x14ac:dyDescent="0.2">
      <c r="K124" s="222"/>
      <c r="L124" s="222"/>
      <c r="M124" s="222"/>
    </row>
    <row r="125" spans="1:13" x14ac:dyDescent="0.2">
      <c r="K125" s="222"/>
      <c r="L125" s="222"/>
      <c r="M125" s="222"/>
    </row>
    <row r="126" spans="1:13" x14ac:dyDescent="0.2">
      <c r="K126" s="222"/>
      <c r="L126" s="222"/>
      <c r="M126" s="222"/>
    </row>
    <row r="127" spans="1:13" x14ac:dyDescent="0.2">
      <c r="K127" s="222"/>
      <c r="L127" s="222"/>
      <c r="M127" s="222"/>
    </row>
    <row r="128" spans="1:13" x14ac:dyDescent="0.2">
      <c r="K128" s="222"/>
      <c r="L128" s="222"/>
      <c r="M128" s="222"/>
    </row>
    <row r="130" spans="2:13" x14ac:dyDescent="0.2">
      <c r="K130" s="223"/>
      <c r="L130" s="223"/>
      <c r="M130" s="223"/>
    </row>
    <row r="132" spans="2:13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186"/>
      <c r="L132" s="186"/>
      <c r="M132" s="186"/>
    </row>
  </sheetData>
  <mergeCells count="26">
    <mergeCell ref="A107:B107"/>
    <mergeCell ref="A108:B108"/>
    <mergeCell ref="A109:B109"/>
    <mergeCell ref="F4:M4"/>
    <mergeCell ref="A53:B53"/>
    <mergeCell ref="A76:B76"/>
    <mergeCell ref="A77:B77"/>
    <mergeCell ref="A78:B78"/>
    <mergeCell ref="A83:B83"/>
    <mergeCell ref="A10:B10"/>
    <mergeCell ref="A15:B15"/>
    <mergeCell ref="A44:B44"/>
    <mergeCell ref="A19:B19"/>
    <mergeCell ref="A43:B43"/>
    <mergeCell ref="A47:B47"/>
    <mergeCell ref="A48:B48"/>
    <mergeCell ref="E2:K2"/>
    <mergeCell ref="E3:M3"/>
    <mergeCell ref="A6:M6"/>
    <mergeCell ref="A8:B8"/>
    <mergeCell ref="A11:B11"/>
    <mergeCell ref="A93:B93"/>
    <mergeCell ref="A84:B84"/>
    <mergeCell ref="A85:B85"/>
    <mergeCell ref="A92:B92"/>
    <mergeCell ref="A96:B96"/>
  </mergeCells>
  <pageMargins left="0.70866141732283472" right="0.51181102362204722" top="0.35433070866141736" bottom="0.35433070866141736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110"/>
  <sheetViews>
    <sheetView tabSelected="1" showWhiteSpace="0" topLeftCell="B87" zoomScaleNormal="100" workbookViewId="0">
      <selection activeCell="F113" sqref="F113"/>
    </sheetView>
  </sheetViews>
  <sheetFormatPr defaultRowHeight="14.25" x14ac:dyDescent="0.2"/>
  <cols>
    <col min="1" max="1" width="2.28515625" style="29" hidden="1" customWidth="1"/>
    <col min="2" max="2" width="44.42578125" style="30" customWidth="1"/>
    <col min="3" max="3" width="4.140625" style="30" customWidth="1"/>
    <col min="4" max="4" width="3.7109375" style="30" customWidth="1"/>
    <col min="5" max="5" width="4" style="30" customWidth="1"/>
    <col min="6" max="6" width="4.7109375" style="170" customWidth="1"/>
    <col min="7" max="7" width="4.5703125" style="193" hidden="1" customWidth="1"/>
    <col min="8" max="8" width="7.5703125" style="193" hidden="1" customWidth="1"/>
    <col min="9" max="9" width="7" style="193" customWidth="1"/>
    <col min="10" max="10" width="10.7109375" style="193" hidden="1" customWidth="1"/>
    <col min="11" max="11" width="4.140625" style="157" customWidth="1"/>
    <col min="12" max="12" width="12.42578125" style="157" customWidth="1"/>
    <col min="13" max="14" width="12.42578125" style="29" customWidth="1"/>
    <col min="15" max="16384" width="9.140625" style="29"/>
  </cols>
  <sheetData>
    <row r="1" spans="1:14" ht="12.75" hidden="1" customHeight="1" x14ac:dyDescent="0.2">
      <c r="C1" s="39" t="s">
        <v>196</v>
      </c>
      <c r="F1" s="209"/>
      <c r="G1" s="3"/>
      <c r="H1" s="3"/>
      <c r="I1" s="3"/>
      <c r="J1" s="3"/>
      <c r="K1" s="3"/>
      <c r="L1" s="3"/>
    </row>
    <row r="2" spans="1:14" ht="60" hidden="1" customHeight="1" x14ac:dyDescent="0.2">
      <c r="C2" s="320" t="s">
        <v>221</v>
      </c>
      <c r="D2" s="320"/>
      <c r="E2" s="320"/>
      <c r="F2" s="320"/>
      <c r="G2" s="320"/>
      <c r="H2" s="320"/>
      <c r="I2" s="320"/>
      <c r="J2" s="320"/>
      <c r="K2" s="320"/>
      <c r="L2" s="320"/>
    </row>
    <row r="3" spans="1:14" ht="16.5" customHeight="1" x14ac:dyDescent="0.2">
      <c r="C3" s="321" t="s">
        <v>302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36" customHeight="1" x14ac:dyDescent="0.2">
      <c r="C4" s="312" t="s">
        <v>379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5.25" customHeight="1" x14ac:dyDescent="0.2">
      <c r="F5" s="89"/>
      <c r="G5" s="40"/>
      <c r="H5" s="40"/>
      <c r="I5" s="40"/>
      <c r="J5" s="40"/>
      <c r="K5" s="40"/>
      <c r="L5" s="40"/>
    </row>
    <row r="6" spans="1:14" ht="44.25" customHeight="1" x14ac:dyDescent="0.2">
      <c r="A6" s="304" t="s">
        <v>387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</row>
    <row r="7" spans="1:14" ht="14.25" customHeight="1" x14ac:dyDescent="0.2">
      <c r="A7" s="31"/>
      <c r="B7" s="31"/>
      <c r="C7" s="36"/>
      <c r="D7" s="36"/>
      <c r="E7" s="36"/>
      <c r="F7" s="209"/>
      <c r="G7" s="31"/>
      <c r="H7" s="31"/>
      <c r="I7" s="31"/>
      <c r="J7" s="31"/>
      <c r="K7" s="31"/>
      <c r="N7" s="29" t="s">
        <v>366</v>
      </c>
    </row>
    <row r="8" spans="1:14" s="242" customFormat="1" ht="27" customHeight="1" x14ac:dyDescent="0.2">
      <c r="A8" s="305" t="s">
        <v>37</v>
      </c>
      <c r="B8" s="305"/>
      <c r="C8" s="246" t="s">
        <v>102</v>
      </c>
      <c r="D8" s="246" t="s">
        <v>228</v>
      </c>
      <c r="E8" s="246" t="s">
        <v>229</v>
      </c>
      <c r="F8" s="249" t="s">
        <v>104</v>
      </c>
      <c r="G8" s="241" t="s">
        <v>38</v>
      </c>
      <c r="H8" s="241" t="s">
        <v>39</v>
      </c>
      <c r="I8" s="241" t="s">
        <v>105</v>
      </c>
      <c r="J8" s="241" t="s">
        <v>40</v>
      </c>
      <c r="K8" s="241" t="s">
        <v>41</v>
      </c>
      <c r="L8" s="246">
        <v>2020</v>
      </c>
      <c r="M8" s="246">
        <v>2021</v>
      </c>
      <c r="N8" s="246">
        <v>2022</v>
      </c>
    </row>
    <row r="9" spans="1:14" s="41" customFormat="1" ht="29.25" customHeight="1" x14ac:dyDescent="0.2">
      <c r="A9" s="49"/>
      <c r="B9" s="86" t="s">
        <v>378</v>
      </c>
      <c r="C9" s="49">
        <v>64</v>
      </c>
      <c r="D9" s="49"/>
      <c r="E9" s="49"/>
      <c r="F9" s="38"/>
      <c r="G9" s="88"/>
      <c r="H9" s="88"/>
      <c r="I9" s="88"/>
      <c r="J9" s="88"/>
      <c r="K9" s="88"/>
      <c r="L9" s="149">
        <f>L10+L42+L49+L58+L65+L82+L87</f>
        <v>4038938</v>
      </c>
      <c r="M9" s="149">
        <f>M10+M42+M49+M58+M65+M82+M87</f>
        <v>4076487</v>
      </c>
      <c r="N9" s="149">
        <f>N10+N42+N49+N58+N65+N82+N87</f>
        <v>4125890</v>
      </c>
    </row>
    <row r="10" spans="1:14" s="41" customFormat="1" ht="38.25" customHeight="1" x14ac:dyDescent="0.2">
      <c r="A10" s="49"/>
      <c r="B10" s="87" t="s">
        <v>227</v>
      </c>
      <c r="C10" s="49">
        <v>64</v>
      </c>
      <c r="D10" s="49">
        <v>0</v>
      </c>
      <c r="E10" s="49">
        <v>11</v>
      </c>
      <c r="F10" s="38"/>
      <c r="G10" s="88"/>
      <c r="H10" s="88"/>
      <c r="I10" s="88"/>
      <c r="J10" s="88"/>
      <c r="K10" s="88"/>
      <c r="L10" s="149">
        <f>L11</f>
        <v>1755200</v>
      </c>
      <c r="M10" s="149">
        <f>M11</f>
        <v>1755186</v>
      </c>
      <c r="N10" s="149">
        <f>N11</f>
        <v>1755152</v>
      </c>
    </row>
    <row r="11" spans="1:14" s="41" customFormat="1" ht="17.25" customHeight="1" x14ac:dyDescent="0.2">
      <c r="A11" s="49"/>
      <c r="B11" s="207" t="s">
        <v>241</v>
      </c>
      <c r="C11" s="49">
        <v>64</v>
      </c>
      <c r="D11" s="49">
        <v>0</v>
      </c>
      <c r="E11" s="49">
        <v>11</v>
      </c>
      <c r="F11" s="38">
        <v>864</v>
      </c>
      <c r="G11" s="88"/>
      <c r="H11" s="88"/>
      <c r="I11" s="88"/>
      <c r="J11" s="88"/>
      <c r="K11" s="88"/>
      <c r="L11" s="149">
        <f>L12+L15+L22+L25+L30+L33+L36+L39</f>
        <v>1755200</v>
      </c>
      <c r="M11" s="149">
        <f>M12+M15+M22+M25+M30+M33+M36+M39</f>
        <v>1755186</v>
      </c>
      <c r="N11" s="149">
        <f>N12+N15+N22+N25+N30+N33+N36+N39</f>
        <v>1755152</v>
      </c>
    </row>
    <row r="12" spans="1:14" ht="27" customHeight="1" x14ac:dyDescent="0.2">
      <c r="A12" s="81" t="s">
        <v>107</v>
      </c>
      <c r="B12" s="208" t="s">
        <v>313</v>
      </c>
      <c r="C12" s="49">
        <v>64</v>
      </c>
      <c r="D12" s="49">
        <v>0</v>
      </c>
      <c r="E12" s="49">
        <v>11</v>
      </c>
      <c r="F12" s="38">
        <v>864</v>
      </c>
      <c r="G12" s="90" t="s">
        <v>43</v>
      </c>
      <c r="H12" s="90" t="s">
        <v>44</v>
      </c>
      <c r="I12" s="88" t="s">
        <v>388</v>
      </c>
      <c r="J12" s="97" t="s">
        <v>159</v>
      </c>
      <c r="K12" s="106" t="s">
        <v>108</v>
      </c>
      <c r="L12" s="147">
        <f t="shared" ref="L12:N13" si="0">L13</f>
        <v>511000</v>
      </c>
      <c r="M12" s="147">
        <f t="shared" si="0"/>
        <v>511000</v>
      </c>
      <c r="N12" s="147">
        <f t="shared" si="0"/>
        <v>511000</v>
      </c>
    </row>
    <row r="13" spans="1:14" ht="63.75" customHeight="1" x14ac:dyDescent="0.2">
      <c r="A13" s="82" t="s">
        <v>106</v>
      </c>
      <c r="B13" s="82" t="s">
        <v>106</v>
      </c>
      <c r="C13" s="49">
        <v>64</v>
      </c>
      <c r="D13" s="49">
        <v>0</v>
      </c>
      <c r="E13" s="49">
        <v>11</v>
      </c>
      <c r="F13" s="38">
        <v>864</v>
      </c>
      <c r="G13" s="90" t="s">
        <v>43</v>
      </c>
      <c r="H13" s="90" t="s">
        <v>44</v>
      </c>
      <c r="I13" s="88" t="s">
        <v>388</v>
      </c>
      <c r="J13" s="91" t="s">
        <v>159</v>
      </c>
      <c r="K13" s="91" t="s">
        <v>24</v>
      </c>
      <c r="L13" s="147">
        <f>L14</f>
        <v>511000</v>
      </c>
      <c r="M13" s="147">
        <f>M14</f>
        <v>511000</v>
      </c>
      <c r="N13" s="147">
        <f t="shared" si="0"/>
        <v>511000</v>
      </c>
    </row>
    <row r="14" spans="1:14" ht="27.75" customHeight="1" x14ac:dyDescent="0.2">
      <c r="A14" s="82" t="s">
        <v>109</v>
      </c>
      <c r="B14" s="82" t="s">
        <v>109</v>
      </c>
      <c r="C14" s="49">
        <v>64</v>
      </c>
      <c r="D14" s="49">
        <v>0</v>
      </c>
      <c r="E14" s="49">
        <v>11</v>
      </c>
      <c r="F14" s="38">
        <v>864</v>
      </c>
      <c r="G14" s="88" t="s">
        <v>43</v>
      </c>
      <c r="H14" s="88" t="s">
        <v>44</v>
      </c>
      <c r="I14" s="88" t="s">
        <v>388</v>
      </c>
      <c r="J14" s="91" t="s">
        <v>159</v>
      </c>
      <c r="K14" s="91" t="s">
        <v>25</v>
      </c>
      <c r="L14" s="147">
        <f>'7.ФС'!K18</f>
        <v>511000</v>
      </c>
      <c r="M14" s="147">
        <f>'7.ФС'!L18</f>
        <v>511000</v>
      </c>
      <c r="N14" s="147">
        <f>'7.ФС'!M18</f>
        <v>511000</v>
      </c>
    </row>
    <row r="15" spans="1:14" ht="27" customHeight="1" x14ac:dyDescent="0.2">
      <c r="A15" s="315" t="s">
        <v>110</v>
      </c>
      <c r="B15" s="315"/>
      <c r="C15" s="49">
        <v>64</v>
      </c>
      <c r="D15" s="49">
        <v>0</v>
      </c>
      <c r="E15" s="49">
        <v>11</v>
      </c>
      <c r="F15" s="38">
        <v>864</v>
      </c>
      <c r="G15" s="88" t="s">
        <v>43</v>
      </c>
      <c r="H15" s="88" t="s">
        <v>48</v>
      </c>
      <c r="I15" s="91" t="s">
        <v>262</v>
      </c>
      <c r="J15" s="91" t="s">
        <v>112</v>
      </c>
      <c r="K15" s="88"/>
      <c r="L15" s="147">
        <f>L16+L18+L20</f>
        <v>1225600</v>
      </c>
      <c r="M15" s="147">
        <f>M16+M18+M20</f>
        <v>1225586</v>
      </c>
      <c r="N15" s="147">
        <f>N16+N18+N20</f>
        <v>1225552</v>
      </c>
    </row>
    <row r="16" spans="1:14" ht="61.5" customHeight="1" x14ac:dyDescent="0.2">
      <c r="A16" s="208"/>
      <c r="B16" s="82" t="s">
        <v>106</v>
      </c>
      <c r="C16" s="49">
        <v>64</v>
      </c>
      <c r="D16" s="49">
        <v>0</v>
      </c>
      <c r="E16" s="49">
        <v>11</v>
      </c>
      <c r="F16" s="38">
        <v>864</v>
      </c>
      <c r="G16" s="90" t="s">
        <v>43</v>
      </c>
      <c r="H16" s="90" t="s">
        <v>48</v>
      </c>
      <c r="I16" s="91" t="s">
        <v>262</v>
      </c>
      <c r="J16" s="91" t="s">
        <v>112</v>
      </c>
      <c r="K16" s="88" t="s">
        <v>24</v>
      </c>
      <c r="L16" s="147">
        <f>L17</f>
        <v>954000</v>
      </c>
      <c r="M16" s="147">
        <f>M17</f>
        <v>954000</v>
      </c>
      <c r="N16" s="147">
        <f>N17</f>
        <v>954000</v>
      </c>
    </row>
    <row r="17" spans="1:14" ht="27" customHeight="1" x14ac:dyDescent="0.2">
      <c r="A17" s="50"/>
      <c r="B17" s="43" t="s">
        <v>109</v>
      </c>
      <c r="C17" s="49">
        <v>64</v>
      </c>
      <c r="D17" s="49">
        <v>0</v>
      </c>
      <c r="E17" s="49">
        <v>11</v>
      </c>
      <c r="F17" s="38">
        <v>864</v>
      </c>
      <c r="G17" s="88" t="s">
        <v>43</v>
      </c>
      <c r="H17" s="88" t="s">
        <v>48</v>
      </c>
      <c r="I17" s="91" t="s">
        <v>262</v>
      </c>
      <c r="J17" s="92" t="s">
        <v>112</v>
      </c>
      <c r="K17" s="88" t="s">
        <v>25</v>
      </c>
      <c r="L17" s="147">
        <f>'7.ФС'!K21</f>
        <v>954000</v>
      </c>
      <c r="M17" s="147">
        <f>'7.ФС'!L21</f>
        <v>954000</v>
      </c>
      <c r="N17" s="147">
        <f>'7.ФС'!M21</f>
        <v>954000</v>
      </c>
    </row>
    <row r="18" spans="1:14" ht="27" customHeight="1" x14ac:dyDescent="0.2">
      <c r="A18" s="50"/>
      <c r="B18" s="163" t="s">
        <v>331</v>
      </c>
      <c r="C18" s="49">
        <v>64</v>
      </c>
      <c r="D18" s="49">
        <v>0</v>
      </c>
      <c r="E18" s="49">
        <v>11</v>
      </c>
      <c r="F18" s="38">
        <v>864</v>
      </c>
      <c r="G18" s="88" t="s">
        <v>43</v>
      </c>
      <c r="H18" s="88" t="s">
        <v>48</v>
      </c>
      <c r="I18" s="91" t="s">
        <v>262</v>
      </c>
      <c r="J18" s="91" t="s">
        <v>112</v>
      </c>
      <c r="K18" s="88" t="s">
        <v>26</v>
      </c>
      <c r="L18" s="147">
        <f>L19</f>
        <v>184600</v>
      </c>
      <c r="M18" s="147">
        <f>M19</f>
        <v>184586</v>
      </c>
      <c r="N18" s="147">
        <f>N19</f>
        <v>184552</v>
      </c>
    </row>
    <row r="19" spans="1:14" ht="29.25" customHeight="1" x14ac:dyDescent="0.2">
      <c r="A19" s="50"/>
      <c r="B19" s="83" t="s">
        <v>114</v>
      </c>
      <c r="C19" s="49">
        <v>64</v>
      </c>
      <c r="D19" s="49">
        <v>0</v>
      </c>
      <c r="E19" s="49">
        <v>11</v>
      </c>
      <c r="F19" s="38">
        <v>864</v>
      </c>
      <c r="G19" s="88" t="s">
        <v>43</v>
      </c>
      <c r="H19" s="88" t="s">
        <v>48</v>
      </c>
      <c r="I19" s="91" t="s">
        <v>262</v>
      </c>
      <c r="J19" s="91" t="s">
        <v>112</v>
      </c>
      <c r="K19" s="88" t="s">
        <v>27</v>
      </c>
      <c r="L19" s="147">
        <f>'7.ФС'!K23</f>
        <v>184600</v>
      </c>
      <c r="M19" s="147">
        <f>'7.ФС'!L23</f>
        <v>184586</v>
      </c>
      <c r="N19" s="147">
        <f>'7.ФС'!M23</f>
        <v>184552</v>
      </c>
    </row>
    <row r="20" spans="1:14" ht="15.75" customHeight="1" x14ac:dyDescent="0.2">
      <c r="A20" s="50"/>
      <c r="B20" s="189" t="s">
        <v>28</v>
      </c>
      <c r="C20" s="49">
        <v>64</v>
      </c>
      <c r="D20" s="49">
        <v>0</v>
      </c>
      <c r="E20" s="49">
        <v>11</v>
      </c>
      <c r="F20" s="38">
        <v>864</v>
      </c>
      <c r="G20" s="88" t="s">
        <v>43</v>
      </c>
      <c r="H20" s="88" t="s">
        <v>48</v>
      </c>
      <c r="I20" s="91" t="s">
        <v>262</v>
      </c>
      <c r="J20" s="91" t="s">
        <v>112</v>
      </c>
      <c r="K20" s="88" t="s">
        <v>29</v>
      </c>
      <c r="L20" s="147">
        <f>L21</f>
        <v>87000</v>
      </c>
      <c r="M20" s="147">
        <f>M21</f>
        <v>87000</v>
      </c>
      <c r="N20" s="147">
        <f>N21</f>
        <v>87000</v>
      </c>
    </row>
    <row r="21" spans="1:14" ht="15.75" customHeight="1" x14ac:dyDescent="0.2">
      <c r="A21" s="50"/>
      <c r="B21" s="208" t="s">
        <v>248</v>
      </c>
      <c r="C21" s="49">
        <v>64</v>
      </c>
      <c r="D21" s="49">
        <v>0</v>
      </c>
      <c r="E21" s="49">
        <v>11</v>
      </c>
      <c r="F21" s="38">
        <v>864</v>
      </c>
      <c r="G21" s="88" t="s">
        <v>43</v>
      </c>
      <c r="H21" s="88" t="s">
        <v>48</v>
      </c>
      <c r="I21" s="91" t="s">
        <v>262</v>
      </c>
      <c r="J21" s="91" t="s">
        <v>112</v>
      </c>
      <c r="K21" s="88" t="s">
        <v>249</v>
      </c>
      <c r="L21" s="147">
        <f>'7.ФС'!K25</f>
        <v>87000</v>
      </c>
      <c r="M21" s="147">
        <f>'7.ФС'!L25</f>
        <v>87000</v>
      </c>
      <c r="N21" s="147">
        <f>'7.ФС'!M25</f>
        <v>87000</v>
      </c>
    </row>
    <row r="22" spans="1:14" ht="27.75" customHeight="1" x14ac:dyDescent="0.2">
      <c r="A22" s="50"/>
      <c r="B22" s="219" t="s">
        <v>362</v>
      </c>
      <c r="C22" s="49">
        <v>64</v>
      </c>
      <c r="D22" s="49">
        <v>0</v>
      </c>
      <c r="E22" s="49">
        <v>11</v>
      </c>
      <c r="F22" s="38">
        <v>864</v>
      </c>
      <c r="G22" s="88"/>
      <c r="H22" s="88"/>
      <c r="I22" s="91" t="s">
        <v>363</v>
      </c>
      <c r="J22" s="91"/>
      <c r="K22" s="88"/>
      <c r="L22" s="147">
        <f t="shared" ref="L22:N23" si="1">L23</f>
        <v>7000</v>
      </c>
      <c r="M22" s="147">
        <f t="shared" si="1"/>
        <v>7000</v>
      </c>
      <c r="N22" s="147">
        <f t="shared" si="1"/>
        <v>7000</v>
      </c>
    </row>
    <row r="23" spans="1:14" ht="27" customHeight="1" x14ac:dyDescent="0.2">
      <c r="A23" s="50"/>
      <c r="B23" s="163" t="s">
        <v>331</v>
      </c>
      <c r="C23" s="49">
        <v>64</v>
      </c>
      <c r="D23" s="49">
        <v>0</v>
      </c>
      <c r="E23" s="49">
        <v>11</v>
      </c>
      <c r="F23" s="38">
        <v>864</v>
      </c>
      <c r="G23" s="88"/>
      <c r="H23" s="88"/>
      <c r="I23" s="91" t="s">
        <v>363</v>
      </c>
      <c r="J23" s="91"/>
      <c r="K23" s="88" t="s">
        <v>26</v>
      </c>
      <c r="L23" s="147">
        <f t="shared" si="1"/>
        <v>7000</v>
      </c>
      <c r="M23" s="147">
        <f t="shared" si="1"/>
        <v>7000</v>
      </c>
      <c r="N23" s="147">
        <f t="shared" si="1"/>
        <v>7000</v>
      </c>
    </row>
    <row r="24" spans="1:14" ht="27.75" customHeight="1" x14ac:dyDescent="0.2">
      <c r="A24" s="50"/>
      <c r="B24" s="83" t="s">
        <v>114</v>
      </c>
      <c r="C24" s="49">
        <v>64</v>
      </c>
      <c r="D24" s="49">
        <v>0</v>
      </c>
      <c r="E24" s="49">
        <v>11</v>
      </c>
      <c r="F24" s="38">
        <v>864</v>
      </c>
      <c r="G24" s="88"/>
      <c r="H24" s="88"/>
      <c r="I24" s="91" t="s">
        <v>363</v>
      </c>
      <c r="J24" s="91"/>
      <c r="K24" s="88" t="s">
        <v>27</v>
      </c>
      <c r="L24" s="147">
        <f>'7.ФС'!K28</f>
        <v>7000</v>
      </c>
      <c r="M24" s="147">
        <f>'7.ФС'!L28</f>
        <v>7000</v>
      </c>
      <c r="N24" s="147">
        <f>'7.ФС'!M28</f>
        <v>7000</v>
      </c>
    </row>
    <row r="25" spans="1:14" ht="41.25" customHeight="1" x14ac:dyDescent="0.2">
      <c r="A25" s="50"/>
      <c r="B25" s="164" t="s">
        <v>322</v>
      </c>
      <c r="C25" s="49">
        <v>64</v>
      </c>
      <c r="D25" s="49">
        <v>0</v>
      </c>
      <c r="E25" s="49">
        <v>11</v>
      </c>
      <c r="F25" s="38">
        <v>864</v>
      </c>
      <c r="G25" s="88"/>
      <c r="H25" s="88"/>
      <c r="I25" s="91" t="s">
        <v>326</v>
      </c>
      <c r="J25" s="91"/>
      <c r="K25" s="88"/>
      <c r="L25" s="147">
        <f>L26+L28</f>
        <v>2800</v>
      </c>
      <c r="M25" s="147">
        <f>M26+M28</f>
        <v>2800</v>
      </c>
      <c r="N25" s="147">
        <f>N26+N28</f>
        <v>2800</v>
      </c>
    </row>
    <row r="26" spans="1:14" ht="29.25" customHeight="1" x14ac:dyDescent="0.2">
      <c r="A26" s="50"/>
      <c r="B26" s="163" t="s">
        <v>331</v>
      </c>
      <c r="C26" s="49">
        <v>64</v>
      </c>
      <c r="D26" s="49">
        <v>0</v>
      </c>
      <c r="E26" s="49">
        <v>11</v>
      </c>
      <c r="F26" s="38">
        <v>864</v>
      </c>
      <c r="G26" s="88"/>
      <c r="H26" s="88"/>
      <c r="I26" s="91" t="s">
        <v>326</v>
      </c>
      <c r="J26" s="91"/>
      <c r="K26" s="88" t="s">
        <v>26</v>
      </c>
      <c r="L26" s="147">
        <f>L27</f>
        <v>0</v>
      </c>
      <c r="M26" s="147">
        <f>M27</f>
        <v>0</v>
      </c>
      <c r="N26" s="147">
        <f>N27</f>
        <v>0</v>
      </c>
    </row>
    <row r="27" spans="1:14" ht="26.25" customHeight="1" x14ac:dyDescent="0.2">
      <c r="A27" s="50"/>
      <c r="B27" s="83" t="s">
        <v>114</v>
      </c>
      <c r="C27" s="49">
        <v>64</v>
      </c>
      <c r="D27" s="49">
        <v>0</v>
      </c>
      <c r="E27" s="49">
        <v>11</v>
      </c>
      <c r="F27" s="38">
        <v>864</v>
      </c>
      <c r="G27" s="88"/>
      <c r="H27" s="88"/>
      <c r="I27" s="91" t="s">
        <v>326</v>
      </c>
      <c r="J27" s="91"/>
      <c r="K27" s="88" t="s">
        <v>27</v>
      </c>
      <c r="L27" s="147">
        <f>'7.ФС'!K50</f>
        <v>0</v>
      </c>
      <c r="M27" s="147">
        <f>'7.ФС'!L50</f>
        <v>0</v>
      </c>
      <c r="N27" s="147">
        <f>'7.ФС'!M50</f>
        <v>0</v>
      </c>
    </row>
    <row r="28" spans="1:14" ht="15.75" customHeight="1" x14ac:dyDescent="0.2">
      <c r="A28" s="50"/>
      <c r="B28" s="189" t="s">
        <v>28</v>
      </c>
      <c r="C28" s="49">
        <v>64</v>
      </c>
      <c r="D28" s="49">
        <v>0</v>
      </c>
      <c r="E28" s="49">
        <v>11</v>
      </c>
      <c r="F28" s="38">
        <v>864</v>
      </c>
      <c r="G28" s="88"/>
      <c r="H28" s="88"/>
      <c r="I28" s="91" t="s">
        <v>326</v>
      </c>
      <c r="J28" s="91"/>
      <c r="K28" s="88" t="s">
        <v>29</v>
      </c>
      <c r="L28" s="147">
        <f>L29</f>
        <v>2800</v>
      </c>
      <c r="M28" s="147">
        <f>M29</f>
        <v>2800</v>
      </c>
      <c r="N28" s="147">
        <f>N29</f>
        <v>2800</v>
      </c>
    </row>
    <row r="29" spans="1:14" ht="15.75" customHeight="1" x14ac:dyDescent="0.2">
      <c r="A29" s="50"/>
      <c r="B29" s="208" t="s">
        <v>248</v>
      </c>
      <c r="C29" s="49">
        <v>64</v>
      </c>
      <c r="D29" s="49">
        <v>0</v>
      </c>
      <c r="E29" s="49">
        <v>11</v>
      </c>
      <c r="F29" s="38">
        <v>864</v>
      </c>
      <c r="G29" s="88"/>
      <c r="H29" s="88"/>
      <c r="I29" s="91" t="s">
        <v>326</v>
      </c>
      <c r="J29" s="91"/>
      <c r="K29" s="88" t="s">
        <v>249</v>
      </c>
      <c r="L29" s="147">
        <f>'7.ФС'!K52</f>
        <v>2800</v>
      </c>
      <c r="M29" s="147">
        <f>'7.ФС'!L52</f>
        <v>2800</v>
      </c>
      <c r="N29" s="147">
        <f>'7.ФС'!M52</f>
        <v>2800</v>
      </c>
    </row>
    <row r="30" spans="1:14" ht="15.75" customHeight="1" x14ac:dyDescent="0.2">
      <c r="A30" s="50"/>
      <c r="B30" s="210" t="s">
        <v>323</v>
      </c>
      <c r="C30" s="49">
        <v>64</v>
      </c>
      <c r="D30" s="49">
        <v>0</v>
      </c>
      <c r="E30" s="49">
        <v>11</v>
      </c>
      <c r="F30" s="38">
        <v>864</v>
      </c>
      <c r="G30" s="88"/>
      <c r="H30" s="88"/>
      <c r="I30" s="91" t="s">
        <v>325</v>
      </c>
      <c r="J30" s="91"/>
      <c r="K30" s="88"/>
      <c r="L30" s="147">
        <f t="shared" ref="L30:N31" si="2">L31</f>
        <v>5000</v>
      </c>
      <c r="M30" s="147">
        <f t="shared" si="2"/>
        <v>5000</v>
      </c>
      <c r="N30" s="147">
        <f t="shared" si="2"/>
        <v>5000</v>
      </c>
    </row>
    <row r="31" spans="1:14" ht="15.75" customHeight="1" x14ac:dyDescent="0.2">
      <c r="A31" s="50"/>
      <c r="B31" s="107" t="s">
        <v>28</v>
      </c>
      <c r="C31" s="49">
        <v>64</v>
      </c>
      <c r="D31" s="49">
        <v>0</v>
      </c>
      <c r="E31" s="49">
        <v>11</v>
      </c>
      <c r="F31" s="38">
        <v>864</v>
      </c>
      <c r="G31" s="88"/>
      <c r="H31" s="88"/>
      <c r="I31" s="91" t="s">
        <v>325</v>
      </c>
      <c r="J31" s="91"/>
      <c r="K31" s="88" t="s">
        <v>29</v>
      </c>
      <c r="L31" s="147">
        <f t="shared" si="2"/>
        <v>5000</v>
      </c>
      <c r="M31" s="147">
        <f t="shared" si="2"/>
        <v>5000</v>
      </c>
      <c r="N31" s="147">
        <f t="shared" si="2"/>
        <v>5000</v>
      </c>
    </row>
    <row r="32" spans="1:14" ht="15.75" customHeight="1" x14ac:dyDescent="0.2">
      <c r="A32" s="50"/>
      <c r="B32" s="107" t="s">
        <v>248</v>
      </c>
      <c r="C32" s="49">
        <v>64</v>
      </c>
      <c r="D32" s="49">
        <v>0</v>
      </c>
      <c r="E32" s="49">
        <v>11</v>
      </c>
      <c r="F32" s="38">
        <v>864</v>
      </c>
      <c r="G32" s="88"/>
      <c r="H32" s="88"/>
      <c r="I32" s="91" t="s">
        <v>325</v>
      </c>
      <c r="J32" s="91"/>
      <c r="K32" s="88" t="s">
        <v>249</v>
      </c>
      <c r="L32" s="147">
        <f>'7.ФС'!K31</f>
        <v>5000</v>
      </c>
      <c r="M32" s="147">
        <f>'7.ФС'!L31</f>
        <v>5000</v>
      </c>
      <c r="N32" s="147">
        <f>'7.ФС'!M31</f>
        <v>5000</v>
      </c>
    </row>
    <row r="33" spans="1:14" s="33" customFormat="1" ht="60" customHeight="1" x14ac:dyDescent="0.2">
      <c r="A33" s="81" t="s">
        <v>116</v>
      </c>
      <c r="B33" s="56" t="s">
        <v>312</v>
      </c>
      <c r="C33" s="49">
        <v>64</v>
      </c>
      <c r="D33" s="49">
        <v>0</v>
      </c>
      <c r="E33" s="49">
        <v>11</v>
      </c>
      <c r="F33" s="38">
        <v>864</v>
      </c>
      <c r="G33" s="88" t="s">
        <v>43</v>
      </c>
      <c r="H33" s="88" t="s">
        <v>30</v>
      </c>
      <c r="I33" s="88" t="s">
        <v>263</v>
      </c>
      <c r="J33" s="91" t="s">
        <v>160</v>
      </c>
      <c r="K33" s="88"/>
      <c r="L33" s="147">
        <f t="shared" ref="L33:N34" si="3">L34</f>
        <v>3000</v>
      </c>
      <c r="M33" s="147">
        <f t="shared" si="3"/>
        <v>3000</v>
      </c>
      <c r="N33" s="147">
        <f t="shared" si="3"/>
        <v>3000</v>
      </c>
    </row>
    <row r="34" spans="1:14" ht="15" customHeight="1" x14ac:dyDescent="0.2">
      <c r="A34" s="50"/>
      <c r="B34" s="51" t="s">
        <v>58</v>
      </c>
      <c r="C34" s="49">
        <v>64</v>
      </c>
      <c r="D34" s="49">
        <v>0</v>
      </c>
      <c r="E34" s="49">
        <v>11</v>
      </c>
      <c r="F34" s="38">
        <v>864</v>
      </c>
      <c r="G34" s="88" t="s">
        <v>43</v>
      </c>
      <c r="H34" s="93" t="s">
        <v>30</v>
      </c>
      <c r="I34" s="88" t="s">
        <v>263</v>
      </c>
      <c r="J34" s="91" t="s">
        <v>160</v>
      </c>
      <c r="K34" s="88" t="s">
        <v>45</v>
      </c>
      <c r="L34" s="147">
        <f t="shared" si="3"/>
        <v>3000</v>
      </c>
      <c r="M34" s="147">
        <f t="shared" si="3"/>
        <v>3000</v>
      </c>
      <c r="N34" s="147">
        <f t="shared" si="3"/>
        <v>3000</v>
      </c>
    </row>
    <row r="35" spans="1:14" ht="15" customHeight="1" x14ac:dyDescent="0.2">
      <c r="A35" s="50"/>
      <c r="B35" s="57" t="s">
        <v>70</v>
      </c>
      <c r="C35" s="49">
        <v>64</v>
      </c>
      <c r="D35" s="49">
        <v>0</v>
      </c>
      <c r="E35" s="49">
        <v>11</v>
      </c>
      <c r="F35" s="38">
        <v>864</v>
      </c>
      <c r="G35" s="88" t="s">
        <v>43</v>
      </c>
      <c r="H35" s="93" t="s">
        <v>30</v>
      </c>
      <c r="I35" s="88" t="s">
        <v>263</v>
      </c>
      <c r="J35" s="91" t="s">
        <v>160</v>
      </c>
      <c r="K35" s="88" t="s">
        <v>33</v>
      </c>
      <c r="L35" s="147">
        <f>'7.ФС'!K35</f>
        <v>3000</v>
      </c>
      <c r="M35" s="147">
        <f>'7.ФС'!L35</f>
        <v>3000</v>
      </c>
      <c r="N35" s="147">
        <f>'7.ФС'!M35</f>
        <v>3000</v>
      </c>
    </row>
    <row r="36" spans="1:14" ht="51.75" customHeight="1" x14ac:dyDescent="0.2">
      <c r="A36" s="316" t="s">
        <v>310</v>
      </c>
      <c r="B36" s="317"/>
      <c r="C36" s="49">
        <v>64</v>
      </c>
      <c r="D36" s="49">
        <v>0</v>
      </c>
      <c r="E36" s="49">
        <v>11</v>
      </c>
      <c r="F36" s="38">
        <v>864</v>
      </c>
      <c r="G36" s="93" t="s">
        <v>43</v>
      </c>
      <c r="H36" s="93" t="s">
        <v>60</v>
      </c>
      <c r="I36" s="88" t="s">
        <v>264</v>
      </c>
      <c r="J36" s="91" t="s">
        <v>161</v>
      </c>
      <c r="K36" s="93"/>
      <c r="L36" s="147">
        <f t="shared" ref="L36:N37" si="4">L37</f>
        <v>500</v>
      </c>
      <c r="M36" s="147">
        <f t="shared" si="4"/>
        <v>500</v>
      </c>
      <c r="N36" s="147">
        <f t="shared" si="4"/>
        <v>500</v>
      </c>
    </row>
    <row r="37" spans="1:14" ht="15.75" customHeight="1" x14ac:dyDescent="0.2">
      <c r="A37" s="50"/>
      <c r="B37" s="51" t="s">
        <v>58</v>
      </c>
      <c r="C37" s="49">
        <v>64</v>
      </c>
      <c r="D37" s="49">
        <v>0</v>
      </c>
      <c r="E37" s="49">
        <v>11</v>
      </c>
      <c r="F37" s="38">
        <v>864</v>
      </c>
      <c r="G37" s="88" t="s">
        <v>43</v>
      </c>
      <c r="H37" s="93" t="s">
        <v>60</v>
      </c>
      <c r="I37" s="88" t="s">
        <v>264</v>
      </c>
      <c r="J37" s="91" t="s">
        <v>161</v>
      </c>
      <c r="K37" s="88" t="s">
        <v>45</v>
      </c>
      <c r="L37" s="147">
        <f t="shared" si="4"/>
        <v>500</v>
      </c>
      <c r="M37" s="147">
        <f t="shared" si="4"/>
        <v>500</v>
      </c>
      <c r="N37" s="147">
        <f t="shared" si="4"/>
        <v>500</v>
      </c>
    </row>
    <row r="38" spans="1:14" ht="15.75" customHeight="1" x14ac:dyDescent="0.2">
      <c r="A38" s="50"/>
      <c r="B38" s="57" t="s">
        <v>70</v>
      </c>
      <c r="C38" s="49">
        <v>64</v>
      </c>
      <c r="D38" s="49">
        <v>0</v>
      </c>
      <c r="E38" s="49">
        <v>11</v>
      </c>
      <c r="F38" s="38">
        <v>864</v>
      </c>
      <c r="G38" s="88" t="s">
        <v>43</v>
      </c>
      <c r="H38" s="93" t="s">
        <v>60</v>
      </c>
      <c r="I38" s="88" t="s">
        <v>264</v>
      </c>
      <c r="J38" s="91" t="s">
        <v>161</v>
      </c>
      <c r="K38" s="88" t="s">
        <v>33</v>
      </c>
      <c r="L38" s="147">
        <f>'7.ФС'!K55</f>
        <v>500</v>
      </c>
      <c r="M38" s="147">
        <f>'7.ФС'!L55</f>
        <v>500</v>
      </c>
      <c r="N38" s="147">
        <f>'7.ФС'!M55</f>
        <v>500</v>
      </c>
    </row>
    <row r="39" spans="1:14" ht="66.75" customHeight="1" x14ac:dyDescent="0.2">
      <c r="A39" s="50"/>
      <c r="B39" s="84" t="s">
        <v>352</v>
      </c>
      <c r="C39" s="49">
        <v>64</v>
      </c>
      <c r="D39" s="49">
        <v>0</v>
      </c>
      <c r="E39" s="49">
        <v>11</v>
      </c>
      <c r="F39" s="38">
        <v>864</v>
      </c>
      <c r="G39" s="88"/>
      <c r="H39" s="93"/>
      <c r="I39" s="88" t="s">
        <v>364</v>
      </c>
      <c r="J39" s="91"/>
      <c r="K39" s="88"/>
      <c r="L39" s="147">
        <f t="shared" ref="L39:N40" si="5">L40</f>
        <v>300</v>
      </c>
      <c r="M39" s="147">
        <f t="shared" si="5"/>
        <v>300</v>
      </c>
      <c r="N39" s="147">
        <f t="shared" si="5"/>
        <v>300</v>
      </c>
    </row>
    <row r="40" spans="1:14" ht="30" customHeight="1" x14ac:dyDescent="0.2">
      <c r="A40" s="50"/>
      <c r="B40" s="163" t="s">
        <v>331</v>
      </c>
      <c r="C40" s="49">
        <v>64</v>
      </c>
      <c r="D40" s="49">
        <v>0</v>
      </c>
      <c r="E40" s="49">
        <v>11</v>
      </c>
      <c r="F40" s="38">
        <v>864</v>
      </c>
      <c r="G40" s="88"/>
      <c r="H40" s="93"/>
      <c r="I40" s="88" t="s">
        <v>364</v>
      </c>
      <c r="J40" s="91"/>
      <c r="K40" s="88" t="s">
        <v>45</v>
      </c>
      <c r="L40" s="147">
        <f t="shared" si="5"/>
        <v>300</v>
      </c>
      <c r="M40" s="147">
        <f t="shared" si="5"/>
        <v>300</v>
      </c>
      <c r="N40" s="147">
        <f t="shared" si="5"/>
        <v>300</v>
      </c>
    </row>
    <row r="41" spans="1:14" ht="30.75" customHeight="1" x14ac:dyDescent="0.2">
      <c r="A41" s="50"/>
      <c r="B41" s="83" t="s">
        <v>114</v>
      </c>
      <c r="C41" s="49">
        <v>64</v>
      </c>
      <c r="D41" s="49">
        <v>0</v>
      </c>
      <c r="E41" s="49">
        <v>11</v>
      </c>
      <c r="F41" s="38">
        <v>864</v>
      </c>
      <c r="G41" s="88"/>
      <c r="H41" s="93"/>
      <c r="I41" s="88" t="s">
        <v>364</v>
      </c>
      <c r="J41" s="91"/>
      <c r="K41" s="88" t="s">
        <v>33</v>
      </c>
      <c r="L41" s="147">
        <f>'7.ФС'!K38</f>
        <v>300</v>
      </c>
      <c r="M41" s="147">
        <f>'7.ФС'!L38</f>
        <v>300</v>
      </c>
      <c r="N41" s="147">
        <f>'7.ФС'!M38</f>
        <v>300</v>
      </c>
    </row>
    <row r="42" spans="1:14" ht="37.5" customHeight="1" x14ac:dyDescent="0.2">
      <c r="A42" s="50"/>
      <c r="B42" s="98" t="s">
        <v>233</v>
      </c>
      <c r="C42" s="49">
        <v>64</v>
      </c>
      <c r="D42" s="49">
        <v>0</v>
      </c>
      <c r="E42" s="49">
        <v>12</v>
      </c>
      <c r="F42" s="38"/>
      <c r="G42" s="95"/>
      <c r="H42" s="95"/>
      <c r="I42" s="95"/>
      <c r="J42" s="97"/>
      <c r="K42" s="95"/>
      <c r="L42" s="149">
        <f t="shared" ref="L42:N43" si="6">L43</f>
        <v>80879</v>
      </c>
      <c r="M42" s="149">
        <f t="shared" si="6"/>
        <v>81597</v>
      </c>
      <c r="N42" s="149">
        <f t="shared" si="6"/>
        <v>84750</v>
      </c>
    </row>
    <row r="43" spans="1:14" ht="15.75" customHeight="1" x14ac:dyDescent="0.2">
      <c r="A43" s="50"/>
      <c r="B43" s="207" t="s">
        <v>241</v>
      </c>
      <c r="C43" s="49">
        <v>64</v>
      </c>
      <c r="D43" s="49">
        <v>0</v>
      </c>
      <c r="E43" s="49">
        <v>12</v>
      </c>
      <c r="F43" s="38">
        <v>864</v>
      </c>
      <c r="G43" s="95"/>
      <c r="H43" s="95"/>
      <c r="I43" s="95"/>
      <c r="J43" s="97"/>
      <c r="K43" s="95"/>
      <c r="L43" s="149">
        <f t="shared" si="6"/>
        <v>80879</v>
      </c>
      <c r="M43" s="149">
        <f t="shared" si="6"/>
        <v>81597</v>
      </c>
      <c r="N43" s="149">
        <f t="shared" si="6"/>
        <v>84750</v>
      </c>
    </row>
    <row r="44" spans="1:14" s="36" customFormat="1" ht="28.5" customHeight="1" x14ac:dyDescent="0.2">
      <c r="A44" s="189" t="s">
        <v>118</v>
      </c>
      <c r="B44" s="189" t="s">
        <v>309</v>
      </c>
      <c r="C44" s="49">
        <v>64</v>
      </c>
      <c r="D44" s="49">
        <v>0</v>
      </c>
      <c r="E44" s="49">
        <v>12</v>
      </c>
      <c r="F44" s="38">
        <v>864</v>
      </c>
      <c r="G44" s="88" t="s">
        <v>44</v>
      </c>
      <c r="H44" s="88" t="s">
        <v>46</v>
      </c>
      <c r="I44" s="88" t="s">
        <v>234</v>
      </c>
      <c r="J44" s="91" t="s">
        <v>120</v>
      </c>
      <c r="K44" s="88"/>
      <c r="L44" s="147">
        <f>L45+L47</f>
        <v>80879</v>
      </c>
      <c r="M44" s="147">
        <f>M45+M47</f>
        <v>81597</v>
      </c>
      <c r="N44" s="147">
        <f>N45+N47</f>
        <v>84750</v>
      </c>
    </row>
    <row r="45" spans="1:14" ht="60.75" customHeight="1" x14ac:dyDescent="0.2">
      <c r="A45" s="208"/>
      <c r="B45" s="82" t="s">
        <v>106</v>
      </c>
      <c r="C45" s="49">
        <v>64</v>
      </c>
      <c r="D45" s="49">
        <v>0</v>
      </c>
      <c r="E45" s="49">
        <v>12</v>
      </c>
      <c r="F45" s="38">
        <v>864</v>
      </c>
      <c r="G45" s="88" t="s">
        <v>44</v>
      </c>
      <c r="H45" s="88" t="s">
        <v>46</v>
      </c>
      <c r="I45" s="88" t="s">
        <v>234</v>
      </c>
      <c r="J45" s="91" t="s">
        <v>120</v>
      </c>
      <c r="K45" s="88" t="s">
        <v>24</v>
      </c>
      <c r="L45" s="147">
        <f>L46</f>
        <v>79687</v>
      </c>
      <c r="M45" s="147">
        <f>M46</f>
        <v>80483</v>
      </c>
      <c r="N45" s="147">
        <f>N46</f>
        <v>83702</v>
      </c>
    </row>
    <row r="46" spans="1:14" ht="27.75" customHeight="1" x14ac:dyDescent="0.2">
      <c r="A46" s="50"/>
      <c r="B46" s="43" t="s">
        <v>109</v>
      </c>
      <c r="C46" s="49">
        <v>64</v>
      </c>
      <c r="D46" s="49">
        <v>0</v>
      </c>
      <c r="E46" s="49">
        <v>12</v>
      </c>
      <c r="F46" s="38">
        <v>864</v>
      </c>
      <c r="G46" s="88" t="s">
        <v>44</v>
      </c>
      <c r="H46" s="88" t="s">
        <v>46</v>
      </c>
      <c r="I46" s="88" t="s">
        <v>234</v>
      </c>
      <c r="J46" s="92" t="s">
        <v>120</v>
      </c>
      <c r="K46" s="88" t="s">
        <v>25</v>
      </c>
      <c r="L46" s="147">
        <f>'7.ФС'!K63</f>
        <v>79687</v>
      </c>
      <c r="M46" s="147">
        <f>'7.ФС'!L63</f>
        <v>80483</v>
      </c>
      <c r="N46" s="147">
        <f>'7.ФС'!M63</f>
        <v>83702</v>
      </c>
    </row>
    <row r="47" spans="1:14" ht="27.75" customHeight="1" x14ac:dyDescent="0.2">
      <c r="A47" s="50"/>
      <c r="B47" s="163" t="s">
        <v>331</v>
      </c>
      <c r="C47" s="49">
        <v>64</v>
      </c>
      <c r="D47" s="49">
        <v>0</v>
      </c>
      <c r="E47" s="49">
        <v>12</v>
      </c>
      <c r="F47" s="38">
        <v>864</v>
      </c>
      <c r="G47" s="88" t="s">
        <v>44</v>
      </c>
      <c r="H47" s="88" t="s">
        <v>46</v>
      </c>
      <c r="I47" s="88" t="s">
        <v>234</v>
      </c>
      <c r="J47" s="92" t="s">
        <v>120</v>
      </c>
      <c r="K47" s="88" t="s">
        <v>26</v>
      </c>
      <c r="L47" s="147">
        <f>L48</f>
        <v>1192</v>
      </c>
      <c r="M47" s="147">
        <f>M48</f>
        <v>1114</v>
      </c>
      <c r="N47" s="147">
        <f>N48</f>
        <v>1048</v>
      </c>
    </row>
    <row r="48" spans="1:14" ht="27.75" customHeight="1" x14ac:dyDescent="0.2">
      <c r="A48" s="50"/>
      <c r="B48" s="44" t="s">
        <v>114</v>
      </c>
      <c r="C48" s="49">
        <v>64</v>
      </c>
      <c r="D48" s="49">
        <v>0</v>
      </c>
      <c r="E48" s="49">
        <v>12</v>
      </c>
      <c r="F48" s="38">
        <v>864</v>
      </c>
      <c r="G48" s="88" t="s">
        <v>44</v>
      </c>
      <c r="H48" s="88" t="s">
        <v>46</v>
      </c>
      <c r="I48" s="88" t="s">
        <v>234</v>
      </c>
      <c r="J48" s="92" t="s">
        <v>120</v>
      </c>
      <c r="K48" s="88" t="s">
        <v>27</v>
      </c>
      <c r="L48" s="147">
        <f>'7.ФС'!K65</f>
        <v>1192</v>
      </c>
      <c r="M48" s="147">
        <f>'7.ФС'!L65</f>
        <v>1114</v>
      </c>
      <c r="N48" s="147">
        <f>'7.ФС'!M65</f>
        <v>1048</v>
      </c>
    </row>
    <row r="49" spans="1:15" ht="40.5" customHeight="1" x14ac:dyDescent="0.2">
      <c r="A49" s="50"/>
      <c r="B49" s="98" t="s">
        <v>230</v>
      </c>
      <c r="C49" s="49">
        <v>64</v>
      </c>
      <c r="D49" s="49">
        <v>0</v>
      </c>
      <c r="E49" s="49">
        <v>13</v>
      </c>
      <c r="F49" s="38"/>
      <c r="G49" s="95"/>
      <c r="H49" s="96"/>
      <c r="I49" s="95"/>
      <c r="J49" s="97"/>
      <c r="K49" s="95"/>
      <c r="L49" s="149">
        <f t="shared" ref="L49:N50" si="7">L50</f>
        <v>230900</v>
      </c>
      <c r="M49" s="149">
        <f t="shared" si="7"/>
        <v>167900</v>
      </c>
      <c r="N49" s="149">
        <f t="shared" si="7"/>
        <v>167900</v>
      </c>
    </row>
    <row r="50" spans="1:15" ht="14.25" customHeight="1" x14ac:dyDescent="0.2">
      <c r="A50" s="50"/>
      <c r="B50" s="207" t="s">
        <v>241</v>
      </c>
      <c r="C50" s="49">
        <v>64</v>
      </c>
      <c r="D50" s="49">
        <v>0</v>
      </c>
      <c r="E50" s="49">
        <v>13</v>
      </c>
      <c r="F50" s="38">
        <v>864</v>
      </c>
      <c r="G50" s="95"/>
      <c r="H50" s="96"/>
      <c r="I50" s="95"/>
      <c r="J50" s="97"/>
      <c r="K50" s="95"/>
      <c r="L50" s="149">
        <f t="shared" si="7"/>
        <v>230900</v>
      </c>
      <c r="M50" s="149">
        <f t="shared" si="7"/>
        <v>167900</v>
      </c>
      <c r="N50" s="149">
        <f t="shared" si="7"/>
        <v>167900</v>
      </c>
    </row>
    <row r="51" spans="1:15" ht="15" customHeight="1" x14ac:dyDescent="0.2">
      <c r="A51" s="189" t="s">
        <v>121</v>
      </c>
      <c r="B51" s="189" t="s">
        <v>121</v>
      </c>
      <c r="C51" s="49">
        <v>64</v>
      </c>
      <c r="D51" s="49">
        <v>0</v>
      </c>
      <c r="E51" s="49">
        <v>13</v>
      </c>
      <c r="F51" s="38">
        <v>864</v>
      </c>
      <c r="G51" s="88" t="s">
        <v>46</v>
      </c>
      <c r="H51" s="88" t="s">
        <v>57</v>
      </c>
      <c r="I51" s="93" t="s">
        <v>265</v>
      </c>
      <c r="J51" s="91" t="s">
        <v>123</v>
      </c>
      <c r="K51" s="88"/>
      <c r="L51" s="147">
        <f>L52+L54+L56</f>
        <v>230900</v>
      </c>
      <c r="M51" s="147">
        <f>M52+M54+M56</f>
        <v>167900</v>
      </c>
      <c r="N51" s="147">
        <f>N52+N54+N56</f>
        <v>167900</v>
      </c>
    </row>
    <row r="52" spans="1:15" ht="60" customHeight="1" x14ac:dyDescent="0.2">
      <c r="A52" s="52"/>
      <c r="B52" s="82" t="s">
        <v>106</v>
      </c>
      <c r="C52" s="49">
        <v>64</v>
      </c>
      <c r="D52" s="49">
        <v>0</v>
      </c>
      <c r="E52" s="49">
        <v>13</v>
      </c>
      <c r="F52" s="38">
        <v>864</v>
      </c>
      <c r="G52" s="88" t="s">
        <v>46</v>
      </c>
      <c r="H52" s="93" t="s">
        <v>57</v>
      </c>
      <c r="I52" s="93" t="s">
        <v>265</v>
      </c>
      <c r="J52" s="91" t="s">
        <v>123</v>
      </c>
      <c r="K52" s="88" t="s">
        <v>24</v>
      </c>
      <c r="L52" s="147">
        <f>L53</f>
        <v>141900</v>
      </c>
      <c r="M52" s="147">
        <f>M53</f>
        <v>141900</v>
      </c>
      <c r="N52" s="147">
        <f>N53</f>
        <v>141900</v>
      </c>
    </row>
    <row r="53" spans="1:15" ht="27" customHeight="1" x14ac:dyDescent="0.2">
      <c r="A53" s="53"/>
      <c r="B53" s="43" t="s">
        <v>131</v>
      </c>
      <c r="C53" s="49">
        <v>64</v>
      </c>
      <c r="D53" s="49">
        <v>0</v>
      </c>
      <c r="E53" s="49">
        <v>13</v>
      </c>
      <c r="F53" s="38">
        <v>864</v>
      </c>
      <c r="G53" s="88" t="s">
        <v>46</v>
      </c>
      <c r="H53" s="93" t="s">
        <v>57</v>
      </c>
      <c r="I53" s="93" t="s">
        <v>265</v>
      </c>
      <c r="J53" s="92" t="s">
        <v>123</v>
      </c>
      <c r="K53" s="88" t="s">
        <v>320</v>
      </c>
      <c r="L53" s="147">
        <f>'7.ФС'!K70</f>
        <v>141900</v>
      </c>
      <c r="M53" s="147">
        <f>'7.ФС'!L70</f>
        <v>141900</v>
      </c>
      <c r="N53" s="147">
        <f>'7.ФС'!M70</f>
        <v>141900</v>
      </c>
    </row>
    <row r="54" spans="1:15" ht="27" customHeight="1" x14ac:dyDescent="0.2">
      <c r="A54" s="53"/>
      <c r="B54" s="163" t="s">
        <v>331</v>
      </c>
      <c r="C54" s="49">
        <v>64</v>
      </c>
      <c r="D54" s="49">
        <v>0</v>
      </c>
      <c r="E54" s="49">
        <v>13</v>
      </c>
      <c r="F54" s="38">
        <v>864</v>
      </c>
      <c r="G54" s="88" t="s">
        <v>46</v>
      </c>
      <c r="H54" s="93" t="s">
        <v>57</v>
      </c>
      <c r="I54" s="93" t="s">
        <v>265</v>
      </c>
      <c r="J54" s="91" t="s">
        <v>123</v>
      </c>
      <c r="K54" s="88" t="s">
        <v>26</v>
      </c>
      <c r="L54" s="147">
        <f>L55</f>
        <v>5000</v>
      </c>
      <c r="M54" s="147">
        <f>M55</f>
        <v>5000</v>
      </c>
      <c r="N54" s="147">
        <f>N55</f>
        <v>5000</v>
      </c>
    </row>
    <row r="55" spans="1:15" ht="27" customHeight="1" x14ac:dyDescent="0.2">
      <c r="A55" s="53"/>
      <c r="B55" s="44" t="s">
        <v>114</v>
      </c>
      <c r="C55" s="49">
        <v>64</v>
      </c>
      <c r="D55" s="49">
        <v>0</v>
      </c>
      <c r="E55" s="49">
        <v>13</v>
      </c>
      <c r="F55" s="38">
        <v>864</v>
      </c>
      <c r="G55" s="88" t="s">
        <v>46</v>
      </c>
      <c r="H55" s="93" t="s">
        <v>57</v>
      </c>
      <c r="I55" s="93" t="s">
        <v>265</v>
      </c>
      <c r="J55" s="92" t="s">
        <v>123</v>
      </c>
      <c r="K55" s="88" t="s">
        <v>27</v>
      </c>
      <c r="L55" s="147">
        <f>'7.ФС'!K72</f>
        <v>5000</v>
      </c>
      <c r="M55" s="147">
        <f>'7.ФС'!L72</f>
        <v>5000</v>
      </c>
      <c r="N55" s="147">
        <f>'7.ФС'!M72</f>
        <v>5000</v>
      </c>
    </row>
    <row r="56" spans="1:15" ht="38.25" customHeight="1" x14ac:dyDescent="0.2">
      <c r="A56" s="211"/>
      <c r="B56" s="163" t="s">
        <v>129</v>
      </c>
      <c r="C56" s="49">
        <v>64</v>
      </c>
      <c r="D56" s="49">
        <v>0</v>
      </c>
      <c r="E56" s="49">
        <v>13</v>
      </c>
      <c r="F56" s="38">
        <v>864</v>
      </c>
      <c r="G56" s="88" t="s">
        <v>46</v>
      </c>
      <c r="H56" s="93" t="s">
        <v>57</v>
      </c>
      <c r="I56" s="93" t="s">
        <v>265</v>
      </c>
      <c r="J56" s="92"/>
      <c r="K56" s="88" t="s">
        <v>34</v>
      </c>
      <c r="L56" s="147">
        <f>L57</f>
        <v>84000</v>
      </c>
      <c r="M56" s="147">
        <f>M57</f>
        <v>21000</v>
      </c>
      <c r="N56" s="147">
        <f>N57</f>
        <v>21000</v>
      </c>
    </row>
    <row r="57" spans="1:15" ht="40.5" customHeight="1" x14ac:dyDescent="0.2">
      <c r="A57" s="211"/>
      <c r="B57" s="163" t="s">
        <v>308</v>
      </c>
      <c r="C57" s="49">
        <v>64</v>
      </c>
      <c r="D57" s="49">
        <v>0</v>
      </c>
      <c r="E57" s="49">
        <v>13</v>
      </c>
      <c r="F57" s="38">
        <v>864</v>
      </c>
      <c r="G57" s="88" t="s">
        <v>46</v>
      </c>
      <c r="H57" s="93" t="s">
        <v>57</v>
      </c>
      <c r="I57" s="93" t="s">
        <v>265</v>
      </c>
      <c r="J57" s="92"/>
      <c r="K57" s="88" t="s">
        <v>239</v>
      </c>
      <c r="L57" s="147">
        <f>'7.ФС'!K75</f>
        <v>84000</v>
      </c>
      <c r="M57" s="147">
        <f>'7.ФС'!L75</f>
        <v>21000</v>
      </c>
      <c r="N57" s="147">
        <f>'7.ФС'!M75</f>
        <v>21000</v>
      </c>
    </row>
    <row r="58" spans="1:15" s="47" customFormat="1" ht="26.25" customHeight="1" x14ac:dyDescent="0.2">
      <c r="A58" s="104"/>
      <c r="B58" s="105" t="s">
        <v>236</v>
      </c>
      <c r="C58" s="49">
        <v>64</v>
      </c>
      <c r="D58" s="49">
        <v>0</v>
      </c>
      <c r="E58" s="49">
        <v>14</v>
      </c>
      <c r="F58" s="38"/>
      <c r="G58" s="101"/>
      <c r="H58" s="101"/>
      <c r="I58" s="100"/>
      <c r="J58" s="101"/>
      <c r="K58" s="101"/>
      <c r="L58" s="149">
        <f>L59</f>
        <v>1566774</v>
      </c>
      <c r="M58" s="149">
        <f>M59</f>
        <v>1648605</v>
      </c>
      <c r="N58" s="149">
        <f>N59</f>
        <v>1749555</v>
      </c>
    </row>
    <row r="59" spans="1:15" s="46" customFormat="1" ht="16.5" customHeight="1" x14ac:dyDescent="0.2">
      <c r="A59" s="56"/>
      <c r="B59" s="207" t="s">
        <v>241</v>
      </c>
      <c r="C59" s="49">
        <v>64</v>
      </c>
      <c r="D59" s="49">
        <v>0</v>
      </c>
      <c r="E59" s="49">
        <v>14</v>
      </c>
      <c r="F59" s="38">
        <v>864</v>
      </c>
      <c r="G59" s="101"/>
      <c r="H59" s="101"/>
      <c r="I59" s="100"/>
      <c r="J59" s="101"/>
      <c r="K59" s="101"/>
      <c r="L59" s="149">
        <f>L60+L63</f>
        <v>1566774</v>
      </c>
      <c r="M59" s="149">
        <f>M60+M63</f>
        <v>1648605</v>
      </c>
      <c r="N59" s="149">
        <f>N60+N63</f>
        <v>1749555</v>
      </c>
    </row>
    <row r="60" spans="1:15" s="3" customFormat="1" ht="181.5" customHeight="1" x14ac:dyDescent="0.2">
      <c r="A60" s="318" t="s">
        <v>314</v>
      </c>
      <c r="B60" s="318"/>
      <c r="C60" s="49">
        <v>64</v>
      </c>
      <c r="D60" s="49">
        <v>0</v>
      </c>
      <c r="E60" s="49">
        <v>14</v>
      </c>
      <c r="F60" s="38">
        <v>864</v>
      </c>
      <c r="G60" s="90" t="s">
        <v>49</v>
      </c>
      <c r="H60" s="90" t="s">
        <v>43</v>
      </c>
      <c r="I60" s="90" t="s">
        <v>266</v>
      </c>
      <c r="J60" s="90" t="s">
        <v>162</v>
      </c>
      <c r="K60" s="90"/>
      <c r="L60" s="147">
        <f t="shared" ref="L60:N61" si="8">L61</f>
        <v>1555974</v>
      </c>
      <c r="M60" s="147">
        <f t="shared" si="8"/>
        <v>1637805</v>
      </c>
      <c r="N60" s="147">
        <f t="shared" si="8"/>
        <v>1738755</v>
      </c>
    </row>
    <row r="61" spans="1:15" s="3" customFormat="1" ht="27" customHeight="1" x14ac:dyDescent="0.2">
      <c r="A61" s="82"/>
      <c r="B61" s="83" t="s">
        <v>113</v>
      </c>
      <c r="C61" s="49">
        <v>64</v>
      </c>
      <c r="D61" s="49">
        <v>0</v>
      </c>
      <c r="E61" s="49">
        <v>14</v>
      </c>
      <c r="F61" s="38">
        <v>864</v>
      </c>
      <c r="G61" s="90" t="s">
        <v>49</v>
      </c>
      <c r="H61" s="90" t="s">
        <v>43</v>
      </c>
      <c r="I61" s="90" t="s">
        <v>266</v>
      </c>
      <c r="J61" s="90" t="s">
        <v>162</v>
      </c>
      <c r="K61" s="90" t="s">
        <v>26</v>
      </c>
      <c r="L61" s="147">
        <f t="shared" si="8"/>
        <v>1555974</v>
      </c>
      <c r="M61" s="147">
        <f t="shared" si="8"/>
        <v>1637805</v>
      </c>
      <c r="N61" s="147">
        <f t="shared" si="8"/>
        <v>1738755</v>
      </c>
      <c r="O61" s="192"/>
    </row>
    <row r="62" spans="1:15" s="3" customFormat="1" ht="27" customHeight="1" x14ac:dyDescent="0.2">
      <c r="A62" s="82"/>
      <c r="B62" s="83" t="s">
        <v>114</v>
      </c>
      <c r="C62" s="49">
        <v>64</v>
      </c>
      <c r="D62" s="49">
        <v>0</v>
      </c>
      <c r="E62" s="49">
        <v>14</v>
      </c>
      <c r="F62" s="38">
        <v>864</v>
      </c>
      <c r="G62" s="90" t="s">
        <v>49</v>
      </c>
      <c r="H62" s="90" t="s">
        <v>43</v>
      </c>
      <c r="I62" s="90" t="s">
        <v>266</v>
      </c>
      <c r="J62" s="90" t="s">
        <v>162</v>
      </c>
      <c r="K62" s="90" t="s">
        <v>27</v>
      </c>
      <c r="L62" s="147">
        <f>'7.ФС'!K80</f>
        <v>1555974</v>
      </c>
      <c r="M62" s="147">
        <f>'7.ФС'!L80</f>
        <v>1637805</v>
      </c>
      <c r="N62" s="147">
        <f>'7.ФС'!M80</f>
        <v>1738755</v>
      </c>
    </row>
    <row r="63" spans="1:15" s="46" customFormat="1" ht="15" customHeight="1" x14ac:dyDescent="0.2">
      <c r="A63" s="56"/>
      <c r="B63" s="189" t="s">
        <v>28</v>
      </c>
      <c r="C63" s="49">
        <v>64</v>
      </c>
      <c r="D63" s="49">
        <v>0</v>
      </c>
      <c r="E63" s="49">
        <v>14</v>
      </c>
      <c r="F63" s="38">
        <v>864</v>
      </c>
      <c r="G63" s="94" t="s">
        <v>49</v>
      </c>
      <c r="H63" s="94" t="s">
        <v>43</v>
      </c>
      <c r="I63" s="90" t="s">
        <v>266</v>
      </c>
      <c r="J63" s="94"/>
      <c r="K63" s="94" t="s">
        <v>29</v>
      </c>
      <c r="L63" s="147">
        <f>L64</f>
        <v>10800</v>
      </c>
      <c r="M63" s="147">
        <f>M64</f>
        <v>10800</v>
      </c>
      <c r="N63" s="147">
        <f>N64</f>
        <v>10800</v>
      </c>
    </row>
    <row r="64" spans="1:15" s="46" customFormat="1" ht="15" customHeight="1" x14ac:dyDescent="0.2">
      <c r="A64" s="56"/>
      <c r="B64" s="208" t="s">
        <v>248</v>
      </c>
      <c r="C64" s="49">
        <v>64</v>
      </c>
      <c r="D64" s="49">
        <v>0</v>
      </c>
      <c r="E64" s="49">
        <v>14</v>
      </c>
      <c r="F64" s="38">
        <v>864</v>
      </c>
      <c r="G64" s="94" t="s">
        <v>49</v>
      </c>
      <c r="H64" s="94" t="s">
        <v>43</v>
      </c>
      <c r="I64" s="90" t="s">
        <v>266</v>
      </c>
      <c r="J64" s="94"/>
      <c r="K64" s="94" t="s">
        <v>249</v>
      </c>
      <c r="L64" s="147">
        <f>'7.ФС'!K82</f>
        <v>10800</v>
      </c>
      <c r="M64" s="147">
        <f>'7.ФС'!L82</f>
        <v>10800</v>
      </c>
      <c r="N64" s="147">
        <f>'7.ФС'!M82</f>
        <v>10800</v>
      </c>
    </row>
    <row r="65" spans="1:14" ht="38.25" customHeight="1" x14ac:dyDescent="0.2">
      <c r="A65" s="54"/>
      <c r="B65" s="102" t="s">
        <v>235</v>
      </c>
      <c r="C65" s="49">
        <v>64</v>
      </c>
      <c r="D65" s="49">
        <v>0</v>
      </c>
      <c r="E65" s="49">
        <v>15</v>
      </c>
      <c r="F65" s="38"/>
      <c r="G65" s="95"/>
      <c r="H65" s="95"/>
      <c r="I65" s="95"/>
      <c r="J65" s="103"/>
      <c r="K65" s="95"/>
      <c r="L65" s="149">
        <f>L66</f>
        <v>203984.09</v>
      </c>
      <c r="M65" s="149">
        <f>M66</f>
        <v>167953.04</v>
      </c>
      <c r="N65" s="149">
        <f>N66</f>
        <v>58497.5</v>
      </c>
    </row>
    <row r="66" spans="1:14" ht="15" customHeight="1" x14ac:dyDescent="0.2">
      <c r="A66" s="54"/>
      <c r="B66" s="207" t="s">
        <v>241</v>
      </c>
      <c r="C66" s="49">
        <v>64</v>
      </c>
      <c r="D66" s="49">
        <v>0</v>
      </c>
      <c r="E66" s="49">
        <v>15</v>
      </c>
      <c r="F66" s="38">
        <v>864</v>
      </c>
      <c r="G66" s="95"/>
      <c r="H66" s="95"/>
      <c r="I66" s="95"/>
      <c r="J66" s="103"/>
      <c r="K66" s="95"/>
      <c r="L66" s="149">
        <f>L67+L70+L73+L76+L79</f>
        <v>203984.09</v>
      </c>
      <c r="M66" s="149">
        <f>M67+M70+M73+M76+M79</f>
        <v>167953.04</v>
      </c>
      <c r="N66" s="149">
        <f>N67+N70+N73+N76+N79</f>
        <v>58497.5</v>
      </c>
    </row>
    <row r="67" spans="1:14" s="3" customFormat="1" ht="15" customHeight="1" x14ac:dyDescent="0.2">
      <c r="A67" s="313" t="s">
        <v>329</v>
      </c>
      <c r="B67" s="314"/>
      <c r="C67" s="49">
        <v>64</v>
      </c>
      <c r="D67" s="49">
        <v>0</v>
      </c>
      <c r="E67" s="49">
        <v>15</v>
      </c>
      <c r="F67" s="38">
        <v>864</v>
      </c>
      <c r="G67" s="90" t="s">
        <v>49</v>
      </c>
      <c r="H67" s="90" t="s">
        <v>46</v>
      </c>
      <c r="I67" s="90" t="s">
        <v>268</v>
      </c>
      <c r="J67" s="90" t="s">
        <v>125</v>
      </c>
      <c r="K67" s="90"/>
      <c r="L67" s="147">
        <f t="shared" ref="L67:N68" si="9">L68</f>
        <v>184599.09</v>
      </c>
      <c r="M67" s="147">
        <f t="shared" si="9"/>
        <v>148568.04</v>
      </c>
      <c r="N67" s="147">
        <f t="shared" si="9"/>
        <v>39112.5</v>
      </c>
    </row>
    <row r="68" spans="1:14" s="3" customFormat="1" ht="26.25" customHeight="1" x14ac:dyDescent="0.2">
      <c r="A68" s="50"/>
      <c r="B68" s="83" t="s">
        <v>113</v>
      </c>
      <c r="C68" s="49">
        <v>64</v>
      </c>
      <c r="D68" s="49">
        <v>0</v>
      </c>
      <c r="E68" s="49">
        <v>15</v>
      </c>
      <c r="F68" s="38">
        <v>864</v>
      </c>
      <c r="G68" s="90" t="s">
        <v>49</v>
      </c>
      <c r="H68" s="90" t="s">
        <v>46</v>
      </c>
      <c r="I68" s="90" t="s">
        <v>268</v>
      </c>
      <c r="J68" s="90" t="s">
        <v>125</v>
      </c>
      <c r="K68" s="90" t="s">
        <v>26</v>
      </c>
      <c r="L68" s="147">
        <f t="shared" si="9"/>
        <v>184599.09</v>
      </c>
      <c r="M68" s="147">
        <f t="shared" si="9"/>
        <v>148568.04</v>
      </c>
      <c r="N68" s="147">
        <f t="shared" si="9"/>
        <v>39112.5</v>
      </c>
    </row>
    <row r="69" spans="1:14" s="3" customFormat="1" ht="26.25" customHeight="1" x14ac:dyDescent="0.2">
      <c r="A69" s="50"/>
      <c r="B69" s="83" t="s">
        <v>114</v>
      </c>
      <c r="C69" s="49">
        <v>64</v>
      </c>
      <c r="D69" s="49">
        <v>0</v>
      </c>
      <c r="E69" s="49">
        <v>15</v>
      </c>
      <c r="F69" s="38">
        <v>864</v>
      </c>
      <c r="G69" s="90" t="s">
        <v>49</v>
      </c>
      <c r="H69" s="90" t="s">
        <v>46</v>
      </c>
      <c r="I69" s="90" t="s">
        <v>268</v>
      </c>
      <c r="J69" s="90" t="s">
        <v>125</v>
      </c>
      <c r="K69" s="90" t="s">
        <v>27</v>
      </c>
      <c r="L69" s="147">
        <f>'7.ФС'!K95</f>
        <v>184599.09</v>
      </c>
      <c r="M69" s="147">
        <f>'7.ФС'!L95</f>
        <v>148568.04</v>
      </c>
      <c r="N69" s="147">
        <f>'7.ФС'!M95</f>
        <v>39112.5</v>
      </c>
    </row>
    <row r="70" spans="1:14" s="3" customFormat="1" ht="25.5" customHeight="1" x14ac:dyDescent="0.2">
      <c r="A70" s="319" t="s">
        <v>127</v>
      </c>
      <c r="B70" s="319"/>
      <c r="C70" s="49">
        <v>64</v>
      </c>
      <c r="D70" s="49">
        <v>0</v>
      </c>
      <c r="E70" s="49">
        <v>15</v>
      </c>
      <c r="F70" s="38">
        <v>864</v>
      </c>
      <c r="G70" s="90" t="s">
        <v>49</v>
      </c>
      <c r="H70" s="90" t="s">
        <v>46</v>
      </c>
      <c r="I70" s="90" t="s">
        <v>269</v>
      </c>
      <c r="J70" s="90" t="s">
        <v>128</v>
      </c>
      <c r="K70" s="90"/>
      <c r="L70" s="147">
        <f t="shared" ref="L70:N71" si="10">L71</f>
        <v>5000</v>
      </c>
      <c r="M70" s="147">
        <f t="shared" si="10"/>
        <v>5000</v>
      </c>
      <c r="N70" s="147">
        <f t="shared" si="10"/>
        <v>5000</v>
      </c>
    </row>
    <row r="71" spans="1:14" s="3" customFormat="1" ht="26.25" customHeight="1" x14ac:dyDescent="0.2">
      <c r="A71" s="50"/>
      <c r="B71" s="83" t="s">
        <v>113</v>
      </c>
      <c r="C71" s="49">
        <v>64</v>
      </c>
      <c r="D71" s="49">
        <v>0</v>
      </c>
      <c r="E71" s="49">
        <v>15</v>
      </c>
      <c r="F71" s="38">
        <v>864</v>
      </c>
      <c r="G71" s="90" t="s">
        <v>49</v>
      </c>
      <c r="H71" s="90" t="s">
        <v>46</v>
      </c>
      <c r="I71" s="90" t="s">
        <v>269</v>
      </c>
      <c r="J71" s="90" t="s">
        <v>128</v>
      </c>
      <c r="K71" s="90" t="s">
        <v>26</v>
      </c>
      <c r="L71" s="147">
        <f t="shared" si="10"/>
        <v>5000</v>
      </c>
      <c r="M71" s="147">
        <f t="shared" si="10"/>
        <v>5000</v>
      </c>
      <c r="N71" s="147">
        <f t="shared" si="10"/>
        <v>5000</v>
      </c>
    </row>
    <row r="72" spans="1:14" ht="26.25" customHeight="1" x14ac:dyDescent="0.2">
      <c r="A72" s="50"/>
      <c r="B72" s="83" t="s">
        <v>114</v>
      </c>
      <c r="C72" s="49">
        <v>64</v>
      </c>
      <c r="D72" s="49">
        <v>0</v>
      </c>
      <c r="E72" s="49">
        <v>15</v>
      </c>
      <c r="F72" s="38">
        <v>864</v>
      </c>
      <c r="G72" s="90" t="s">
        <v>49</v>
      </c>
      <c r="H72" s="90" t="s">
        <v>46</v>
      </c>
      <c r="I72" s="90" t="s">
        <v>269</v>
      </c>
      <c r="J72" s="90" t="s">
        <v>128</v>
      </c>
      <c r="K72" s="90" t="s">
        <v>27</v>
      </c>
      <c r="L72" s="147">
        <f>'7.ФС'!K98</f>
        <v>5000</v>
      </c>
      <c r="M72" s="147">
        <f>'7.ФС'!L98</f>
        <v>5000</v>
      </c>
      <c r="N72" s="147">
        <f>'7.ФС'!M98</f>
        <v>5000</v>
      </c>
    </row>
    <row r="73" spans="1:14" s="46" customFormat="1" ht="15.75" customHeight="1" x14ac:dyDescent="0.2">
      <c r="A73" s="56"/>
      <c r="B73" s="212" t="s">
        <v>328</v>
      </c>
      <c r="C73" s="49">
        <v>64</v>
      </c>
      <c r="D73" s="49">
        <v>0</v>
      </c>
      <c r="E73" s="49">
        <v>15</v>
      </c>
      <c r="F73" s="38">
        <v>864</v>
      </c>
      <c r="G73" s="90" t="s">
        <v>49</v>
      </c>
      <c r="H73" s="90" t="s">
        <v>46</v>
      </c>
      <c r="I73" s="90" t="s">
        <v>270</v>
      </c>
      <c r="J73" s="90" t="s">
        <v>128</v>
      </c>
      <c r="K73" s="90"/>
      <c r="L73" s="147">
        <f t="shared" ref="L73:N74" si="11">L74</f>
        <v>5000</v>
      </c>
      <c r="M73" s="147">
        <f t="shared" si="11"/>
        <v>5000</v>
      </c>
      <c r="N73" s="147">
        <f t="shared" si="11"/>
        <v>5000</v>
      </c>
    </row>
    <row r="74" spans="1:14" s="46" customFormat="1" ht="27.75" customHeight="1" x14ac:dyDescent="0.2">
      <c r="A74" s="56"/>
      <c r="B74" s="83" t="s">
        <v>113</v>
      </c>
      <c r="C74" s="49">
        <v>64</v>
      </c>
      <c r="D74" s="49">
        <v>0</v>
      </c>
      <c r="E74" s="49">
        <v>15</v>
      </c>
      <c r="F74" s="38">
        <v>864</v>
      </c>
      <c r="G74" s="90" t="s">
        <v>49</v>
      </c>
      <c r="H74" s="90" t="s">
        <v>46</v>
      </c>
      <c r="I74" s="90" t="s">
        <v>270</v>
      </c>
      <c r="J74" s="90" t="s">
        <v>128</v>
      </c>
      <c r="K74" s="90" t="s">
        <v>26</v>
      </c>
      <c r="L74" s="147">
        <f t="shared" si="11"/>
        <v>5000</v>
      </c>
      <c r="M74" s="147">
        <f t="shared" si="11"/>
        <v>5000</v>
      </c>
      <c r="N74" s="147">
        <f t="shared" si="11"/>
        <v>5000</v>
      </c>
    </row>
    <row r="75" spans="1:14" s="46" customFormat="1" ht="27.75" customHeight="1" x14ac:dyDescent="0.2">
      <c r="A75" s="56"/>
      <c r="B75" s="83" t="s">
        <v>114</v>
      </c>
      <c r="C75" s="49">
        <v>64</v>
      </c>
      <c r="D75" s="49">
        <v>0</v>
      </c>
      <c r="E75" s="49">
        <v>15</v>
      </c>
      <c r="F75" s="38">
        <v>864</v>
      </c>
      <c r="G75" s="90" t="s">
        <v>49</v>
      </c>
      <c r="H75" s="90" t="s">
        <v>46</v>
      </c>
      <c r="I75" s="90" t="s">
        <v>270</v>
      </c>
      <c r="J75" s="90" t="s">
        <v>128</v>
      </c>
      <c r="K75" s="90" t="s">
        <v>27</v>
      </c>
      <c r="L75" s="147">
        <f>'7.ФС'!K101</f>
        <v>5000</v>
      </c>
      <c r="M75" s="147">
        <f>'7.ФС'!L101</f>
        <v>5000</v>
      </c>
      <c r="N75" s="147">
        <f>'7.ФС'!M101</f>
        <v>5000</v>
      </c>
    </row>
    <row r="76" spans="1:14" ht="78" customHeight="1" x14ac:dyDescent="0.2">
      <c r="A76" s="54"/>
      <c r="B76" s="107" t="s">
        <v>255</v>
      </c>
      <c r="C76" s="49">
        <v>64</v>
      </c>
      <c r="D76" s="49">
        <v>0</v>
      </c>
      <c r="E76" s="49">
        <v>15</v>
      </c>
      <c r="F76" s="38">
        <v>864</v>
      </c>
      <c r="G76" s="95"/>
      <c r="H76" s="95"/>
      <c r="I76" s="88" t="s">
        <v>267</v>
      </c>
      <c r="J76" s="103"/>
      <c r="K76" s="95"/>
      <c r="L76" s="147">
        <f t="shared" ref="L76:N77" si="12">L77</f>
        <v>300</v>
      </c>
      <c r="M76" s="147">
        <f t="shared" si="12"/>
        <v>300</v>
      </c>
      <c r="N76" s="147">
        <f t="shared" si="12"/>
        <v>300</v>
      </c>
    </row>
    <row r="77" spans="1:14" ht="27" customHeight="1" x14ac:dyDescent="0.2">
      <c r="A77" s="54"/>
      <c r="B77" s="83" t="s">
        <v>113</v>
      </c>
      <c r="C77" s="49">
        <v>64</v>
      </c>
      <c r="D77" s="49">
        <v>0</v>
      </c>
      <c r="E77" s="49">
        <v>15</v>
      </c>
      <c r="F77" s="38">
        <v>864</v>
      </c>
      <c r="G77" s="88"/>
      <c r="H77" s="88"/>
      <c r="I77" s="88" t="s">
        <v>267</v>
      </c>
      <c r="J77" s="92"/>
      <c r="K77" s="88" t="s">
        <v>26</v>
      </c>
      <c r="L77" s="147">
        <f t="shared" si="12"/>
        <v>300</v>
      </c>
      <c r="M77" s="147">
        <f t="shared" si="12"/>
        <v>300</v>
      </c>
      <c r="N77" s="147">
        <f t="shared" si="12"/>
        <v>300</v>
      </c>
    </row>
    <row r="78" spans="1:14" ht="27" customHeight="1" x14ac:dyDescent="0.2">
      <c r="A78" s="54"/>
      <c r="B78" s="83" t="s">
        <v>114</v>
      </c>
      <c r="C78" s="49">
        <v>64</v>
      </c>
      <c r="D78" s="49">
        <v>0</v>
      </c>
      <c r="E78" s="49">
        <v>15</v>
      </c>
      <c r="F78" s="38">
        <v>864</v>
      </c>
      <c r="G78" s="88"/>
      <c r="H78" s="88"/>
      <c r="I78" s="88" t="s">
        <v>267</v>
      </c>
      <c r="J78" s="92"/>
      <c r="K78" s="88" t="s">
        <v>27</v>
      </c>
      <c r="L78" s="147">
        <f>'7.ФС'!K91</f>
        <v>300</v>
      </c>
      <c r="M78" s="147">
        <f>'7.ФС'!L91</f>
        <v>300</v>
      </c>
      <c r="N78" s="147">
        <f>'7.ФС'!M91</f>
        <v>300</v>
      </c>
    </row>
    <row r="79" spans="1:14" ht="103.5" customHeight="1" x14ac:dyDescent="0.2">
      <c r="A79" s="54"/>
      <c r="B79" s="107" t="s">
        <v>315</v>
      </c>
      <c r="C79" s="49">
        <v>64</v>
      </c>
      <c r="D79" s="49">
        <v>0</v>
      </c>
      <c r="E79" s="49">
        <v>15</v>
      </c>
      <c r="F79" s="38">
        <v>864</v>
      </c>
      <c r="G79" s="95"/>
      <c r="H79" s="95"/>
      <c r="I79" s="88" t="s">
        <v>327</v>
      </c>
      <c r="J79" s="103"/>
      <c r="K79" s="95"/>
      <c r="L79" s="147">
        <f t="shared" ref="L79:N80" si="13">L80</f>
        <v>9085</v>
      </c>
      <c r="M79" s="147">
        <f t="shared" si="13"/>
        <v>9085</v>
      </c>
      <c r="N79" s="147">
        <f t="shared" si="13"/>
        <v>9085</v>
      </c>
    </row>
    <row r="80" spans="1:14" ht="24" customHeight="1" x14ac:dyDescent="0.2">
      <c r="A80" s="54"/>
      <c r="B80" s="83" t="s">
        <v>113</v>
      </c>
      <c r="C80" s="49">
        <v>64</v>
      </c>
      <c r="D80" s="49">
        <v>0</v>
      </c>
      <c r="E80" s="49">
        <v>15</v>
      </c>
      <c r="F80" s="38">
        <v>864</v>
      </c>
      <c r="G80" s="88"/>
      <c r="H80" s="88"/>
      <c r="I80" s="88" t="s">
        <v>327</v>
      </c>
      <c r="J80" s="103"/>
      <c r="K80" s="88" t="s">
        <v>26</v>
      </c>
      <c r="L80" s="147">
        <f t="shared" si="13"/>
        <v>9085</v>
      </c>
      <c r="M80" s="147">
        <f t="shared" si="13"/>
        <v>9085</v>
      </c>
      <c r="N80" s="147">
        <f t="shared" si="13"/>
        <v>9085</v>
      </c>
    </row>
    <row r="81" spans="1:14" ht="25.5" customHeight="1" x14ac:dyDescent="0.2">
      <c r="A81" s="54"/>
      <c r="B81" s="83" t="s">
        <v>114</v>
      </c>
      <c r="C81" s="49">
        <v>64</v>
      </c>
      <c r="D81" s="49">
        <v>0</v>
      </c>
      <c r="E81" s="49">
        <v>15</v>
      </c>
      <c r="F81" s="38">
        <v>864</v>
      </c>
      <c r="G81" s="88"/>
      <c r="H81" s="88"/>
      <c r="I81" s="88" t="s">
        <v>327</v>
      </c>
      <c r="J81" s="103"/>
      <c r="K81" s="88" t="s">
        <v>27</v>
      </c>
      <c r="L81" s="147">
        <f>'7.ФС'!K87</f>
        <v>9085</v>
      </c>
      <c r="M81" s="147">
        <f>'7.ФС'!L87</f>
        <v>9085</v>
      </c>
      <c r="N81" s="147">
        <f>'7.ФС'!M87</f>
        <v>9085</v>
      </c>
    </row>
    <row r="82" spans="1:14" ht="26.25" customHeight="1" x14ac:dyDescent="0.2">
      <c r="A82" s="154"/>
      <c r="B82" s="99" t="s">
        <v>231</v>
      </c>
      <c r="C82" s="49">
        <v>64</v>
      </c>
      <c r="D82" s="49">
        <v>0</v>
      </c>
      <c r="E82" s="49">
        <v>17</v>
      </c>
      <c r="F82" s="38"/>
      <c r="G82" s="95"/>
      <c r="H82" s="95"/>
      <c r="I82" s="95"/>
      <c r="J82" s="100"/>
      <c r="K82" s="95"/>
      <c r="L82" s="149">
        <f>L83</f>
        <v>197200.91</v>
      </c>
      <c r="M82" s="149">
        <f t="shared" ref="M82:N85" si="14">M83</f>
        <v>251245.96</v>
      </c>
      <c r="N82" s="149">
        <f t="shared" si="14"/>
        <v>306035.5</v>
      </c>
    </row>
    <row r="83" spans="1:14" ht="15" customHeight="1" x14ac:dyDescent="0.2">
      <c r="A83" s="154"/>
      <c r="B83" s="207" t="s">
        <v>241</v>
      </c>
      <c r="C83" s="49">
        <v>64</v>
      </c>
      <c r="D83" s="49">
        <v>0</v>
      </c>
      <c r="E83" s="49">
        <v>17</v>
      </c>
      <c r="F83" s="38">
        <v>864</v>
      </c>
      <c r="G83" s="95"/>
      <c r="H83" s="95"/>
      <c r="I83" s="95"/>
      <c r="J83" s="100"/>
      <c r="K83" s="95"/>
      <c r="L83" s="149">
        <f>L84</f>
        <v>197200.91</v>
      </c>
      <c r="M83" s="149">
        <f t="shared" si="14"/>
        <v>251245.96</v>
      </c>
      <c r="N83" s="149">
        <f t="shared" si="14"/>
        <v>306035.5</v>
      </c>
    </row>
    <row r="84" spans="1:14" ht="26.25" customHeight="1" x14ac:dyDescent="0.2">
      <c r="A84" s="154"/>
      <c r="B84" s="213" t="s">
        <v>319</v>
      </c>
      <c r="C84" s="49">
        <v>64</v>
      </c>
      <c r="D84" s="49">
        <v>0</v>
      </c>
      <c r="E84" s="49">
        <v>17</v>
      </c>
      <c r="F84" s="38">
        <v>864</v>
      </c>
      <c r="G84" s="88" t="s">
        <v>57</v>
      </c>
      <c r="H84" s="88" t="s">
        <v>43</v>
      </c>
      <c r="I84" s="88" t="s">
        <v>271</v>
      </c>
      <c r="J84" s="94" t="s">
        <v>222</v>
      </c>
      <c r="K84" s="88"/>
      <c r="L84" s="147">
        <f>L85</f>
        <v>197200.91</v>
      </c>
      <c r="M84" s="147">
        <f t="shared" si="14"/>
        <v>251245.96</v>
      </c>
      <c r="N84" s="147">
        <f t="shared" si="14"/>
        <v>306035.5</v>
      </c>
    </row>
    <row r="85" spans="1:14" ht="25.5" customHeight="1" x14ac:dyDescent="0.2">
      <c r="A85" s="154"/>
      <c r="B85" s="84" t="s">
        <v>225</v>
      </c>
      <c r="C85" s="49">
        <v>64</v>
      </c>
      <c r="D85" s="49">
        <v>0</v>
      </c>
      <c r="E85" s="49">
        <v>17</v>
      </c>
      <c r="F85" s="38">
        <v>864</v>
      </c>
      <c r="G85" s="88" t="s">
        <v>57</v>
      </c>
      <c r="H85" s="88" t="s">
        <v>43</v>
      </c>
      <c r="I85" s="88" t="s">
        <v>271</v>
      </c>
      <c r="J85" s="94" t="s">
        <v>222</v>
      </c>
      <c r="K85" s="88" t="s">
        <v>224</v>
      </c>
      <c r="L85" s="147">
        <f>L86</f>
        <v>197200.91</v>
      </c>
      <c r="M85" s="147">
        <f t="shared" si="14"/>
        <v>251245.96</v>
      </c>
      <c r="N85" s="147">
        <f t="shared" si="14"/>
        <v>306035.5</v>
      </c>
    </row>
    <row r="86" spans="1:14" ht="27" customHeight="1" x14ac:dyDescent="0.2">
      <c r="A86" s="154"/>
      <c r="B86" s="84" t="s">
        <v>332</v>
      </c>
      <c r="C86" s="49">
        <v>64</v>
      </c>
      <c r="D86" s="49">
        <v>0</v>
      </c>
      <c r="E86" s="49">
        <v>17</v>
      </c>
      <c r="F86" s="38">
        <v>864</v>
      </c>
      <c r="G86" s="88" t="s">
        <v>57</v>
      </c>
      <c r="H86" s="88" t="s">
        <v>43</v>
      </c>
      <c r="I86" s="88" t="s">
        <v>271</v>
      </c>
      <c r="J86" s="94" t="s">
        <v>222</v>
      </c>
      <c r="K86" s="88" t="s">
        <v>260</v>
      </c>
      <c r="L86" s="147">
        <f>'7.ФС'!K106</f>
        <v>197200.91</v>
      </c>
      <c r="M86" s="147">
        <f>'7.ФС'!L106</f>
        <v>251245.96</v>
      </c>
      <c r="N86" s="147">
        <f>'7.ФС'!M106</f>
        <v>306035.5</v>
      </c>
    </row>
    <row r="87" spans="1:14" s="33" customFormat="1" ht="14.25" customHeight="1" x14ac:dyDescent="0.2">
      <c r="A87" s="153"/>
      <c r="B87" s="85" t="s">
        <v>232</v>
      </c>
      <c r="C87" s="49">
        <v>64</v>
      </c>
      <c r="D87" s="49">
        <v>0</v>
      </c>
      <c r="E87" s="49">
        <v>18</v>
      </c>
      <c r="F87" s="38"/>
      <c r="G87" s="95"/>
      <c r="H87" s="95"/>
      <c r="I87" s="95"/>
      <c r="J87" s="101"/>
      <c r="K87" s="95"/>
      <c r="L87" s="149">
        <f t="shared" ref="L87:N88" si="15">L88</f>
        <v>4000</v>
      </c>
      <c r="M87" s="149">
        <f t="shared" si="15"/>
        <v>4000</v>
      </c>
      <c r="N87" s="149">
        <f t="shared" si="15"/>
        <v>4000</v>
      </c>
    </row>
    <row r="88" spans="1:14" s="33" customFormat="1" ht="14.25" customHeight="1" x14ac:dyDescent="0.2">
      <c r="A88" s="153"/>
      <c r="B88" s="207" t="s">
        <v>241</v>
      </c>
      <c r="C88" s="49">
        <v>64</v>
      </c>
      <c r="D88" s="49">
        <v>0</v>
      </c>
      <c r="E88" s="49">
        <v>18</v>
      </c>
      <c r="F88" s="38">
        <v>864</v>
      </c>
      <c r="G88" s="95"/>
      <c r="H88" s="95"/>
      <c r="I88" s="95"/>
      <c r="J88" s="101"/>
      <c r="K88" s="95"/>
      <c r="L88" s="149">
        <f t="shared" si="15"/>
        <v>4000</v>
      </c>
      <c r="M88" s="149">
        <f t="shared" si="15"/>
        <v>4000</v>
      </c>
      <c r="N88" s="149">
        <f t="shared" si="15"/>
        <v>4000</v>
      </c>
    </row>
    <row r="89" spans="1:14" ht="117.75" customHeight="1" x14ac:dyDescent="0.2">
      <c r="A89" s="313" t="s">
        <v>317</v>
      </c>
      <c r="B89" s="314"/>
      <c r="C89" s="49">
        <v>64</v>
      </c>
      <c r="D89" s="49">
        <v>0</v>
      </c>
      <c r="E89" s="49">
        <v>18</v>
      </c>
      <c r="F89" s="38">
        <v>864</v>
      </c>
      <c r="G89" s="88" t="s">
        <v>59</v>
      </c>
      <c r="H89" s="88" t="s">
        <v>49</v>
      </c>
      <c r="I89" s="88" t="s">
        <v>330</v>
      </c>
      <c r="J89" s="91" t="s">
        <v>164</v>
      </c>
      <c r="K89" s="88"/>
      <c r="L89" s="147">
        <f t="shared" ref="L89:N90" si="16">L90</f>
        <v>4000</v>
      </c>
      <c r="M89" s="147">
        <f t="shared" si="16"/>
        <v>4000</v>
      </c>
      <c r="N89" s="147">
        <f t="shared" si="16"/>
        <v>4000</v>
      </c>
    </row>
    <row r="90" spans="1:14" ht="13.5" customHeight="1" x14ac:dyDescent="0.2">
      <c r="A90" s="50"/>
      <c r="B90" s="51" t="s">
        <v>58</v>
      </c>
      <c r="C90" s="49">
        <v>64</v>
      </c>
      <c r="D90" s="49">
        <v>0</v>
      </c>
      <c r="E90" s="49">
        <v>18</v>
      </c>
      <c r="F90" s="38">
        <v>864</v>
      </c>
      <c r="G90" s="88" t="s">
        <v>59</v>
      </c>
      <c r="H90" s="88" t="s">
        <v>49</v>
      </c>
      <c r="I90" s="88" t="s">
        <v>330</v>
      </c>
      <c r="J90" s="91" t="s">
        <v>164</v>
      </c>
      <c r="K90" s="88" t="s">
        <v>45</v>
      </c>
      <c r="L90" s="147">
        <f t="shared" si="16"/>
        <v>4000</v>
      </c>
      <c r="M90" s="147">
        <f t="shared" si="16"/>
        <v>4000</v>
      </c>
      <c r="N90" s="147">
        <f t="shared" si="16"/>
        <v>4000</v>
      </c>
    </row>
    <row r="91" spans="1:14" ht="13.5" customHeight="1" x14ac:dyDescent="0.2">
      <c r="A91" s="50"/>
      <c r="B91" s="57" t="s">
        <v>70</v>
      </c>
      <c r="C91" s="49">
        <v>64</v>
      </c>
      <c r="D91" s="49">
        <v>0</v>
      </c>
      <c r="E91" s="49">
        <v>18</v>
      </c>
      <c r="F91" s="38">
        <v>864</v>
      </c>
      <c r="G91" s="88" t="s">
        <v>59</v>
      </c>
      <c r="H91" s="88" t="s">
        <v>49</v>
      </c>
      <c r="I91" s="88" t="s">
        <v>330</v>
      </c>
      <c r="J91" s="91" t="s">
        <v>164</v>
      </c>
      <c r="K91" s="88" t="s">
        <v>33</v>
      </c>
      <c r="L91" s="147">
        <f>'7.ФС'!K111</f>
        <v>4000</v>
      </c>
      <c r="M91" s="147">
        <f>'7.ФС'!L111</f>
        <v>4000</v>
      </c>
      <c r="N91" s="147">
        <f>'7.ФС'!M111</f>
        <v>4000</v>
      </c>
    </row>
    <row r="92" spans="1:14" ht="16.5" customHeight="1" x14ac:dyDescent="0.2">
      <c r="A92" s="206"/>
      <c r="B92" s="190" t="s">
        <v>207</v>
      </c>
      <c r="C92" s="38">
        <v>70</v>
      </c>
      <c r="D92" s="38">
        <v>0</v>
      </c>
      <c r="E92" s="38">
        <v>0</v>
      </c>
      <c r="F92" s="38"/>
      <c r="G92" s="88"/>
      <c r="H92" s="88"/>
      <c r="I92" s="88"/>
      <c r="J92" s="90"/>
      <c r="K92" s="88"/>
      <c r="L92" s="149">
        <f>L93</f>
        <v>0</v>
      </c>
      <c r="M92" s="149">
        <f>M93</f>
        <v>60700</v>
      </c>
      <c r="N92" s="149">
        <f>N93</f>
        <v>121000</v>
      </c>
    </row>
    <row r="93" spans="1:14" ht="16.5" customHeight="1" x14ac:dyDescent="0.2">
      <c r="A93" s="206"/>
      <c r="B93" s="207" t="s">
        <v>241</v>
      </c>
      <c r="C93" s="38">
        <v>70</v>
      </c>
      <c r="D93" s="188">
        <v>0</v>
      </c>
      <c r="E93" s="188" t="s">
        <v>237</v>
      </c>
      <c r="F93" s="38">
        <v>864</v>
      </c>
      <c r="G93" s="95"/>
      <c r="H93" s="95"/>
      <c r="I93" s="95"/>
      <c r="J93" s="100"/>
      <c r="K93" s="95"/>
      <c r="L93" s="149">
        <f>L94+L97</f>
        <v>0</v>
      </c>
      <c r="M93" s="149">
        <f>M94+M97</f>
        <v>60700</v>
      </c>
      <c r="N93" s="149">
        <f>N94+N97</f>
        <v>121000</v>
      </c>
    </row>
    <row r="94" spans="1:14" ht="27.75" hidden="1" customHeight="1" x14ac:dyDescent="0.2">
      <c r="A94" s="50"/>
      <c r="B94" s="219" t="s">
        <v>355</v>
      </c>
      <c r="C94" s="49">
        <v>64</v>
      </c>
      <c r="D94" s="49">
        <v>0</v>
      </c>
      <c r="E94" s="49">
        <v>11</v>
      </c>
      <c r="F94" s="38">
        <v>864</v>
      </c>
      <c r="G94" s="88"/>
      <c r="H94" s="88"/>
      <c r="I94" s="91" t="s">
        <v>365</v>
      </c>
      <c r="J94" s="91"/>
      <c r="K94" s="88"/>
      <c r="L94" s="147">
        <f t="shared" ref="L94:N95" si="17">L95</f>
        <v>0</v>
      </c>
      <c r="M94" s="147">
        <f t="shared" si="17"/>
        <v>0</v>
      </c>
      <c r="N94" s="147">
        <f t="shared" si="17"/>
        <v>0</v>
      </c>
    </row>
    <row r="95" spans="1:14" ht="15.75" hidden="1" customHeight="1" x14ac:dyDescent="0.2">
      <c r="A95" s="50"/>
      <c r="B95" s="219" t="s">
        <v>28</v>
      </c>
      <c r="C95" s="49">
        <v>64</v>
      </c>
      <c r="D95" s="49">
        <v>0</v>
      </c>
      <c r="E95" s="49">
        <v>11</v>
      </c>
      <c r="F95" s="38">
        <v>864</v>
      </c>
      <c r="G95" s="88"/>
      <c r="H95" s="88"/>
      <c r="I95" s="91" t="s">
        <v>365</v>
      </c>
      <c r="J95" s="91"/>
      <c r="K95" s="88" t="s">
        <v>29</v>
      </c>
      <c r="L95" s="147">
        <f t="shared" si="17"/>
        <v>0</v>
      </c>
      <c r="M95" s="147">
        <f t="shared" si="17"/>
        <v>0</v>
      </c>
      <c r="N95" s="147">
        <f t="shared" si="17"/>
        <v>0</v>
      </c>
    </row>
    <row r="96" spans="1:14" ht="15.75" hidden="1" customHeight="1" x14ac:dyDescent="0.2">
      <c r="A96" s="50"/>
      <c r="B96" s="219" t="s">
        <v>356</v>
      </c>
      <c r="C96" s="49">
        <v>64</v>
      </c>
      <c r="D96" s="49">
        <v>0</v>
      </c>
      <c r="E96" s="49">
        <v>11</v>
      </c>
      <c r="F96" s="38">
        <v>864</v>
      </c>
      <c r="G96" s="88"/>
      <c r="H96" s="88"/>
      <c r="I96" s="91" t="s">
        <v>365</v>
      </c>
      <c r="J96" s="91"/>
      <c r="K96" s="88" t="s">
        <v>359</v>
      </c>
      <c r="L96" s="147">
        <f>'7.ФС'!K39</f>
        <v>0</v>
      </c>
      <c r="M96" s="147">
        <f>'7.ФС'!L39</f>
        <v>0</v>
      </c>
      <c r="N96" s="147">
        <f>'7.ФС'!M39</f>
        <v>0</v>
      </c>
    </row>
    <row r="97" spans="1:14" ht="15.75" customHeight="1" x14ac:dyDescent="0.2">
      <c r="A97" s="164" t="s">
        <v>360</v>
      </c>
      <c r="B97" s="164" t="s">
        <v>360</v>
      </c>
      <c r="C97" s="49">
        <v>70</v>
      </c>
      <c r="D97" s="93">
        <v>0</v>
      </c>
      <c r="E97" s="93" t="s">
        <v>237</v>
      </c>
      <c r="F97" s="38">
        <v>864</v>
      </c>
      <c r="G97" s="88" t="s">
        <v>43</v>
      </c>
      <c r="H97" s="88" t="s">
        <v>59</v>
      </c>
      <c r="I97" s="88" t="s">
        <v>396</v>
      </c>
      <c r="J97" s="92" t="s">
        <v>130</v>
      </c>
      <c r="K97" s="88"/>
      <c r="L97" s="147">
        <f t="shared" ref="L97:N98" si="18">L98</f>
        <v>0</v>
      </c>
      <c r="M97" s="147">
        <f t="shared" si="18"/>
        <v>60700</v>
      </c>
      <c r="N97" s="147">
        <f t="shared" si="18"/>
        <v>121000</v>
      </c>
    </row>
    <row r="98" spans="1:14" ht="17.25" customHeight="1" x14ac:dyDescent="0.2">
      <c r="A98" s="163" t="s">
        <v>28</v>
      </c>
      <c r="B98" s="163" t="s">
        <v>28</v>
      </c>
      <c r="C98" s="49">
        <v>70</v>
      </c>
      <c r="D98" s="93">
        <v>0</v>
      </c>
      <c r="E98" s="93" t="s">
        <v>237</v>
      </c>
      <c r="F98" s="38">
        <v>864</v>
      </c>
      <c r="G98" s="88" t="s">
        <v>43</v>
      </c>
      <c r="H98" s="88" t="s">
        <v>59</v>
      </c>
      <c r="I98" s="88" t="s">
        <v>396</v>
      </c>
      <c r="J98" s="92" t="s">
        <v>130</v>
      </c>
      <c r="K98" s="88" t="s">
        <v>29</v>
      </c>
      <c r="L98" s="147">
        <f t="shared" si="18"/>
        <v>0</v>
      </c>
      <c r="M98" s="147">
        <f t="shared" si="18"/>
        <v>60700</v>
      </c>
      <c r="N98" s="147">
        <f t="shared" si="18"/>
        <v>121000</v>
      </c>
    </row>
    <row r="99" spans="1:14" ht="15.75" customHeight="1" x14ac:dyDescent="0.2">
      <c r="A99" s="164" t="s">
        <v>31</v>
      </c>
      <c r="B99" s="164" t="s">
        <v>31</v>
      </c>
      <c r="C99" s="49">
        <v>70</v>
      </c>
      <c r="D99" s="93">
        <v>0</v>
      </c>
      <c r="E99" s="93" t="s">
        <v>237</v>
      </c>
      <c r="F99" s="38">
        <v>864</v>
      </c>
      <c r="G99" s="88" t="s">
        <v>43</v>
      </c>
      <c r="H99" s="88" t="s">
        <v>59</v>
      </c>
      <c r="I99" s="88" t="s">
        <v>396</v>
      </c>
      <c r="J99" s="92" t="s">
        <v>130</v>
      </c>
      <c r="K99" s="88" t="s">
        <v>32</v>
      </c>
      <c r="L99" s="147">
        <f>'6.Вед.'!K58</f>
        <v>0</v>
      </c>
      <c r="M99" s="147">
        <f>'6.Вед.'!L58</f>
        <v>60700</v>
      </c>
      <c r="N99" s="147">
        <f>'6.Вед.'!M58</f>
        <v>121000</v>
      </c>
    </row>
    <row r="100" spans="1:14" ht="14.25" customHeight="1" x14ac:dyDescent="0.2">
      <c r="A100" s="55"/>
      <c r="B100" s="214" t="s">
        <v>35</v>
      </c>
      <c r="C100" s="49"/>
      <c r="D100" s="49"/>
      <c r="E100" s="49"/>
      <c r="F100" s="215"/>
      <c r="G100" s="95"/>
      <c r="H100" s="95"/>
      <c r="I100" s="95"/>
      <c r="J100" s="95"/>
      <c r="K100" s="95"/>
      <c r="L100" s="149">
        <f>L92+L9</f>
        <v>4038938</v>
      </c>
      <c r="M100" s="149">
        <f>M92+M9</f>
        <v>4137187</v>
      </c>
      <c r="N100" s="149">
        <f>N92+N9</f>
        <v>4246890</v>
      </c>
    </row>
    <row r="101" spans="1:14" x14ac:dyDescent="0.2">
      <c r="L101" s="194"/>
      <c r="M101" s="187"/>
      <c r="N101" s="187"/>
    </row>
    <row r="102" spans="1:14" x14ac:dyDescent="0.2">
      <c r="L102" s="194"/>
      <c r="M102" s="194"/>
      <c r="N102" s="194"/>
    </row>
    <row r="103" spans="1:14" x14ac:dyDescent="0.2">
      <c r="L103" s="194"/>
      <c r="M103" s="194"/>
      <c r="N103" s="194"/>
    </row>
    <row r="104" spans="1:14" x14ac:dyDescent="0.2">
      <c r="L104" s="194"/>
      <c r="M104" s="187"/>
      <c r="N104" s="187"/>
    </row>
    <row r="105" spans="1:14" x14ac:dyDescent="0.2">
      <c r="L105" s="194"/>
      <c r="M105" s="187"/>
      <c r="N105" s="187"/>
    </row>
    <row r="106" spans="1:14" x14ac:dyDescent="0.2">
      <c r="L106" s="194"/>
      <c r="M106" s="187"/>
      <c r="N106" s="187"/>
    </row>
    <row r="107" spans="1:14" x14ac:dyDescent="0.2">
      <c r="L107" s="194"/>
      <c r="M107" s="187"/>
      <c r="N107" s="187"/>
    </row>
    <row r="108" spans="1:14" x14ac:dyDescent="0.2">
      <c r="L108" s="194"/>
      <c r="M108" s="187"/>
      <c r="N108" s="187"/>
    </row>
    <row r="109" spans="1:14" x14ac:dyDescent="0.2">
      <c r="L109" s="194"/>
      <c r="M109" s="187"/>
      <c r="N109" s="187"/>
    </row>
    <row r="110" spans="1:14" x14ac:dyDescent="0.2">
      <c r="L110" s="194"/>
      <c r="M110" s="187"/>
      <c r="N110" s="187"/>
    </row>
  </sheetData>
  <mergeCells count="11">
    <mergeCell ref="C2:L2"/>
    <mergeCell ref="C3:N3"/>
    <mergeCell ref="C4:N4"/>
    <mergeCell ref="A6:N6"/>
    <mergeCell ref="A8:B8"/>
    <mergeCell ref="A89:B89"/>
    <mergeCell ref="A15:B15"/>
    <mergeCell ref="A36:B36"/>
    <mergeCell ref="A60:B60"/>
    <mergeCell ref="A67:B67"/>
    <mergeCell ref="A70:B70"/>
  </mergeCells>
  <pageMargins left="0.59055118110236227" right="0.39370078740157483" top="0.35433070866141736" bottom="0.35433070866141736" header="0.55118110236220474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1. Дох.20 и план 21-22</vt:lpstr>
      <vt:lpstr>2.норм</vt:lpstr>
      <vt:lpstr>3.Адм.дох. (2)</vt:lpstr>
      <vt:lpstr>3.Адм.дох.</vt:lpstr>
      <vt:lpstr>4.Адм.ОГВ</vt:lpstr>
      <vt:lpstr>5.Адм.источ.</vt:lpstr>
      <vt:lpstr>6.Вед.</vt:lpstr>
      <vt:lpstr>7.ФС</vt:lpstr>
      <vt:lpstr>8.МП </vt:lpstr>
      <vt:lpstr>9.1 Вн.контр.</vt:lpstr>
      <vt:lpstr>9.2 архивы</vt:lpstr>
      <vt:lpstr>9.3 спорт</vt:lpstr>
      <vt:lpstr>9.4.внутр.контр</vt:lpstr>
      <vt:lpstr>10.Ист20 и 21-22</vt:lpstr>
      <vt:lpstr>'1. Дох.20 и план 21-22'!Заголовки_для_печати</vt:lpstr>
      <vt:lpstr>'6.Вед.'!Заголовки_для_печати</vt:lpstr>
      <vt:lpstr>'7.ФС'!Заголовки_для_печати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2019-11-19T09:06:50Z</cp:lastPrinted>
  <dcterms:created xsi:type="dcterms:W3CDTF">1996-10-08T23:32:33Z</dcterms:created>
  <dcterms:modified xsi:type="dcterms:W3CDTF">2020-01-13T12:52:37Z</dcterms:modified>
</cp:coreProperties>
</file>