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2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(2)'!$A$1:$P$174</definedName>
  </definedNames>
  <calcPr calcId="125725"/>
</workbook>
</file>

<file path=xl/calcChain.xml><?xml version="1.0" encoding="utf-8"?>
<calcChain xmlns="http://schemas.openxmlformats.org/spreadsheetml/2006/main">
  <c r="I129" i="2"/>
  <c r="H116"/>
  <c r="O124"/>
  <c r="F18" i="1"/>
  <c r="M79" i="2"/>
  <c r="M80"/>
  <c r="J79"/>
  <c r="E58" i="1"/>
  <c r="F40"/>
  <c r="I109" i="2"/>
  <c r="I79"/>
  <c r="I80"/>
  <c r="I48"/>
  <c r="I51"/>
  <c r="H109"/>
  <c r="H79"/>
  <c r="H48"/>
  <c r="I112" l="1"/>
  <c r="J99"/>
  <c r="J48"/>
  <c r="J109"/>
  <c r="K109"/>
  <c r="L109"/>
  <c r="I115"/>
  <c r="K48"/>
  <c r="L48"/>
  <c r="I22" i="1"/>
  <c r="J168" i="2" l="1"/>
  <c r="J166"/>
  <c r="J164"/>
  <c r="J158"/>
  <c r="J148"/>
  <c r="J116"/>
  <c r="J103"/>
  <c r="J101"/>
  <c r="J89"/>
  <c r="J81"/>
  <c r="J77"/>
  <c r="J67"/>
  <c r="J55"/>
  <c r="J43"/>
  <c r="J41"/>
  <c r="J38"/>
  <c r="J36"/>
  <c r="J6" l="1"/>
  <c r="O111"/>
  <c r="N111"/>
  <c r="M111"/>
  <c r="I111"/>
  <c r="I86"/>
  <c r="I87"/>
  <c r="K10" l="1"/>
  <c r="L10"/>
  <c r="O113"/>
  <c r="N113"/>
  <c r="M113"/>
  <c r="I113"/>
  <c r="H10" l="1"/>
  <c r="J10"/>
  <c r="N87" l="1"/>
  <c r="N88"/>
  <c r="N86"/>
  <c r="K67" l="1"/>
  <c r="L67"/>
  <c r="H67"/>
  <c r="M75"/>
  <c r="I75"/>
  <c r="O75" s="1"/>
  <c r="N75" l="1"/>
  <c r="I52" i="1"/>
  <c r="I19" l="1"/>
  <c r="P11" i="2"/>
  <c r="P12" l="1"/>
  <c r="M144" l="1"/>
  <c r="I144"/>
  <c r="O144" s="1"/>
  <c r="N144"/>
  <c r="M143"/>
  <c r="I143"/>
  <c r="O143" s="1"/>
  <c r="N143" l="1"/>
  <c r="E18" i="1"/>
  <c r="I116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4"/>
  <c r="I72"/>
  <c r="O72" s="1"/>
  <c r="M42"/>
  <c r="M41" s="1"/>
  <c r="I14"/>
  <c r="I15"/>
  <c r="O15" s="1"/>
  <c r="I16"/>
  <c r="O16" s="1"/>
  <c r="I17"/>
  <c r="O17" s="1"/>
  <c r="I18"/>
  <c r="O18" s="1"/>
  <c r="I19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8"/>
  <c r="M86"/>
  <c r="M8"/>
  <c r="H81"/>
  <c r="H55"/>
  <c r="H6" s="1"/>
  <c r="H36"/>
  <c r="O123"/>
  <c r="N123"/>
  <c r="M124"/>
  <c r="F69" i="1"/>
  <c r="O40" i="2"/>
  <c r="N42"/>
  <c r="N41" s="1"/>
  <c r="O41" s="1"/>
  <c r="K41"/>
  <c r="L41" s="1"/>
  <c r="K42"/>
  <c r="L42" s="1"/>
  <c r="H99"/>
  <c r="H7"/>
  <c r="N146"/>
  <c r="N147"/>
  <c r="N149"/>
  <c r="N150"/>
  <c r="N151"/>
  <c r="N152"/>
  <c r="N153"/>
  <c r="N154"/>
  <c r="N155"/>
  <c r="N156"/>
  <c r="N157"/>
  <c r="N159"/>
  <c r="N160"/>
  <c r="N161"/>
  <c r="N162"/>
  <c r="N163"/>
  <c r="I42"/>
  <c r="H41"/>
  <c r="K36"/>
  <c r="L36"/>
  <c r="N40"/>
  <c r="M20"/>
  <c r="R12"/>
  <c r="M66"/>
  <c r="I66"/>
  <c r="O66" s="1"/>
  <c r="N66"/>
  <c r="J75" i="1"/>
  <c r="J76"/>
  <c r="F77"/>
  <c r="G77"/>
  <c r="H77"/>
  <c r="F73"/>
  <c r="G73"/>
  <c r="H73"/>
  <c r="E73"/>
  <c r="N141" i="2"/>
  <c r="M141"/>
  <c r="I141"/>
  <c r="O141" s="1"/>
  <c r="M87"/>
  <c r="M13"/>
  <c r="N142"/>
  <c r="M142"/>
  <c r="I142"/>
  <c r="O142" s="1"/>
  <c r="I145"/>
  <c r="O145" s="1"/>
  <c r="N54"/>
  <c r="M54"/>
  <c r="I54"/>
  <c r="O54" s="1"/>
  <c r="P33"/>
  <c r="I130"/>
  <c r="O130" s="1"/>
  <c r="M168"/>
  <c r="N130"/>
  <c r="M130"/>
  <c r="I131"/>
  <c r="O131" s="1"/>
  <c r="M131"/>
  <c r="N131"/>
  <c r="M23"/>
  <c r="O135"/>
  <c r="N135"/>
  <c r="P15"/>
  <c r="I52"/>
  <c r="O52" s="1"/>
  <c r="M170"/>
  <c r="N122"/>
  <c r="N121"/>
  <c r="M132"/>
  <c r="M133"/>
  <c r="M134"/>
  <c r="M136"/>
  <c r="M137"/>
  <c r="M138"/>
  <c r="M139"/>
  <c r="M140"/>
  <c r="N78"/>
  <c r="M77"/>
  <c r="I78"/>
  <c r="O78" s="1"/>
  <c r="H77"/>
  <c r="I77" s="1"/>
  <c r="E40" i="1"/>
  <c r="E36" s="1"/>
  <c r="M72" i="2"/>
  <c r="N52"/>
  <c r="M52"/>
  <c r="I42" i="1"/>
  <c r="M16" i="2"/>
  <c r="M17"/>
  <c r="M18"/>
  <c r="M19"/>
  <c r="M21"/>
  <c r="M24"/>
  <c r="M25"/>
  <c r="M26"/>
  <c r="M27"/>
  <c r="M28"/>
  <c r="M29"/>
  <c r="M30"/>
  <c r="M31"/>
  <c r="M32"/>
  <c r="M148"/>
  <c r="I155"/>
  <c r="O155" s="1"/>
  <c r="I69"/>
  <c r="N69" s="1"/>
  <c r="O69" s="1"/>
  <c r="I108"/>
  <c r="O108" s="1"/>
  <c r="I107"/>
  <c r="O107" s="1"/>
  <c r="I110"/>
  <c r="I37" i="1"/>
  <c r="N9" i="2"/>
  <c r="O170"/>
  <c r="N170"/>
  <c r="O114"/>
  <c r="O110"/>
  <c r="O109" s="1"/>
  <c r="M169"/>
  <c r="M120"/>
  <c r="M114"/>
  <c r="M110"/>
  <c r="M109" s="1"/>
  <c r="M68"/>
  <c r="M70"/>
  <c r="E33" i="1"/>
  <c r="E28"/>
  <c r="E27" s="1"/>
  <c r="E49"/>
  <c r="E55"/>
  <c r="E54" s="1"/>
  <c r="E53" s="1"/>
  <c r="E62"/>
  <c r="E69"/>
  <c r="J37"/>
  <c r="N32" i="2"/>
  <c r="N33"/>
  <c r="H148"/>
  <c r="I148" s="1"/>
  <c r="I167"/>
  <c r="O167" s="1"/>
  <c r="M155"/>
  <c r="N114"/>
  <c r="I114"/>
  <c r="M88"/>
  <c r="I88"/>
  <c r="I81" s="1"/>
  <c r="M121"/>
  <c r="I121"/>
  <c r="O121" s="1"/>
  <c r="K99"/>
  <c r="L99"/>
  <c r="N108"/>
  <c r="M108"/>
  <c r="N110"/>
  <c r="H168"/>
  <c r="I168" s="1"/>
  <c r="I40" i="1"/>
  <c r="J41"/>
  <c r="I41"/>
  <c r="J45"/>
  <c r="J46"/>
  <c r="M33" i="2"/>
  <c r="M172"/>
  <c r="M37"/>
  <c r="M36" s="1"/>
  <c r="M50"/>
  <c r="I44"/>
  <c r="O44" s="1"/>
  <c r="M154"/>
  <c r="M62"/>
  <c r="M58"/>
  <c r="F49" i="1"/>
  <c r="I154" i="2"/>
  <c r="O154" s="1"/>
  <c r="I76" i="1"/>
  <c r="I78"/>
  <c r="I77" s="1"/>
  <c r="I79"/>
  <c r="J78"/>
  <c r="J79"/>
  <c r="N132" i="2"/>
  <c r="N133"/>
  <c r="N134"/>
  <c r="N136"/>
  <c r="N137"/>
  <c r="N138"/>
  <c r="N139"/>
  <c r="N140"/>
  <c r="I140"/>
  <c r="O140" s="1"/>
  <c r="F55" i="1"/>
  <c r="F54" s="1"/>
  <c r="F53" s="1"/>
  <c r="N13" i="2"/>
  <c r="I106"/>
  <c r="O106" s="1"/>
  <c r="O50"/>
  <c r="N50"/>
  <c r="N39"/>
  <c r="I39"/>
  <c r="I38" s="1"/>
  <c r="H38"/>
  <c r="N37"/>
  <c r="I37"/>
  <c r="I36" s="1"/>
  <c r="I49"/>
  <c r="M65"/>
  <c r="M91"/>
  <c r="I32" i="1"/>
  <c r="I31"/>
  <c r="I30"/>
  <c r="I29"/>
  <c r="J30"/>
  <c r="J31"/>
  <c r="J32"/>
  <c r="J29"/>
  <c r="J26"/>
  <c r="F28"/>
  <c r="F27" s="1"/>
  <c r="G28"/>
  <c r="G27" s="1"/>
  <c r="H28"/>
  <c r="H27" s="1"/>
  <c r="I139" i="2"/>
  <c r="O139" s="1"/>
  <c r="I105"/>
  <c r="O105" s="1"/>
  <c r="I73"/>
  <c r="O73" s="1"/>
  <c r="H43"/>
  <c r="M43"/>
  <c r="I151"/>
  <c r="O151" s="1"/>
  <c r="M63"/>
  <c r="M153"/>
  <c r="M106"/>
  <c r="N73"/>
  <c r="M129"/>
  <c r="N47"/>
  <c r="M47"/>
  <c r="M46"/>
  <c r="I47"/>
  <c r="O47" s="1"/>
  <c r="I134"/>
  <c r="O134" s="1"/>
  <c r="I147"/>
  <c r="O147" s="1"/>
  <c r="M147"/>
  <c r="H103"/>
  <c r="N103" s="1"/>
  <c r="N106"/>
  <c r="N105"/>
  <c r="N107"/>
  <c r="M107"/>
  <c r="M82"/>
  <c r="I72" i="1"/>
  <c r="I70"/>
  <c r="I25"/>
  <c r="J25"/>
  <c r="I56"/>
  <c r="I55" s="1"/>
  <c r="N56" i="2"/>
  <c r="M104"/>
  <c r="M166"/>
  <c r="I166"/>
  <c r="H166"/>
  <c r="N167"/>
  <c r="M167"/>
  <c r="I152"/>
  <c r="O152" s="1"/>
  <c r="M152"/>
  <c r="I138"/>
  <c r="O138" s="1"/>
  <c r="M14"/>
  <c r="M57"/>
  <c r="M156"/>
  <c r="M151"/>
  <c r="M145"/>
  <c r="M105"/>
  <c r="K103"/>
  <c r="L103"/>
  <c r="M74"/>
  <c r="M76"/>
  <c r="M71"/>
  <c r="M73"/>
  <c r="I136"/>
  <c r="O136" s="1"/>
  <c r="I153"/>
  <c r="O153" s="1"/>
  <c r="I68" i="1"/>
  <c r="I57"/>
  <c r="J57"/>
  <c r="I26"/>
  <c r="N92" i="2"/>
  <c r="N93"/>
  <c r="N94"/>
  <c r="N95"/>
  <c r="N96"/>
  <c r="N100"/>
  <c r="N102"/>
  <c r="N104"/>
  <c r="I104"/>
  <c r="N124"/>
  <c r="N125"/>
  <c r="N129"/>
  <c r="O129"/>
  <c r="I137"/>
  <c r="O137" s="1"/>
  <c r="N72"/>
  <c r="N26"/>
  <c r="N27"/>
  <c r="N28"/>
  <c r="N29"/>
  <c r="N30"/>
  <c r="M122"/>
  <c r="M84"/>
  <c r="M56"/>
  <c r="J61" i="1"/>
  <c r="J63"/>
  <c r="J64"/>
  <c r="J65"/>
  <c r="J66"/>
  <c r="J67"/>
  <c r="J68"/>
  <c r="M9" i="2"/>
  <c r="M15"/>
  <c r="M149"/>
  <c r="H89"/>
  <c r="I89" s="1"/>
  <c r="O89" s="1"/>
  <c r="I76"/>
  <c r="O76" s="1"/>
  <c r="I71"/>
  <c r="O71" s="1"/>
  <c r="I70"/>
  <c r="I68"/>
  <c r="F33" i="1"/>
  <c r="G18"/>
  <c r="H18"/>
  <c r="I102" i="2"/>
  <c r="I101" s="1"/>
  <c r="O101" s="1"/>
  <c r="M101"/>
  <c r="H101"/>
  <c r="M89"/>
  <c r="O9"/>
  <c r="M163"/>
  <c r="M162"/>
  <c r="I163"/>
  <c r="O163" s="1"/>
  <c r="I162"/>
  <c r="O162" s="1"/>
  <c r="I100"/>
  <c r="O100" s="1"/>
  <c r="I90"/>
  <c r="O90" s="1"/>
  <c r="M44"/>
  <c r="M45"/>
  <c r="M85"/>
  <c r="M90"/>
  <c r="M92"/>
  <c r="M93"/>
  <c r="M94"/>
  <c r="M95"/>
  <c r="M96"/>
  <c r="M100"/>
  <c r="M146"/>
  <c r="M157"/>
  <c r="M159"/>
  <c r="M160"/>
  <c r="M161"/>
  <c r="I24" i="1"/>
  <c r="J24"/>
  <c r="N71" i="2"/>
  <c r="J47" i="1"/>
  <c r="I132" i="2"/>
  <c r="O132" s="1"/>
  <c r="M64"/>
  <c r="I50" i="1"/>
  <c r="I59"/>
  <c r="I60"/>
  <c r="I74"/>
  <c r="I73" s="1"/>
  <c r="J171" i="2"/>
  <c r="M171" s="1"/>
  <c r="I34" i="1"/>
  <c r="I48"/>
  <c r="I47"/>
  <c r="J7" i="2"/>
  <c r="I133"/>
  <c r="O133" s="1"/>
  <c r="N76"/>
  <c r="J22" i="1"/>
  <c r="O24" i="2"/>
  <c r="O27"/>
  <c r="O45"/>
  <c r="O46"/>
  <c r="K7"/>
  <c r="K43"/>
  <c r="K31"/>
  <c r="K55"/>
  <c r="K116"/>
  <c r="K148"/>
  <c r="K164"/>
  <c r="K168"/>
  <c r="L7"/>
  <c r="L43"/>
  <c r="L31"/>
  <c r="L55"/>
  <c r="L116"/>
  <c r="L148"/>
  <c r="L164"/>
  <c r="L168"/>
  <c r="G69" i="1"/>
  <c r="G58" s="1"/>
  <c r="H69"/>
  <c r="H58" s="1"/>
  <c r="J72"/>
  <c r="I161" i="2"/>
  <c r="O161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0" i="2"/>
  <c r="N14"/>
  <c r="N15"/>
  <c r="N16"/>
  <c r="N17"/>
  <c r="O19"/>
  <c r="N19"/>
  <c r="N20"/>
  <c r="N21"/>
  <c r="N22"/>
  <c r="N23"/>
  <c r="N24"/>
  <c r="N25"/>
  <c r="I31"/>
  <c r="O31" s="1"/>
  <c r="N44"/>
  <c r="N45"/>
  <c r="N46"/>
  <c r="N49"/>
  <c r="I56"/>
  <c r="O56" s="1"/>
  <c r="I57"/>
  <c r="O57" s="1"/>
  <c r="N57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I65"/>
  <c r="O65" s="1"/>
  <c r="N65"/>
  <c r="N64" s="1"/>
  <c r="O82"/>
  <c r="I83"/>
  <c r="N83" s="1"/>
  <c r="I84"/>
  <c r="O84" s="1"/>
  <c r="I85"/>
  <c r="O85" s="1"/>
  <c r="I91"/>
  <c r="O91" s="1"/>
  <c r="N91"/>
  <c r="I92"/>
  <c r="O92" s="1"/>
  <c r="I93"/>
  <c r="O93" s="1"/>
  <c r="I94"/>
  <c r="O94" s="1"/>
  <c r="I95"/>
  <c r="O95" s="1"/>
  <c r="I96"/>
  <c r="O96" s="1"/>
  <c r="I118"/>
  <c r="O118" s="1"/>
  <c r="I119"/>
  <c r="O119" s="1"/>
  <c r="I120"/>
  <c r="O120" s="1"/>
  <c r="N120"/>
  <c r="I122"/>
  <c r="O122" s="1"/>
  <c r="I125"/>
  <c r="O125" s="1"/>
  <c r="N145"/>
  <c r="I146"/>
  <c r="O146" s="1"/>
  <c r="I149"/>
  <c r="O149" s="1"/>
  <c r="I150"/>
  <c r="O150" s="1"/>
  <c r="I156"/>
  <c r="O156" s="1"/>
  <c r="I157"/>
  <c r="O157" s="1"/>
  <c r="I158"/>
  <c r="N158"/>
  <c r="K158"/>
  <c r="L158"/>
  <c r="I159"/>
  <c r="O159" s="1"/>
  <c r="I160"/>
  <c r="O160" s="1"/>
  <c r="H164"/>
  <c r="I164" s="1"/>
  <c r="I165"/>
  <c r="I169"/>
  <c r="O169" s="1"/>
  <c r="N169"/>
  <c r="H171"/>
  <c r="I172"/>
  <c r="O172" s="1"/>
  <c r="N172"/>
  <c r="I173"/>
  <c r="O173" s="1"/>
  <c r="M173"/>
  <c r="N173"/>
  <c r="O28"/>
  <c r="O49"/>
  <c r="I8"/>
  <c r="O8" s="1"/>
  <c r="N8"/>
  <c r="N82"/>
  <c r="M164"/>
  <c r="O165"/>
  <c r="M118"/>
  <c r="M116"/>
  <c r="M6" s="1"/>
  <c r="P122"/>
  <c r="N18"/>
  <c r="J28" i="1" l="1"/>
  <c r="J27" s="1"/>
  <c r="I28"/>
  <c r="I27" s="1"/>
  <c r="N48" i="2"/>
  <c r="N109"/>
  <c r="P16"/>
  <c r="M48"/>
  <c r="N171"/>
  <c r="O48"/>
  <c r="J62" i="1"/>
  <c r="J69"/>
  <c r="I33"/>
  <c r="O102" i="2"/>
  <c r="I54" i="1"/>
  <c r="I53" s="1"/>
  <c r="H17"/>
  <c r="H16" s="1"/>
  <c r="J49"/>
  <c r="G17"/>
  <c r="G16" s="1"/>
  <c r="I41" i="2"/>
  <c r="M103"/>
  <c r="I55"/>
  <c r="R10"/>
  <c r="J54" i="1"/>
  <c r="I10" i="2"/>
  <c r="M10"/>
  <c r="N10"/>
  <c r="J53" i="1"/>
  <c r="M67" i="2"/>
  <c r="N36"/>
  <c r="J55" i="1"/>
  <c r="N77" i="2"/>
  <c r="N84"/>
  <c r="O88"/>
  <c r="O166"/>
  <c r="O38"/>
  <c r="O148"/>
  <c r="O77"/>
  <c r="N166"/>
  <c r="O86"/>
  <c r="N55"/>
  <c r="O42"/>
  <c r="I7"/>
  <c r="O7" s="1"/>
  <c r="J73" i="1"/>
  <c r="E17"/>
  <c r="J33"/>
  <c r="N38" i="2"/>
  <c r="M38"/>
  <c r="I171"/>
  <c r="O171" s="1"/>
  <c r="O83"/>
  <c r="N99"/>
  <c r="O37"/>
  <c r="O36" s="1"/>
  <c r="N89"/>
  <c r="M99"/>
  <c r="N43"/>
  <c r="N68"/>
  <c r="O68" s="1"/>
  <c r="M158"/>
  <c r="O39"/>
  <c r="O14"/>
  <c r="O10" s="1"/>
  <c r="N101"/>
  <c r="I103"/>
  <c r="O103" s="1"/>
  <c r="N70"/>
  <c r="O70" s="1"/>
  <c r="K6"/>
  <c r="L6"/>
  <c r="N148"/>
  <c r="O99"/>
  <c r="I69" i="1"/>
  <c r="I58" s="1"/>
  <c r="F58"/>
  <c r="O168" i="2"/>
  <c r="O164"/>
  <c r="O158"/>
  <c r="O81"/>
  <c r="N31"/>
  <c r="O87"/>
  <c r="N85"/>
  <c r="I43"/>
  <c r="O43" s="1"/>
  <c r="I99"/>
  <c r="O104"/>
  <c r="N165"/>
  <c r="N164"/>
  <c r="N168"/>
  <c r="N7"/>
  <c r="I36" i="1"/>
  <c r="J18"/>
  <c r="J77"/>
  <c r="I18"/>
  <c r="I74" i="2"/>
  <c r="O74" s="1"/>
  <c r="N67"/>
  <c r="M55"/>
  <c r="J40" i="1"/>
  <c r="F36"/>
  <c r="F17" s="1"/>
  <c r="N116" i="2"/>
  <c r="O116"/>
  <c r="M81"/>
  <c r="N81"/>
  <c r="M7"/>
  <c r="O55" l="1"/>
  <c r="I6"/>
  <c r="N6"/>
  <c r="E16" i="1"/>
  <c r="E15" i="3" s="1"/>
  <c r="I17" i="1"/>
  <c r="I16" s="1"/>
  <c r="K174" i="2"/>
  <c r="L174"/>
  <c r="J58" i="1"/>
  <c r="I67" i="2"/>
  <c r="J36" i="1"/>
  <c r="F16" i="3"/>
  <c r="M174" i="2" l="1"/>
  <c r="H174"/>
  <c r="I174" s="1"/>
  <c r="E16" i="3"/>
  <c r="O67" i="2"/>
  <c r="O6" s="1"/>
  <c r="F16" i="1"/>
  <c r="J17"/>
  <c r="F15" i="3" l="1"/>
  <c r="F14" s="1"/>
  <c r="F6" s="1"/>
  <c r="J16" i="1"/>
  <c r="J174" i="2"/>
  <c r="O174" s="1"/>
</calcChain>
</file>

<file path=xl/sharedStrings.xml><?xml version="1.0" encoding="utf-8"?>
<sst xmlns="http://schemas.openxmlformats.org/spreadsheetml/2006/main" count="1291" uniqueCount="436">
  <si>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</si>
  <si>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</si>
  <si>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</si>
  <si>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</si>
  <si>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</si>
  <si>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</si>
  <si>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</si>
  <si>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</si>
  <si>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</si>
  <si>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</si>
  <si>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</si>
  <si>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</si>
  <si>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</si>
  <si>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</si>
  <si>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</si>
  <si>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</si>
  <si>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</si>
  <si>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</si>
  <si>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</si>
  <si>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</si>
  <si>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</si>
  <si>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</si>
  <si>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</si>
  <si>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</si>
  <si>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</si>
  <si>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</si>
  <si>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</si>
  <si>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</si>
  <si>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</si>
  <si>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</si>
  <si>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</si>
  <si>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</si>
  <si>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</si>
  <si>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</si>
  <si>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</si>
  <si>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</si>
  <si>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</si>
  <si>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</si>
  <si>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</si>
  <si>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</si>
  <si>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</si>
  <si>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</si>
  <si>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</si>
  <si>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</si>
  <si>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</si>
  <si>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</si>
  <si>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</si>
  <si>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</si>
  <si>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</si>
  <si>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</si>
  <si>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</si>
  <si>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</si>
  <si>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</si>
  <si>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</si>
  <si>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</si>
  <si>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</si>
  <si>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</si>
  <si>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</si>
  <si>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</si>
  <si>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</si>
  <si>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</si>
  <si>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</si>
  <si>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</si>
  <si>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</si>
  <si>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</si>
  <si>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</si>
  <si>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</si>
  <si>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</si>
  <si>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</si>
  <si>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</si>
  <si>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</si>
  <si>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</si>
  <si>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</si>
  <si>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</si>
  <si>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</si>
  <si>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</si>
  <si>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</si>
  <si>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</si>
  <si>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</si>
  <si>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</si>
  <si>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</si>
  <si>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</si>
  <si>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</si>
  <si>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</si>
  <si>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</si>
  <si>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</si>
  <si>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</si>
  <si>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</si>
  <si>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</si>
  <si>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</si>
  <si>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</si>
  <si>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</si>
  <si>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</si>
  <si>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</si>
  <si>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</si>
  <si>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</si>
  <si>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</si>
  <si>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</si>
  <si>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</si>
  <si>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</si>
  <si>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</si>
  <si>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</si>
  <si>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</si>
  <si>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</si>
  <si>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</si>
  <si>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</si>
  <si>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</si>
  <si>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</si>
  <si>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</si>
  <si>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</si>
  <si>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</si>
  <si>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</si>
  <si>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</si>
  <si>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</si>
  <si>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</si>
  <si>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</si>
  <si>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</si>
  <si>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</si>
  <si>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</si>
  <si>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</si>
  <si>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</si>
  <si>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</si>
  <si>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</si>
  <si>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</si>
  <si>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</si>
  <si>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</si>
  <si>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</si>
  <si>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</si>
  <si>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</si>
  <si>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</si>
  <si>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</si>
  <si>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</si>
  <si>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</si>
  <si>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</si>
  <si>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</si>
  <si>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</si>
  <si>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</si>
  <si>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</si>
  <si>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</si>
  <si>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</si>
  <si>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</si>
  <si>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</si>
  <si>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</si>
  <si>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</si>
  <si>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</si>
  <si>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</si>
  <si>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</si>
  <si>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</si>
  <si>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</si>
  <si>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</si>
  <si>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</si>
  <si>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</si>
  <si>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</si>
  <si>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</si>
  <si>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</si>
  <si>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</si>
  <si>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</si>
  <si>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</si>
  <si>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</si>
  <si>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</si>
  <si>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</si>
  <si>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</si>
  <si>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</si>
  <si>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</si>
  <si>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</si>
  <si>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</si>
  <si>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</si>
  <si>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</si>
  <si>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</si>
  <si>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</si>
  <si>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</si>
  <si>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</si>
  <si>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</si>
  <si>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</si>
  <si>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</si>
  <si>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</si>
  <si>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</si>
  <si>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</si>
  <si>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</si>
  <si>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</si>
  <si>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</si>
  <si>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</si>
  <si>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</si>
  <si>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</si>
  <si>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</si>
  <si>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</si>
  <si>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</si>
  <si>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</si>
  <si>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</si>
  <si>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</si>
  <si>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</si>
  <si>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</si>
  <si>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</si>
  <si>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</si>
  <si>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</si>
  <si>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</si>
  <si>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</si>
  <si>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</si>
  <si>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</si>
  <si>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</si>
  <si>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</si>
  <si>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</si>
  <si>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</si>
  <si>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</si>
  <si>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</si>
  <si>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</si>
  <si>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</si>
  <si>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</si>
  <si>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</si>
  <si>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</si>
  <si>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</si>
  <si>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</si>
  <si>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</si>
  <si>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</si>
  <si>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</si>
  <si>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</si>
  <si>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</si>
  <si>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</si>
  <si>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</si>
  <si>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</si>
  <si>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</si>
  <si>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</si>
  <si>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</si>
  <si>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</si>
  <si>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</si>
  <si>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</si>
  <si>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</si>
  <si>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</si>
  <si>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</si>
  <si>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</si>
  <si>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</si>
  <si>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</si>
  <si>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</si>
  <si>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</si>
  <si>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</si>
  <si>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</si>
  <si>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</si>
  <si>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</si>
  <si>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</si>
  <si>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</si>
  <si>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</si>
  <si>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</si>
  <si>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</si>
  <si>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</si>
  <si>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</si>
  <si>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</si>
  <si>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</si>
  <si>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</si>
  <si>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</si>
  <si>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</si>
  <si>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</si>
  <si>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</si>
  <si>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</si>
  <si>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</si>
  <si>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</si>
  <si>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</si>
  <si>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</si>
  <si>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</si>
  <si>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</si>
  <si>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</si>
  <si>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</si>
  <si>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</si>
  <si>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</si>
  <si>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</si>
  <si>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</si>
  <si>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</si>
  <si>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</si>
  <si>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</si>
  <si>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</si>
  <si>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</si>
  <si>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</si>
  <si>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</si>
  <si>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</si>
  <si>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</si>
  <si>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</si>
  <si>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</si>
  <si>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</si>
  <si>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</si>
  <si>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</si>
  <si>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</si>
  <si>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</si>
  <si>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</si>
  <si>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</si>
  <si>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</si>
  <si>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</si>
  <si>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</si>
  <si>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</si>
  <si>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</si>
  <si>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</si>
  <si>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</si>
  <si>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</si>
  <si>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</si>
  <si>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</si>
  <si>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</si>
  <si>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</si>
  <si>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</si>
  <si>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</si>
  <si>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</si>
  <si>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</si>
  <si>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</si>
  <si>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</si>
  <si>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</si>
  <si>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</si>
  <si>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</si>
  <si>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</si>
  <si>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</si>
  <si>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</si>
  <si>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</si>
  <si>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</si>
  <si>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</si>
  <si>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</si>
  <si>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</si>
  <si>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</si>
  <si>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</si>
  <si>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</si>
  <si>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</si>
  <si>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</si>
  <si>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</si>
  <si>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</si>
  <si>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</si>
  <si>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</si>
  <si>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</si>
  <si>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</si>
  <si>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</si>
  <si>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</si>
  <si>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</si>
  <si>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</si>
  <si>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</si>
  <si>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</si>
  <si>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</si>
  <si>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</si>
  <si>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</si>
  <si>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</si>
  <si>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</si>
  <si>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</si>
  <si>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</si>
  <si>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</si>
  <si>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</si>
  <si>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</si>
  <si>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</si>
  <si>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</si>
  <si>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</si>
  <si>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</si>
  <si>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</si>
  <si>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</si>
  <si>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</si>
  <si>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</si>
  <si>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</si>
  <si>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</si>
  <si>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</si>
  <si>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</si>
  <si>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</si>
  <si>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</si>
  <si>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</si>
  <si>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</si>
  <si>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</si>
  <si>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</si>
  <si>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</si>
  <si>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</si>
  <si>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</si>
  <si>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</si>
  <si>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</si>
  <si>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6401184200</t>
  </si>
  <si>
    <t>6401184220</t>
  </si>
  <si>
    <t>6401180930</t>
  </si>
  <si>
    <t>6401251180</t>
  </si>
  <si>
    <t>6401381140</t>
  </si>
  <si>
    <t>6401983300</t>
  </si>
  <si>
    <t>6401483740</t>
  </si>
  <si>
    <t>864 0501 6401583760 244 225</t>
  </si>
  <si>
    <t>6401583710</t>
  </si>
  <si>
    <t>6401581690</t>
  </si>
  <si>
    <t>6401581710</t>
  </si>
  <si>
    <t>6401581730</t>
  </si>
  <si>
    <t>6401782450</t>
  </si>
  <si>
    <t>6401882300</t>
  </si>
  <si>
    <t>6401884290</t>
  </si>
  <si>
    <t>Иные межбюджетные трансферты</t>
  </si>
  <si>
    <t>7000083030</t>
  </si>
  <si>
    <t>6401180070</t>
  </si>
  <si>
    <t>6401184400</t>
  </si>
  <si>
    <t>7000080060</t>
  </si>
  <si>
    <t>20215002100000150</t>
  </si>
  <si>
    <t>20203000000000150</t>
  </si>
  <si>
    <t>20240000000000150</t>
  </si>
  <si>
    <t>864  20240014100000150</t>
  </si>
  <si>
    <t>6401581700</t>
  </si>
  <si>
    <t>346</t>
  </si>
  <si>
    <t>291</t>
  </si>
  <si>
    <t>296</t>
  </si>
  <si>
    <t>864 0501 6401583760 244 346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</si>
  <si>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</si>
  <si>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</si>
  <si>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</si>
  <si>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</si>
  <si>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</si>
  <si>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</si>
  <si>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</si>
  <si>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6401180020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</si>
  <si>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</si>
  <si>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</si>
  <si>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</si>
  <si>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</si>
  <si>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</si>
  <si>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</si>
  <si>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</si>
  <si>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</si>
  <si>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</si>
  <si>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</si>
  <si>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</si>
  <si>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</si>
  <si>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</si>
  <si>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</si>
  <si>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</si>
  <si>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</si>
  <si>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</si>
  <si>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</si>
  <si>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</si>
  <si>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</si>
  <si>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</si>
  <si>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6401581800</t>
  </si>
  <si>
    <t>6401581740</t>
  </si>
  <si>
    <t>201</t>
  </si>
  <si>
    <t>202</t>
  </si>
  <si>
    <t>247</t>
  </si>
  <si>
    <t>Ляхова Н.В.</t>
  </si>
  <si>
    <t>Градостроение</t>
  </si>
  <si>
    <t>6401083750</t>
  </si>
  <si>
    <t>6401180900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</si>
  <si>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</si>
  <si>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</si>
  <si>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</si>
  <si>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</si>
  <si>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6401181410</t>
  </si>
  <si>
    <t>01.12.2021г.</t>
  </si>
  <si>
    <t>Комунальные услуги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</si>
</sst>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17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opLeftCell="A13" zoomScaleNormal="100" workbookViewId="0">
      <selection activeCell="A23" sqref="A23:XFD32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84" t="s">
        <v>0</v>
      </c>
      <c r="B2" s="184"/>
      <c r="C2" s="184"/>
      <c r="D2" s="184"/>
      <c r="E2" s="184"/>
      <c r="F2" s="184"/>
      <c r="G2" s="184"/>
      <c r="H2" s="184"/>
      <c r="I2" s="7"/>
      <c r="J2" s="8" t="s">
        <v>1</v>
      </c>
    </row>
    <row r="3" spans="1:13" ht="38.25" customHeight="1">
      <c r="A3" s="185" t="s">
        <v>241</v>
      </c>
      <c r="B3" s="185"/>
      <c r="C3" s="185"/>
      <c r="D3" s="185"/>
      <c r="E3" s="185"/>
      <c r="F3" s="185"/>
      <c r="G3" s="185"/>
      <c r="H3" s="185"/>
      <c r="I3" s="9" t="s">
        <v>2</v>
      </c>
      <c r="J3" s="10" t="s">
        <v>3</v>
      </c>
    </row>
    <row r="4" spans="1:13">
      <c r="A4" s="186" t="s">
        <v>434</v>
      </c>
      <c r="B4" s="186"/>
      <c r="C4" s="186"/>
      <c r="D4" s="186"/>
      <c r="E4" s="186"/>
      <c r="F4" s="186"/>
      <c r="G4" s="186"/>
      <c r="H4" s="186"/>
      <c r="I4" s="9" t="s">
        <v>4</v>
      </c>
      <c r="J4" s="11"/>
    </row>
    <row r="5" spans="1:13" ht="45" customHeight="1">
      <c r="A5" s="187" t="s">
        <v>5</v>
      </c>
      <c r="B5" s="187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88" t="s">
        <v>7</v>
      </c>
      <c r="B6" s="188"/>
      <c r="C6" s="188"/>
      <c r="D6" s="188"/>
      <c r="E6" s="188"/>
      <c r="F6" s="188"/>
      <c r="G6" s="188"/>
      <c r="H6" s="188"/>
      <c r="I6" s="9" t="s">
        <v>8</v>
      </c>
      <c r="J6" s="12"/>
    </row>
    <row r="7" spans="1:13">
      <c r="A7" s="189" t="s">
        <v>9</v>
      </c>
      <c r="B7" s="189"/>
      <c r="C7" s="189"/>
      <c r="D7" s="189"/>
      <c r="E7" s="189"/>
      <c r="F7" s="189"/>
      <c r="G7" s="189"/>
      <c r="H7" s="189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92" t="s">
        <v>15</v>
      </c>
      <c r="B11" s="192"/>
      <c r="C11" s="192"/>
      <c r="D11" s="192"/>
      <c r="E11" s="192"/>
      <c r="F11" s="192"/>
      <c r="G11" s="192"/>
      <c r="H11" s="192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72" t="s">
        <v>16</v>
      </c>
      <c r="B13" s="172" t="s">
        <v>17</v>
      </c>
      <c r="C13" s="178" t="s">
        <v>18</v>
      </c>
      <c r="D13" s="179"/>
      <c r="E13" s="172" t="s">
        <v>19</v>
      </c>
      <c r="F13" s="193" t="s">
        <v>20</v>
      </c>
      <c r="G13" s="194"/>
      <c r="H13" s="194"/>
      <c r="I13" s="195"/>
      <c r="J13" s="172" t="s">
        <v>21</v>
      </c>
    </row>
    <row r="14" spans="1:13" ht="21" customHeight="1">
      <c r="A14" s="173"/>
      <c r="B14" s="173"/>
      <c r="C14" s="180"/>
      <c r="D14" s="181"/>
      <c r="E14" s="173"/>
      <c r="F14" s="16" t="s">
        <v>22</v>
      </c>
      <c r="G14" s="16" t="s">
        <v>23</v>
      </c>
      <c r="H14" s="16" t="s">
        <v>24</v>
      </c>
      <c r="I14" s="16" t="s">
        <v>25</v>
      </c>
      <c r="J14" s="173"/>
      <c r="M14" s="31"/>
    </row>
    <row r="15" spans="1:13" ht="13.5" thickBot="1">
      <c r="A15" s="17" t="s">
        <v>26</v>
      </c>
      <c r="B15" s="18" t="s">
        <v>27</v>
      </c>
      <c r="C15" s="174" t="s">
        <v>28</v>
      </c>
      <c r="D15" s="175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4050433.6399999997</v>
      </c>
      <c r="F16" s="24">
        <f>F17+F58</f>
        <v>3135675.56</v>
      </c>
      <c r="G16" s="24">
        <f>G17+G58</f>
        <v>79849.460000000006</v>
      </c>
      <c r="H16" s="24">
        <f>H17+H58</f>
        <v>79849.460000000006</v>
      </c>
      <c r="I16" s="24">
        <f>I17+I58</f>
        <v>3135675.56</v>
      </c>
      <c r="J16" s="24">
        <f>E16-F16</f>
        <v>914758.07999999961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1450000</v>
      </c>
      <c r="F17" s="24">
        <f>F18+F24+F36+F47+F49+F34+F35+F57+F27+F53</f>
        <v>1155600.56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1155600.56</v>
      </c>
      <c r="J17" s="24">
        <f>E17-F17</f>
        <v>294399.43999999994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82">
        <f>F19+F20+F21+F22+F26+F25</f>
        <v>34532.600000000006</v>
      </c>
      <c r="G18" s="54">
        <f>G19+G20+G21+G22</f>
        <v>77297.66</v>
      </c>
      <c r="H18" s="54">
        <f>H19+H20+H21+H22</f>
        <v>77297.66</v>
      </c>
      <c r="I18" s="54">
        <f>I19+I20+I21+I22+I26+I25</f>
        <v>34532.600000000006</v>
      </c>
      <c r="J18" s="62">
        <f t="shared" ref="J18:J79" si="0">E18-F18</f>
        <v>4467.3999999999942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394</v>
      </c>
      <c r="E19" s="25">
        <v>39000</v>
      </c>
      <c r="F19" s="25">
        <v>34241.620000000003</v>
      </c>
      <c r="G19" s="25">
        <v>77297.66</v>
      </c>
      <c r="H19" s="25">
        <v>77297.66</v>
      </c>
      <c r="I19" s="25">
        <f t="shared" ref="I19:I26" si="1">F19</f>
        <v>34241.620000000003</v>
      </c>
      <c r="J19" s="24">
        <f>E19-F19</f>
        <v>4758.3799999999974</v>
      </c>
    </row>
    <row r="20" spans="1:10" ht="24" hidden="1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290.98</v>
      </c>
      <c r="G22" s="25"/>
      <c r="H22" s="25"/>
      <c r="I22" s="25">
        <f t="shared" si="1"/>
        <v>290.98</v>
      </c>
      <c r="J22" s="24">
        <f t="shared" si="0"/>
        <v>-290.98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76" t="s">
        <v>220</v>
      </c>
      <c r="D24" s="177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6000</v>
      </c>
      <c r="F33" s="54">
        <f>F34+F35</f>
        <v>11862.6</v>
      </c>
      <c r="G33" s="54"/>
      <c r="H33" s="54"/>
      <c r="I33" s="54">
        <f>I34+I35</f>
        <v>11862.6</v>
      </c>
      <c r="J33" s="62">
        <f>J34+J35</f>
        <v>-5862.6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6000</v>
      </c>
      <c r="F34" s="25">
        <v>11663.1</v>
      </c>
      <c r="G34" s="25"/>
      <c r="H34" s="25"/>
      <c r="I34" s="25">
        <f>F34</f>
        <v>11663.1</v>
      </c>
      <c r="J34" s="24">
        <f t="shared" si="0"/>
        <v>-5663.1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392</v>
      </c>
      <c r="E35" s="25">
        <v>0</v>
      </c>
      <c r="F35" s="25">
        <v>199.5</v>
      </c>
      <c r="G35" s="25"/>
      <c r="H35" s="25"/>
      <c r="I35" s="25">
        <f>F35</f>
        <v>199.5</v>
      </c>
      <c r="J35" s="24">
        <f t="shared" si="0"/>
        <v>-199.5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1270000</v>
      </c>
      <c r="F36" s="54">
        <f>F37+F40</f>
        <v>993946.85</v>
      </c>
      <c r="G36" s="25"/>
      <c r="H36" s="25"/>
      <c r="I36" s="54">
        <f>I37+I40</f>
        <v>993946.85</v>
      </c>
      <c r="J36" s="62">
        <f t="shared" si="0"/>
        <v>276053.15000000002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115000</v>
      </c>
      <c r="F37" s="25">
        <v>59029.9</v>
      </c>
      <c r="G37" s="25">
        <v>0</v>
      </c>
      <c r="H37" s="25">
        <v>0</v>
      </c>
      <c r="I37" s="25">
        <f>F37</f>
        <v>59029.9</v>
      </c>
      <c r="J37" s="24">
        <f t="shared" si="0"/>
        <v>55970.1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>F38</f>
        <v>0</v>
      </c>
      <c r="J38" s="24">
        <f t="shared" si="0"/>
        <v>0</v>
      </c>
    </row>
    <row r="39" spans="1:10" ht="39" hidden="1" customHeight="1">
      <c r="A39" s="19"/>
      <c r="B39" s="20"/>
      <c r="C39" s="63"/>
      <c r="D39" s="64"/>
      <c r="E39" s="25"/>
      <c r="F39" s="103"/>
      <c r="G39" s="103"/>
      <c r="H39" s="103"/>
      <c r="I39" s="103"/>
      <c r="J39" s="104"/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</f>
        <v>1155000</v>
      </c>
      <c r="F40" s="54">
        <f>F42+F44+F41+F48</f>
        <v>934916.95</v>
      </c>
      <c r="G40" s="25">
        <v>7290.03</v>
      </c>
      <c r="H40" s="25">
        <v>7290.03</v>
      </c>
      <c r="I40" s="54">
        <f>F40</f>
        <v>934916.95</v>
      </c>
      <c r="J40" s="62">
        <f t="shared" si="0"/>
        <v>220083.05000000005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754000</v>
      </c>
      <c r="F41" s="25">
        <v>619615.88</v>
      </c>
      <c r="G41" s="25"/>
      <c r="H41" s="25"/>
      <c r="I41" s="25">
        <f>F41</f>
        <v>619615.88</v>
      </c>
      <c r="J41" s="24">
        <f t="shared" si="0"/>
        <v>134384.12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401000</v>
      </c>
      <c r="F42" s="25">
        <v>316626.55</v>
      </c>
      <c r="G42" s="25">
        <v>0</v>
      </c>
      <c r="H42" s="25">
        <v>0</v>
      </c>
      <c r="I42" s="25">
        <f>F42</f>
        <v>316626.55</v>
      </c>
      <c r="J42" s="24">
        <f t="shared" si="0"/>
        <v>84373.450000000012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>F43</f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4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58</v>
      </c>
      <c r="G45" s="103"/>
      <c r="H45" s="103"/>
      <c r="I45" s="103">
        <f t="shared" si="4"/>
        <v>58</v>
      </c>
      <c r="J45" s="104">
        <f t="shared" si="0"/>
        <v>-58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4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4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176" t="s">
        <v>256</v>
      </c>
      <c r="D48" s="177"/>
      <c r="E48" s="25">
        <v>0</v>
      </c>
      <c r="F48" s="25">
        <v>-1325.48</v>
      </c>
      <c r="G48" s="25">
        <v>10.41</v>
      </c>
      <c r="H48" s="25">
        <v>10.41</v>
      </c>
      <c r="I48" s="25">
        <f t="shared" si="4"/>
        <v>-1325.48</v>
      </c>
      <c r="J48" s="24">
        <f t="shared" si="0"/>
        <v>1325.48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115258.51</v>
      </c>
      <c r="G49" s="25"/>
      <c r="H49" s="25"/>
      <c r="I49" s="54">
        <f>I50+I52+I51</f>
        <v>115258.51</v>
      </c>
      <c r="J49" s="62">
        <f>J50+J52</f>
        <v>19741.490000000005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4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4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115258.51</v>
      </c>
      <c r="G52" s="25"/>
      <c r="H52" s="25"/>
      <c r="I52" s="25">
        <f t="shared" si="4"/>
        <v>115258.51</v>
      </c>
      <c r="J52" s="24">
        <f t="shared" si="0"/>
        <v>19741.490000000005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5">E54</f>
        <v>0</v>
      </c>
      <c r="F53" s="54">
        <f t="shared" si="5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4" t="s">
        <v>417</v>
      </c>
      <c r="B54" s="20" t="s">
        <v>36</v>
      </c>
      <c r="C54" s="63" t="s">
        <v>48</v>
      </c>
      <c r="D54" s="133" t="s">
        <v>416</v>
      </c>
      <c r="E54" s="25">
        <f t="shared" si="5"/>
        <v>0</v>
      </c>
      <c r="F54" s="25">
        <f t="shared" si="5"/>
        <v>0</v>
      </c>
      <c r="G54" s="25"/>
      <c r="H54" s="25"/>
      <c r="I54" s="25">
        <f t="shared" si="4"/>
        <v>0</v>
      </c>
      <c r="J54" s="24">
        <f t="shared" si="0"/>
        <v>0</v>
      </c>
    </row>
    <row r="55" spans="1:10" ht="53.25" customHeight="1">
      <c r="A55" s="134" t="s">
        <v>414</v>
      </c>
      <c r="B55" s="27" t="s">
        <v>36</v>
      </c>
      <c r="C55" s="72" t="s">
        <v>48</v>
      </c>
      <c r="D55" s="65" t="s">
        <v>418</v>
      </c>
      <c r="E55" s="54">
        <f t="shared" si="5"/>
        <v>0</v>
      </c>
      <c r="F55" s="54">
        <f t="shared" si="5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4" t="s">
        <v>419</v>
      </c>
      <c r="B56" s="20" t="s">
        <v>36</v>
      </c>
      <c r="C56" s="63" t="s">
        <v>48</v>
      </c>
      <c r="D56" s="133" t="s">
        <v>415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E73+E77+E59+E60</f>
        <v>2600433.6399999997</v>
      </c>
      <c r="F58" s="54">
        <f>F59+F60+F69+F73+F68+F77</f>
        <v>1980075</v>
      </c>
      <c r="G58" s="54">
        <f>G59+G60+G69+G73+G68+G77</f>
        <v>0</v>
      </c>
      <c r="H58" s="54">
        <f>H59+H60+H69+H73+H68+H77</f>
        <v>0</v>
      </c>
      <c r="I58" s="54">
        <f>I59+I60+I69+I73+I68+I77</f>
        <v>1980075</v>
      </c>
      <c r="J58" s="62">
        <f t="shared" si="0"/>
        <v>620358.63999999966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412</v>
      </c>
      <c r="E59" s="25">
        <v>339200</v>
      </c>
      <c r="F59" s="25">
        <v>310937</v>
      </c>
      <c r="G59" s="25">
        <v>0</v>
      </c>
      <c r="H59" s="25">
        <v>0</v>
      </c>
      <c r="I59" s="25">
        <f>F59</f>
        <v>310937</v>
      </c>
      <c r="J59" s="24">
        <f t="shared" si="0"/>
        <v>28263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382</v>
      </c>
      <c r="E60" s="25">
        <v>125100</v>
      </c>
      <c r="F60" s="25">
        <v>114675</v>
      </c>
      <c r="G60" s="25">
        <v>0</v>
      </c>
      <c r="H60" s="25">
        <v>0</v>
      </c>
      <c r="I60" s="25">
        <f>F60</f>
        <v>114675</v>
      </c>
      <c r="J60" s="24">
        <f t="shared" si="0"/>
        <v>10425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6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6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6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6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6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406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90"/>
      <c r="D70" s="191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409</v>
      </c>
      <c r="B71" s="120" t="s">
        <v>36</v>
      </c>
      <c r="C71" s="121" t="s">
        <v>48</v>
      </c>
      <c r="D71" s="122" t="s">
        <v>406</v>
      </c>
      <c r="E71" s="25">
        <v>0</v>
      </c>
      <c r="F71" s="25">
        <v>0</v>
      </c>
      <c r="G71" s="25"/>
      <c r="H71" s="25"/>
      <c r="I71" s="25">
        <f t="shared" si="6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383</v>
      </c>
      <c r="E73" s="54">
        <f>E74</f>
        <v>90935</v>
      </c>
      <c r="F73" s="54">
        <f>F74</f>
        <v>90935</v>
      </c>
      <c r="G73" s="54">
        <f>G74</f>
        <v>0</v>
      </c>
      <c r="H73" s="54">
        <f>H74</f>
        <v>0</v>
      </c>
      <c r="I73" s="54">
        <f>I74</f>
        <v>90935</v>
      </c>
      <c r="J73" s="62">
        <f>J74+J75+J79</f>
        <v>0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393</v>
      </c>
      <c r="E74" s="25">
        <v>90935</v>
      </c>
      <c r="F74" s="25">
        <v>90935</v>
      </c>
      <c r="G74" s="25">
        <v>0</v>
      </c>
      <c r="H74" s="25">
        <v>0</v>
      </c>
      <c r="I74" s="25">
        <f t="shared" si="6"/>
        <v>90935</v>
      </c>
      <c r="J74" s="24">
        <f t="shared" si="0"/>
        <v>0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82" t="s">
        <v>193</v>
      </c>
      <c r="D76" s="183"/>
      <c r="E76" s="60"/>
      <c r="F76" s="60"/>
      <c r="G76" s="59"/>
      <c r="H76" s="59"/>
      <c r="I76" s="25">
        <f t="shared" si="6"/>
        <v>0</v>
      </c>
      <c r="J76" s="24">
        <f t="shared" si="0"/>
        <v>0</v>
      </c>
    </row>
    <row r="77" spans="1:10" ht="20.25" customHeight="1">
      <c r="A77" s="99" t="s">
        <v>377</v>
      </c>
      <c r="B77" s="58" t="s">
        <v>36</v>
      </c>
      <c r="C77" s="97" t="s">
        <v>48</v>
      </c>
      <c r="D77" s="98" t="s">
        <v>384</v>
      </c>
      <c r="E77" s="62">
        <v>2045198.64</v>
      </c>
      <c r="F77" s="62">
        <f>F78</f>
        <v>1463528</v>
      </c>
      <c r="G77" s="62">
        <f>G78</f>
        <v>0</v>
      </c>
      <c r="H77" s="62">
        <f>H78</f>
        <v>0</v>
      </c>
      <c r="I77" s="62">
        <f>I78</f>
        <v>1463528</v>
      </c>
      <c r="J77" s="62">
        <f t="shared" si="0"/>
        <v>581670.6399999999</v>
      </c>
    </row>
    <row r="78" spans="1:10" ht="60" customHeight="1">
      <c r="A78" s="56" t="s">
        <v>357</v>
      </c>
      <c r="B78" s="58" t="s">
        <v>36</v>
      </c>
      <c r="C78" s="182" t="s">
        <v>385</v>
      </c>
      <c r="D78" s="183"/>
      <c r="E78" s="25">
        <v>2045198.64</v>
      </c>
      <c r="F78" s="25">
        <v>1463528</v>
      </c>
      <c r="G78" s="59"/>
      <c r="H78" s="59"/>
      <c r="I78" s="25">
        <f t="shared" si="6"/>
        <v>1463528</v>
      </c>
      <c r="J78" s="24">
        <f t="shared" si="0"/>
        <v>581670.6399999999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6"/>
        <v>0</v>
      </c>
      <c r="J79" s="24">
        <f t="shared" si="0"/>
        <v>0</v>
      </c>
    </row>
    <row r="80" spans="1:10" ht="60" customHeight="1"/>
  </sheetData>
  <mergeCells count="19"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  <mergeCell ref="J13:J14"/>
    <mergeCell ref="C15:D15"/>
    <mergeCell ref="C48:D48"/>
    <mergeCell ref="C24:D24"/>
    <mergeCell ref="C13:D14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7"/>
  <sheetViews>
    <sheetView showGridLines="0" tabSelected="1" topLeftCell="A79" zoomScaleNormal="100" workbookViewId="0">
      <selection activeCell="I130" sqref="I13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92" t="s">
        <v>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196" t="s">
        <v>16</v>
      </c>
      <c r="B3" s="172" t="s">
        <v>17</v>
      </c>
      <c r="C3" s="178" t="s">
        <v>54</v>
      </c>
      <c r="D3" s="198"/>
      <c r="E3" s="198"/>
      <c r="F3" s="198"/>
      <c r="G3" s="179"/>
      <c r="H3" s="172" t="s">
        <v>19</v>
      </c>
      <c r="I3" s="172" t="s">
        <v>55</v>
      </c>
      <c r="J3" s="193" t="s">
        <v>20</v>
      </c>
      <c r="K3" s="194"/>
      <c r="L3" s="194"/>
      <c r="M3" s="195"/>
      <c r="N3" s="193" t="s">
        <v>21</v>
      </c>
      <c r="O3" s="195"/>
    </row>
    <row r="4" spans="1:19" ht="225">
      <c r="A4" s="197"/>
      <c r="B4" s="173"/>
      <c r="C4" s="180"/>
      <c r="D4" s="199"/>
      <c r="E4" s="199"/>
      <c r="F4" s="199"/>
      <c r="G4" s="181"/>
      <c r="H4" s="173"/>
      <c r="I4" s="173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74" t="s">
        <v>28</v>
      </c>
      <c r="D5" s="213"/>
      <c r="E5" s="213"/>
      <c r="F5" s="213"/>
      <c r="G5" s="175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H7+H10+H36+H41+H43+H48+H55+H67+H81+H99+H109+H116+H164+H168+H97+H79</f>
        <v>6527401.6399999997</v>
      </c>
      <c r="I6" s="24">
        <f>I7+I10+I36+I41+I43+I48+I55+I67+I81+I99+I109+I116+I164+I168+I97+I79</f>
        <v>6527401.6399999997</v>
      </c>
      <c r="J6" s="24">
        <f>J7+J10+J36+J41+J48+J55+J67+J81+J99+J109+J116+J164+J168+J79</f>
        <v>4408181.04</v>
      </c>
      <c r="K6" s="24" t="e">
        <f>K7+K10+K36+K41+K48+K55+K67+K81+K99+K109+K116+K164+K168</f>
        <v>#REF!</v>
      </c>
      <c r="L6" s="24" t="e">
        <f>L7+L10+L36+L41+L48+L55+L67+L81+L99+L109+L116+L164+L168</f>
        <v>#REF!</v>
      </c>
      <c r="M6" s="24">
        <f>M7+M10+M36+M41+M48+M55+M67+M81+M99+M109+M116+M164+M168+M79</f>
        <v>4408181.04</v>
      </c>
      <c r="N6" s="24">
        <f>N7+N10+N36+N41+N48+N55+N67+N81+N99+N109+N116+N164+N168+N43+N97</f>
        <v>1867220.5999999999</v>
      </c>
      <c r="O6" s="24">
        <f>O7+O10+O36+O41+O48+O55+O67+O81+O99+O109+O116+O164+O168+O97</f>
        <v>1867220.5999999999</v>
      </c>
    </row>
    <row r="7" spans="1:19" ht="42" hidden="1" customHeight="1">
      <c r="A7" s="89" t="s">
        <v>192</v>
      </c>
      <c r="B7" s="210" t="s">
        <v>189</v>
      </c>
      <c r="C7" s="211"/>
      <c r="D7" s="211"/>
      <c r="E7" s="211"/>
      <c r="F7" s="211"/>
      <c r="G7" s="212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2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14" t="s">
        <v>64</v>
      </c>
      <c r="C10" s="215"/>
      <c r="D10" s="215"/>
      <c r="E10" s="215"/>
      <c r="F10" s="215"/>
      <c r="G10" s="216"/>
      <c r="H10" s="54">
        <f>H14+H15+H16+H17+H18+H19+H20+H21+H22+H23+H24+H35+H25+H30+H13+H33+H34+H11+H12</f>
        <v>1924277</v>
      </c>
      <c r="I10" s="54">
        <f t="shared" ref="I10:O10" si="2">I14+I15+I16+I17+I18+I19+I20+I21+I22+I23+I24+I35+I25+I30+I13+I33+I34+I11+I12</f>
        <v>1924277</v>
      </c>
      <c r="J10" s="54">
        <f t="shared" si="2"/>
        <v>1629246.68</v>
      </c>
      <c r="K10" s="54">
        <f t="shared" si="2"/>
        <v>0</v>
      </c>
      <c r="L10" s="54">
        <f t="shared" si="2"/>
        <v>0</v>
      </c>
      <c r="M10" s="54">
        <f t="shared" si="2"/>
        <v>1629246.68</v>
      </c>
      <c r="N10" s="54">
        <f t="shared" si="2"/>
        <v>295030.32000000007</v>
      </c>
      <c r="O10" s="54">
        <f t="shared" si="2"/>
        <v>295030.32000000007</v>
      </c>
      <c r="R10" s="91">
        <f>H10-H34-H35+H55</f>
        <v>2003212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10" t="s">
        <v>398</v>
      </c>
      <c r="F11" s="110" t="s">
        <v>351</v>
      </c>
      <c r="G11" s="111" t="s">
        <v>66</v>
      </c>
      <c r="H11" s="103">
        <v>367615</v>
      </c>
      <c r="I11" s="25">
        <f>H11</f>
        <v>367615</v>
      </c>
      <c r="J11" s="25">
        <v>319597.90999999997</v>
      </c>
      <c r="K11" s="25"/>
      <c r="L11" s="25"/>
      <c r="M11" s="25">
        <f>J11</f>
        <v>319597.90999999997</v>
      </c>
      <c r="N11" s="24">
        <f>H11-J11</f>
        <v>48017.090000000026</v>
      </c>
      <c r="O11" s="24">
        <f>I11-J11</f>
        <v>48017.090000000026</v>
      </c>
      <c r="P11" s="91">
        <f>J11+J13+J56</f>
        <v>1032659.7399999999</v>
      </c>
      <c r="Q11" s="147"/>
      <c r="R11" s="147"/>
      <c r="S11" s="147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10" t="s">
        <v>398</v>
      </c>
      <c r="F12" s="110" t="s">
        <v>350</v>
      </c>
      <c r="G12" s="111" t="s">
        <v>68</v>
      </c>
      <c r="H12" s="25">
        <v>111019</v>
      </c>
      <c r="I12" s="25">
        <f>H12</f>
        <v>111019</v>
      </c>
      <c r="J12" s="25">
        <v>93800.53</v>
      </c>
      <c r="K12" s="25"/>
      <c r="L12" s="25"/>
      <c r="M12" s="25">
        <f>J12</f>
        <v>93800.53</v>
      </c>
      <c r="N12" s="24">
        <f>H12-J12</f>
        <v>17218.47</v>
      </c>
      <c r="O12" s="24">
        <f>I12-J12</f>
        <v>17218.47</v>
      </c>
      <c r="P12" s="91">
        <f>J12+J15+J57</f>
        <v>297523.98000000004</v>
      </c>
      <c r="R12" s="91">
        <f>J10-J34-J35+J55</f>
        <v>1689772.97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40" t="s">
        <v>361</v>
      </c>
      <c r="F13" s="40" t="s">
        <v>351</v>
      </c>
      <c r="G13" s="41" t="s">
        <v>66</v>
      </c>
      <c r="H13" s="25">
        <v>755200</v>
      </c>
      <c r="I13" s="25">
        <f>H13</f>
        <v>755200</v>
      </c>
      <c r="J13" s="25">
        <v>658702.44999999995</v>
      </c>
      <c r="K13" s="25"/>
      <c r="L13" s="25"/>
      <c r="M13" s="25">
        <f>J13</f>
        <v>658702.44999999995</v>
      </c>
      <c r="N13" s="24">
        <f>H13-J13</f>
        <v>96497.550000000047</v>
      </c>
      <c r="O13" s="24">
        <f>I13-J13</f>
        <v>96497.550000000047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40" t="s">
        <v>361</v>
      </c>
      <c r="F15" s="40" t="s">
        <v>350</v>
      </c>
      <c r="G15" s="41" t="s">
        <v>68</v>
      </c>
      <c r="H15" s="25">
        <v>228070</v>
      </c>
      <c r="I15" s="25">
        <f t="shared" si="3"/>
        <v>228070</v>
      </c>
      <c r="J15" s="25">
        <v>187306.88</v>
      </c>
      <c r="K15" s="25"/>
      <c r="L15" s="25"/>
      <c r="M15" s="25">
        <f>J15</f>
        <v>187306.88</v>
      </c>
      <c r="N15" s="24">
        <f t="shared" si="0"/>
        <v>40763.119999999995</v>
      </c>
      <c r="O15" s="24">
        <f t="shared" si="1"/>
        <v>40763.119999999995</v>
      </c>
      <c r="P15" s="91">
        <f>H13+H15</f>
        <v>983270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40" t="s">
        <v>361</v>
      </c>
      <c r="F16" s="40" t="s">
        <v>337</v>
      </c>
      <c r="G16" s="41" t="s">
        <v>70</v>
      </c>
      <c r="H16" s="92">
        <v>16895</v>
      </c>
      <c r="I16" s="25">
        <f t="shared" si="3"/>
        <v>16895</v>
      </c>
      <c r="J16" s="92">
        <v>10063.07</v>
      </c>
      <c r="K16" s="25"/>
      <c r="L16" s="25"/>
      <c r="M16" s="25">
        <f t="shared" ref="M16:M32" si="4">J16</f>
        <v>10063.07</v>
      </c>
      <c r="N16" s="24">
        <f t="shared" si="0"/>
        <v>6831.93</v>
      </c>
      <c r="O16" s="24">
        <f t="shared" si="1"/>
        <v>6831.93</v>
      </c>
      <c r="P16" s="91">
        <f>M16+M17+M19+M20+M22</f>
        <v>138787.01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40" t="s">
        <v>361</v>
      </c>
      <c r="F17" s="151" t="s">
        <v>337</v>
      </c>
      <c r="G17" s="152" t="s">
        <v>73</v>
      </c>
      <c r="H17" s="92">
        <v>2734</v>
      </c>
      <c r="I17" s="25">
        <f t="shared" si="3"/>
        <v>2734</v>
      </c>
      <c r="J17" s="92">
        <v>1818.96</v>
      </c>
      <c r="K17" s="25"/>
      <c r="L17" s="25"/>
      <c r="M17" s="25">
        <f t="shared" si="4"/>
        <v>1818.96</v>
      </c>
      <c r="N17" s="24">
        <f t="shared" si="0"/>
        <v>915.04</v>
      </c>
      <c r="O17" s="24">
        <f t="shared" si="1"/>
        <v>915.04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40" t="s">
        <v>361</v>
      </c>
      <c r="F18" s="146" t="s">
        <v>424</v>
      </c>
      <c r="G18" s="41" t="s">
        <v>73</v>
      </c>
      <c r="H18" s="92">
        <v>109803</v>
      </c>
      <c r="I18" s="25">
        <f t="shared" si="3"/>
        <v>109803</v>
      </c>
      <c r="J18" s="92">
        <v>79960.240000000005</v>
      </c>
      <c r="K18" s="25"/>
      <c r="L18" s="25"/>
      <c r="M18" s="25">
        <f t="shared" si="4"/>
        <v>79960.240000000005</v>
      </c>
      <c r="N18" s="90">
        <f t="shared" si="0"/>
        <v>29842.759999999995</v>
      </c>
      <c r="O18" s="24">
        <f t="shared" si="1"/>
        <v>29842.759999999995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40" t="s">
        <v>361</v>
      </c>
      <c r="F19" s="40" t="s">
        <v>337</v>
      </c>
      <c r="G19" s="41" t="s">
        <v>75</v>
      </c>
      <c r="H19" s="92">
        <v>49966</v>
      </c>
      <c r="I19" s="25">
        <f t="shared" si="3"/>
        <v>49966</v>
      </c>
      <c r="J19" s="92">
        <v>41637.980000000003</v>
      </c>
      <c r="K19" s="25"/>
      <c r="L19" s="25"/>
      <c r="M19" s="25">
        <f t="shared" si="4"/>
        <v>41637.980000000003</v>
      </c>
      <c r="N19" s="24">
        <f t="shared" si="0"/>
        <v>8328.0199999999968</v>
      </c>
      <c r="O19" s="24">
        <f t="shared" si="1"/>
        <v>8328.0199999999968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40" t="s">
        <v>361</v>
      </c>
      <c r="F20" s="40" t="s">
        <v>337</v>
      </c>
      <c r="G20" s="41" t="s">
        <v>77</v>
      </c>
      <c r="H20" s="92">
        <v>31250</v>
      </c>
      <c r="I20" s="25">
        <f t="shared" si="3"/>
        <v>31250</v>
      </c>
      <c r="J20" s="92">
        <v>18050</v>
      </c>
      <c r="K20" s="25"/>
      <c r="L20" s="25"/>
      <c r="M20" s="25">
        <f>J20</f>
        <v>18050</v>
      </c>
      <c r="N20" s="24">
        <f t="shared" si="0"/>
        <v>13200</v>
      </c>
      <c r="O20" s="24">
        <f t="shared" si="1"/>
        <v>13200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40" t="s">
        <v>361</v>
      </c>
      <c r="F21" s="40" t="s">
        <v>337</v>
      </c>
      <c r="G21" s="126" t="s">
        <v>410</v>
      </c>
      <c r="H21" s="92">
        <v>3000</v>
      </c>
      <c r="I21" s="25">
        <f t="shared" si="3"/>
        <v>3000</v>
      </c>
      <c r="J21" s="92">
        <v>0</v>
      </c>
      <c r="K21" s="25"/>
      <c r="L21" s="25"/>
      <c r="M21" s="25">
        <f t="shared" si="4"/>
        <v>0</v>
      </c>
      <c r="N21" s="24">
        <f t="shared" si="0"/>
        <v>3000</v>
      </c>
      <c r="O21" s="24">
        <f t="shared" si="1"/>
        <v>3000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40" t="s">
        <v>361</v>
      </c>
      <c r="F22" s="40" t="s">
        <v>337</v>
      </c>
      <c r="G22" s="164" t="s">
        <v>411</v>
      </c>
      <c r="H22" s="92">
        <v>67400</v>
      </c>
      <c r="I22" s="25">
        <f t="shared" si="3"/>
        <v>67400</v>
      </c>
      <c r="J22" s="92">
        <v>67217</v>
      </c>
      <c r="K22" s="25"/>
      <c r="L22" s="25"/>
      <c r="M22" s="25">
        <v>67217</v>
      </c>
      <c r="N22" s="24">
        <f t="shared" si="0"/>
        <v>183</v>
      </c>
      <c r="O22" s="24">
        <f t="shared" si="1"/>
        <v>183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40" t="s">
        <v>361</v>
      </c>
      <c r="F23" s="40" t="s">
        <v>337</v>
      </c>
      <c r="G23" s="41" t="s">
        <v>387</v>
      </c>
      <c r="H23" s="92">
        <v>70765</v>
      </c>
      <c r="I23" s="25">
        <f t="shared" si="3"/>
        <v>70765</v>
      </c>
      <c r="J23" s="92">
        <v>51055</v>
      </c>
      <c r="K23" s="25"/>
      <c r="L23" s="25"/>
      <c r="M23" s="25">
        <f>J23</f>
        <v>51055</v>
      </c>
      <c r="N23" s="24">
        <f t="shared" si="0"/>
        <v>19710</v>
      </c>
      <c r="O23" s="24">
        <f t="shared" si="1"/>
        <v>19710</v>
      </c>
      <c r="P23" s="91">
        <f>J16+J18+J20+J19+J21+J22+J23</f>
        <v>267983.29000000004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361</v>
      </c>
      <c r="F24" s="101" t="s">
        <v>337</v>
      </c>
      <c r="G24" s="102" t="s">
        <v>81</v>
      </c>
      <c r="H24" s="25">
        <v>11560</v>
      </c>
      <c r="I24" s="25">
        <f t="shared" si="3"/>
        <v>11560</v>
      </c>
      <c r="J24" s="25">
        <v>11560</v>
      </c>
      <c r="K24" s="25"/>
      <c r="L24" s="25"/>
      <c r="M24" s="25">
        <f t="shared" si="4"/>
        <v>11560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40" t="s">
        <v>361</v>
      </c>
      <c r="F25" s="40" t="s">
        <v>47</v>
      </c>
      <c r="G25" s="41" t="s">
        <v>388</v>
      </c>
      <c r="H25" s="25">
        <v>84660</v>
      </c>
      <c r="I25" s="25">
        <f t="shared" si="3"/>
        <v>84660</v>
      </c>
      <c r="J25" s="25">
        <v>76387</v>
      </c>
      <c r="K25" s="25"/>
      <c r="L25" s="25"/>
      <c r="M25" s="25">
        <f t="shared" si="4"/>
        <v>76387</v>
      </c>
      <c r="N25" s="24">
        <f t="shared" si="0"/>
        <v>8273</v>
      </c>
      <c r="O25" s="24">
        <f t="shared" si="1"/>
        <v>8273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04" t="s">
        <v>164</v>
      </c>
      <c r="D28" s="205"/>
      <c r="E28" s="205"/>
      <c r="F28" s="205"/>
      <c r="G28" s="206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40" t="s">
        <v>361</v>
      </c>
      <c r="F30" s="40" t="s">
        <v>226</v>
      </c>
      <c r="G30" s="41" t="s">
        <v>388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04" t="s">
        <v>205</v>
      </c>
      <c r="D31" s="205"/>
      <c r="E31" s="205"/>
      <c r="F31" s="205"/>
      <c r="G31" s="206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40" t="s">
        <v>361</v>
      </c>
      <c r="F33" s="40" t="s">
        <v>326</v>
      </c>
      <c r="G33" s="41" t="s">
        <v>388</v>
      </c>
      <c r="H33" s="25">
        <v>1500</v>
      </c>
      <c r="I33" s="25">
        <f t="shared" si="3"/>
        <v>1500</v>
      </c>
      <c r="J33" s="25">
        <v>1000</v>
      </c>
      <c r="K33" s="25"/>
      <c r="L33" s="25"/>
      <c r="M33" s="25">
        <f>J33</f>
        <v>1000</v>
      </c>
      <c r="N33" s="24">
        <f t="shared" si="0"/>
        <v>500</v>
      </c>
      <c r="O33" s="24">
        <f t="shared" si="5"/>
        <v>500</v>
      </c>
      <c r="P33" s="91">
        <f>H16+H18+H19+H20+H21+H22+H23</f>
        <v>349079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4" t="s">
        <v>433</v>
      </c>
      <c r="F34" s="40" t="s">
        <v>326</v>
      </c>
      <c r="G34" s="123" t="s">
        <v>403</v>
      </c>
      <c r="H34" s="25">
        <v>5000</v>
      </c>
      <c r="I34" s="25">
        <f t="shared" si="3"/>
        <v>5000</v>
      </c>
      <c r="J34" s="25">
        <v>5000</v>
      </c>
      <c r="K34" s="25"/>
      <c r="L34" s="25"/>
      <c r="M34" s="25">
        <f>J34</f>
        <v>5000</v>
      </c>
      <c r="N34" s="24">
        <f t="shared" si="0"/>
        <v>0</v>
      </c>
      <c r="O34" s="24">
        <f t="shared" si="5"/>
        <v>0</v>
      </c>
      <c r="P34" s="145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379</v>
      </c>
      <c r="F35" s="101" t="s">
        <v>337</v>
      </c>
      <c r="G35" s="102" t="s">
        <v>77</v>
      </c>
      <c r="H35" s="25">
        <v>7000</v>
      </c>
      <c r="I35" s="25">
        <f>H35</f>
        <v>7000</v>
      </c>
      <c r="J35" s="25">
        <v>5249.66</v>
      </c>
      <c r="K35" s="25"/>
      <c r="L35" s="25"/>
      <c r="M35" s="25">
        <f>J35</f>
        <v>5249.66</v>
      </c>
      <c r="N35" s="24">
        <f>H35-J35</f>
        <v>1750.3400000000001</v>
      </c>
      <c r="O35" s="24">
        <f t="shared" si="5"/>
        <v>1750.3400000000001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 t="shared" ref="J36" si="6">J37+J40</f>
        <v>3300</v>
      </c>
      <c r="K36" s="54">
        <f t="shared" ref="K36:O36" si="7">K37+K40</f>
        <v>0</v>
      </c>
      <c r="L36" s="54">
        <f t="shared" si="7"/>
        <v>0</v>
      </c>
      <c r="M36" s="54">
        <f t="shared" si="7"/>
        <v>3300</v>
      </c>
      <c r="N36" s="54">
        <f t="shared" si="7"/>
        <v>0</v>
      </c>
      <c r="O36" s="54">
        <f t="shared" si="7"/>
        <v>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40" t="s">
        <v>362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3000</v>
      </c>
      <c r="K37" s="25"/>
      <c r="L37" s="25"/>
      <c r="M37" s="25">
        <f>J37</f>
        <v>3000</v>
      </c>
      <c r="N37" s="24">
        <f t="shared" si="0"/>
        <v>0</v>
      </c>
      <c r="O37" s="24">
        <f t="shared" si="1"/>
        <v>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40" t="s">
        <v>380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300</v>
      </c>
      <c r="K40" s="25"/>
      <c r="L40" s="25"/>
      <c r="M40" s="25">
        <f>J40</f>
        <v>300</v>
      </c>
      <c r="N40" s="24">
        <f t="shared" si="0"/>
        <v>0</v>
      </c>
      <c r="O40" s="24">
        <f>I40-M40</f>
        <v>0</v>
      </c>
    </row>
    <row r="41" spans="1:16" ht="28.5">
      <c r="A41" s="61" t="s">
        <v>399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381</v>
      </c>
      <c r="F42" s="40" t="s">
        <v>317</v>
      </c>
      <c r="G42" s="115" t="s">
        <v>403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8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01" t="s">
        <v>206</v>
      </c>
      <c r="D43" s="202"/>
      <c r="E43" s="202"/>
      <c r="F43" s="202"/>
      <c r="G43" s="203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8"/>
        <v>0</v>
      </c>
      <c r="N43" s="62">
        <f t="shared" ref="N43:N63" si="9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378</v>
      </c>
      <c r="F44" s="40" t="s">
        <v>275</v>
      </c>
      <c r="G44" s="41" t="s">
        <v>389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8"/>
        <v>0</v>
      </c>
      <c r="N44" s="24">
        <f t="shared" si="9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8"/>
        <v>0</v>
      </c>
      <c r="N45" s="24">
        <f t="shared" si="9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8"/>
        <v>0</v>
      </c>
      <c r="N46" s="24">
        <f t="shared" si="9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8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H49+H50+H52+H54+H53+H51</f>
        <v>50300</v>
      </c>
      <c r="I48" s="54">
        <f>I49+I50+I52+I54+I53+I51</f>
        <v>50300</v>
      </c>
      <c r="J48" s="54">
        <f t="shared" ref="J48:O48" si="10">J49+J50+J52+J54+J53</f>
        <v>2732</v>
      </c>
      <c r="K48" s="54">
        <f t="shared" si="10"/>
        <v>0</v>
      </c>
      <c r="L48" s="54">
        <f t="shared" si="10"/>
        <v>0</v>
      </c>
      <c r="M48" s="54">
        <f t="shared" si="10"/>
        <v>2732</v>
      </c>
      <c r="N48" s="54">
        <f t="shared" si="10"/>
        <v>568</v>
      </c>
      <c r="O48" s="54">
        <f t="shared" si="10"/>
        <v>568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9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40" t="s">
        <v>363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500</v>
      </c>
      <c r="K50" s="25"/>
      <c r="L50" s="25"/>
      <c r="M50" s="25">
        <f t="shared" ref="M50:M58" si="11">J50</f>
        <v>500</v>
      </c>
      <c r="N50" s="24">
        <f t="shared" si="9"/>
        <v>0</v>
      </c>
      <c r="O50" s="24">
        <f t="shared" si="1"/>
        <v>0</v>
      </c>
    </row>
    <row r="51" spans="1:15" ht="30" customHeight="1">
      <c r="A51" s="37" t="s">
        <v>429</v>
      </c>
      <c r="B51" s="38" t="s">
        <v>61</v>
      </c>
      <c r="C51" s="166" t="s">
        <v>48</v>
      </c>
      <c r="D51" s="167" t="s">
        <v>207</v>
      </c>
      <c r="E51" s="167" t="s">
        <v>428</v>
      </c>
      <c r="F51" s="167" t="s">
        <v>337</v>
      </c>
      <c r="G51" s="168" t="s">
        <v>77</v>
      </c>
      <c r="H51" s="25">
        <v>47000</v>
      </c>
      <c r="I51" s="25">
        <f>H51</f>
        <v>47000</v>
      </c>
      <c r="J51" s="25"/>
      <c r="K51" s="25"/>
      <c r="L51" s="25"/>
      <c r="M51" s="25"/>
      <c r="N51" s="24"/>
      <c r="O51" s="24"/>
    </row>
    <row r="52" spans="1:15" ht="15.75" customHeight="1">
      <c r="A52" s="37" t="s">
        <v>430</v>
      </c>
      <c r="B52" s="38" t="s">
        <v>61</v>
      </c>
      <c r="C52" s="39" t="s">
        <v>48</v>
      </c>
      <c r="D52" s="40" t="s">
        <v>207</v>
      </c>
      <c r="E52" s="132" t="s">
        <v>364</v>
      </c>
      <c r="F52" s="40" t="s">
        <v>337</v>
      </c>
      <c r="G52" s="130" t="s">
        <v>75</v>
      </c>
      <c r="H52" s="25">
        <v>0</v>
      </c>
      <c r="I52" s="25">
        <f>H52</f>
        <v>0</v>
      </c>
      <c r="J52" s="25">
        <v>0</v>
      </c>
      <c r="K52" s="25"/>
      <c r="L52" s="25"/>
      <c r="M52" s="25">
        <f t="shared" si="11"/>
        <v>0</v>
      </c>
      <c r="N52" s="24">
        <f t="shared" si="9"/>
        <v>0</v>
      </c>
      <c r="O52" s="24">
        <f t="shared" si="1"/>
        <v>0</v>
      </c>
    </row>
    <row r="53" spans="1:15" ht="15.75" customHeight="1">
      <c r="A53" s="37" t="s">
        <v>80</v>
      </c>
      <c r="B53" s="38" t="s">
        <v>61</v>
      </c>
      <c r="C53" s="148" t="s">
        <v>48</v>
      </c>
      <c r="D53" s="149" t="s">
        <v>207</v>
      </c>
      <c r="E53" s="149" t="s">
        <v>364</v>
      </c>
      <c r="F53" s="149" t="s">
        <v>337</v>
      </c>
      <c r="G53" s="150" t="s">
        <v>81</v>
      </c>
      <c r="H53" s="25"/>
      <c r="I53" s="25"/>
      <c r="J53" s="25"/>
      <c r="K53" s="25"/>
      <c r="L53" s="25"/>
      <c r="M53" s="25"/>
      <c r="N53" s="24"/>
      <c r="O53" s="24"/>
    </row>
    <row r="54" spans="1:15" ht="17.25" customHeight="1">
      <c r="A54" s="37"/>
      <c r="B54" s="38" t="s">
        <v>61</v>
      </c>
      <c r="C54" s="39" t="s">
        <v>48</v>
      </c>
      <c r="D54" s="40" t="s">
        <v>207</v>
      </c>
      <c r="E54" s="40" t="s">
        <v>364</v>
      </c>
      <c r="F54" s="40" t="s">
        <v>47</v>
      </c>
      <c r="G54" s="41" t="s">
        <v>388</v>
      </c>
      <c r="H54" s="25">
        <v>2800</v>
      </c>
      <c r="I54" s="25">
        <f>H54</f>
        <v>2800</v>
      </c>
      <c r="J54" s="25">
        <v>2232</v>
      </c>
      <c r="K54" s="25"/>
      <c r="L54" s="25"/>
      <c r="M54" s="25">
        <f t="shared" si="11"/>
        <v>2232</v>
      </c>
      <c r="N54" s="24">
        <f t="shared" si="9"/>
        <v>568</v>
      </c>
      <c r="O54" s="24">
        <f t="shared" si="1"/>
        <v>568</v>
      </c>
    </row>
    <row r="55" spans="1:15" s="23" customFormat="1" ht="18" customHeight="1">
      <c r="A55" s="61" t="s">
        <v>165</v>
      </c>
      <c r="B55" s="38"/>
      <c r="C55" s="201" t="s">
        <v>166</v>
      </c>
      <c r="D55" s="202"/>
      <c r="E55" s="202"/>
      <c r="F55" s="202"/>
      <c r="G55" s="203"/>
      <c r="H55" s="54">
        <f>H56+H57+H63+H66</f>
        <v>90935</v>
      </c>
      <c r="I55" s="54">
        <f t="shared" ref="I55:I67" si="12">H55</f>
        <v>90935</v>
      </c>
      <c r="J55" s="54">
        <f>J56+J57+J60+J61+J63+J58+J59+J62+J66</f>
        <v>70775.95</v>
      </c>
      <c r="K55" s="54">
        <f>K56+K57+K60+K61+K63</f>
        <v>0</v>
      </c>
      <c r="L55" s="54">
        <f>L56+L57+L60+L61+L63</f>
        <v>0</v>
      </c>
      <c r="M55" s="54">
        <f t="shared" si="11"/>
        <v>70775.95</v>
      </c>
      <c r="N55" s="62">
        <f t="shared" si="9"/>
        <v>20159.050000000003</v>
      </c>
      <c r="O55" s="62">
        <f t="shared" si="1"/>
        <v>20159.050000000003</v>
      </c>
    </row>
    <row r="56" spans="1:15" ht="14.25">
      <c r="A56" s="37" t="s">
        <v>63</v>
      </c>
      <c r="B56" s="38" t="s">
        <v>61</v>
      </c>
      <c r="C56" s="39" t="s">
        <v>48</v>
      </c>
      <c r="D56" s="40" t="s">
        <v>90</v>
      </c>
      <c r="E56" s="40" t="s">
        <v>365</v>
      </c>
      <c r="F56" s="40" t="s">
        <v>351</v>
      </c>
      <c r="G56" s="41" t="s">
        <v>66</v>
      </c>
      <c r="H56" s="25">
        <v>62899</v>
      </c>
      <c r="I56" s="25">
        <f t="shared" si="12"/>
        <v>62899</v>
      </c>
      <c r="J56" s="25">
        <v>54359.38</v>
      </c>
      <c r="K56" s="25"/>
      <c r="L56" s="25"/>
      <c r="M56" s="25">
        <f t="shared" si="11"/>
        <v>54359.38</v>
      </c>
      <c r="N56" s="24">
        <f>H56-J56</f>
        <v>8539.6200000000026</v>
      </c>
      <c r="O56" s="24">
        <f t="shared" si="1"/>
        <v>8539.6200000000026</v>
      </c>
    </row>
    <row r="57" spans="1:15" ht="14.25">
      <c r="A57" s="37" t="s">
        <v>67</v>
      </c>
      <c r="B57" s="38" t="s">
        <v>61</v>
      </c>
      <c r="C57" s="39" t="s">
        <v>48</v>
      </c>
      <c r="D57" s="40" t="s">
        <v>90</v>
      </c>
      <c r="E57" s="40" t="s">
        <v>365</v>
      </c>
      <c r="F57" s="40" t="s">
        <v>350</v>
      </c>
      <c r="G57" s="41" t="s">
        <v>68</v>
      </c>
      <c r="H57" s="25">
        <v>18200</v>
      </c>
      <c r="I57" s="25">
        <f t="shared" si="12"/>
        <v>18200</v>
      </c>
      <c r="J57" s="25">
        <v>16416.57</v>
      </c>
      <c r="K57" s="25"/>
      <c r="L57" s="25"/>
      <c r="M57" s="25">
        <f t="shared" si="11"/>
        <v>16416.57</v>
      </c>
      <c r="N57" s="24">
        <f t="shared" si="9"/>
        <v>1783.4300000000003</v>
      </c>
      <c r="O57" s="24">
        <f t="shared" si="1"/>
        <v>1783.4300000000003</v>
      </c>
    </row>
    <row r="58" spans="1:15" ht="14.25" hidden="1">
      <c r="A58" s="37" t="s">
        <v>69</v>
      </c>
      <c r="B58" s="38" t="s">
        <v>61</v>
      </c>
      <c r="C58" s="39" t="s">
        <v>48</v>
      </c>
      <c r="D58" s="40" t="s">
        <v>90</v>
      </c>
      <c r="E58" s="40" t="s">
        <v>365</v>
      </c>
      <c r="F58" s="40" t="s">
        <v>337</v>
      </c>
      <c r="G58" s="41" t="s">
        <v>70</v>
      </c>
      <c r="H58" s="25"/>
      <c r="I58" s="25">
        <f t="shared" si="12"/>
        <v>0</v>
      </c>
      <c r="J58" s="25"/>
      <c r="K58" s="25"/>
      <c r="L58" s="25"/>
      <c r="M58" s="25">
        <f t="shared" si="11"/>
        <v>0</v>
      </c>
      <c r="N58" s="24">
        <f t="shared" si="9"/>
        <v>0</v>
      </c>
      <c r="O58" s="24">
        <f t="shared" si="1"/>
        <v>0</v>
      </c>
    </row>
    <row r="59" spans="1:15" ht="12.75" hidden="1" customHeight="1">
      <c r="A59" s="37" t="s">
        <v>72</v>
      </c>
      <c r="B59" s="38" t="s">
        <v>61</v>
      </c>
      <c r="C59" s="39" t="s">
        <v>48</v>
      </c>
      <c r="D59" s="40" t="s">
        <v>90</v>
      </c>
      <c r="E59" s="40" t="s">
        <v>365</v>
      </c>
      <c r="F59" s="40" t="s">
        <v>223</v>
      </c>
      <c r="G59" s="41" t="s">
        <v>73</v>
      </c>
      <c r="H59" s="25"/>
      <c r="I59" s="25">
        <f t="shared" si="12"/>
        <v>0</v>
      </c>
      <c r="J59" s="25"/>
      <c r="K59" s="25"/>
      <c r="L59" s="25"/>
      <c r="M59" s="25">
        <v>0</v>
      </c>
      <c r="N59" s="24">
        <f t="shared" si="9"/>
        <v>0</v>
      </c>
      <c r="O59" s="24">
        <f t="shared" si="1"/>
        <v>0</v>
      </c>
    </row>
    <row r="60" spans="1:15" ht="14.25" hidden="1">
      <c r="A60" s="37" t="s">
        <v>74</v>
      </c>
      <c r="B60" s="38" t="s">
        <v>61</v>
      </c>
      <c r="C60" s="39" t="s">
        <v>48</v>
      </c>
      <c r="D60" s="40" t="s">
        <v>90</v>
      </c>
      <c r="E60" s="40" t="s">
        <v>365</v>
      </c>
      <c r="F60" s="40" t="s">
        <v>65</v>
      </c>
      <c r="G60" s="41" t="s">
        <v>75</v>
      </c>
      <c r="H60" s="25"/>
      <c r="I60" s="25">
        <f t="shared" si="12"/>
        <v>0</v>
      </c>
      <c r="J60" s="25"/>
      <c r="K60" s="25"/>
      <c r="L60" s="25"/>
      <c r="M60" s="25"/>
      <c r="N60" s="24">
        <f t="shared" si="9"/>
        <v>0</v>
      </c>
      <c r="O60" s="24">
        <f t="shared" si="1"/>
        <v>0</v>
      </c>
    </row>
    <row r="61" spans="1:15" ht="14.25" hidden="1">
      <c r="A61" s="37" t="s">
        <v>76</v>
      </c>
      <c r="B61" s="38" t="s">
        <v>61</v>
      </c>
      <c r="C61" s="39" t="s">
        <v>48</v>
      </c>
      <c r="D61" s="40" t="s">
        <v>90</v>
      </c>
      <c r="E61" s="40" t="s">
        <v>365</v>
      </c>
      <c r="F61" s="40" t="s">
        <v>65</v>
      </c>
      <c r="G61" s="41" t="s">
        <v>77</v>
      </c>
      <c r="H61" s="25"/>
      <c r="I61" s="25">
        <f t="shared" si="12"/>
        <v>0</v>
      </c>
      <c r="J61" s="25"/>
      <c r="K61" s="25"/>
      <c r="L61" s="25"/>
      <c r="M61" s="25"/>
      <c r="N61" s="24">
        <f t="shared" si="9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365</v>
      </c>
      <c r="F62" s="40" t="s">
        <v>337</v>
      </c>
      <c r="G62" s="41" t="s">
        <v>81</v>
      </c>
      <c r="H62" s="25"/>
      <c r="I62" s="25">
        <f t="shared" si="12"/>
        <v>0</v>
      </c>
      <c r="J62" s="25"/>
      <c r="K62" s="25"/>
      <c r="L62" s="25"/>
      <c r="M62" s="25">
        <f>J62</f>
        <v>0</v>
      </c>
      <c r="N62" s="24">
        <f t="shared" si="9"/>
        <v>0</v>
      </c>
      <c r="O62" s="24">
        <f t="shared" si="1"/>
        <v>0</v>
      </c>
    </row>
    <row r="63" spans="1:15" ht="27.75" customHeight="1">
      <c r="A63" s="37" t="s">
        <v>82</v>
      </c>
      <c r="B63" s="38" t="s">
        <v>61</v>
      </c>
      <c r="C63" s="39" t="s">
        <v>48</v>
      </c>
      <c r="D63" s="40" t="s">
        <v>90</v>
      </c>
      <c r="E63" s="40" t="s">
        <v>365</v>
      </c>
      <c r="F63" s="40" t="s">
        <v>337</v>
      </c>
      <c r="G63" s="41" t="s">
        <v>387</v>
      </c>
      <c r="H63" s="25">
        <v>9836</v>
      </c>
      <c r="I63" s="25">
        <f t="shared" si="12"/>
        <v>9836</v>
      </c>
      <c r="J63" s="25">
        <v>0</v>
      </c>
      <c r="K63" s="25"/>
      <c r="L63" s="25"/>
      <c r="M63" s="25">
        <f>J63</f>
        <v>0</v>
      </c>
      <c r="N63" s="24">
        <f t="shared" si="9"/>
        <v>9836</v>
      </c>
      <c r="O63" s="24">
        <f t="shared" si="1"/>
        <v>9836</v>
      </c>
    </row>
    <row r="64" spans="1:15" ht="43.5" hidden="1">
      <c r="A64" s="37" t="s">
        <v>210</v>
      </c>
      <c r="B64" s="38" t="s">
        <v>422</v>
      </c>
      <c r="C64" s="39"/>
      <c r="D64" s="40"/>
      <c r="E64" s="83" t="s">
        <v>209</v>
      </c>
      <c r="F64" s="40"/>
      <c r="G64" s="41"/>
      <c r="H64" s="54"/>
      <c r="I64" s="54">
        <f t="shared" si="12"/>
        <v>0</v>
      </c>
      <c r="J64" s="54"/>
      <c r="K64" s="54"/>
      <c r="L64" s="54"/>
      <c r="M64" s="54">
        <f>J64</f>
        <v>0</v>
      </c>
      <c r="N64" s="62">
        <f>N65</f>
        <v>0</v>
      </c>
      <c r="O64" s="62">
        <f t="shared" si="1"/>
        <v>0</v>
      </c>
    </row>
    <row r="65" spans="1:15" ht="28.5" hidden="1">
      <c r="A65" s="37" t="s">
        <v>104</v>
      </c>
      <c r="B65" s="38" t="s">
        <v>423</v>
      </c>
      <c r="C65" s="39" t="s">
        <v>48</v>
      </c>
      <c r="D65" s="40" t="s">
        <v>209</v>
      </c>
      <c r="E65" s="40" t="s">
        <v>293</v>
      </c>
      <c r="F65" s="40" t="s">
        <v>318</v>
      </c>
      <c r="G65" s="41" t="s">
        <v>107</v>
      </c>
      <c r="H65" s="25"/>
      <c r="I65" s="25">
        <f t="shared" si="12"/>
        <v>0</v>
      </c>
      <c r="J65" s="25"/>
      <c r="K65" s="25"/>
      <c r="L65" s="25"/>
      <c r="M65" s="25">
        <f>J65</f>
        <v>0</v>
      </c>
      <c r="N65" s="24">
        <f t="shared" ref="N65:N81" si="13">H65-J65</f>
        <v>0</v>
      </c>
      <c r="O65" s="24">
        <f t="shared" si="1"/>
        <v>0</v>
      </c>
    </row>
    <row r="66" spans="1:15" ht="14.25">
      <c r="A66" s="37"/>
      <c r="B66" s="38" t="s">
        <v>61</v>
      </c>
      <c r="C66" s="39" t="s">
        <v>48</v>
      </c>
      <c r="D66" s="40" t="s">
        <v>90</v>
      </c>
      <c r="E66" s="40" t="s">
        <v>365</v>
      </c>
      <c r="F66" s="40" t="s">
        <v>337</v>
      </c>
      <c r="G66" s="141" t="s">
        <v>81</v>
      </c>
      <c r="H66" s="25">
        <v>0</v>
      </c>
      <c r="I66" s="25">
        <f t="shared" si="12"/>
        <v>0</v>
      </c>
      <c r="J66" s="25">
        <v>0</v>
      </c>
      <c r="K66" s="25"/>
      <c r="L66" s="25"/>
      <c r="M66" s="25">
        <f>J66</f>
        <v>0</v>
      </c>
      <c r="N66" s="24">
        <f t="shared" si="13"/>
        <v>0</v>
      </c>
      <c r="O66" s="24">
        <f t="shared" si="1"/>
        <v>0</v>
      </c>
    </row>
    <row r="67" spans="1:15" s="23" customFormat="1" ht="33" customHeight="1">
      <c r="A67" s="61" t="s">
        <v>319</v>
      </c>
      <c r="B67" s="38"/>
      <c r="C67" s="201" t="s">
        <v>167</v>
      </c>
      <c r="D67" s="202"/>
      <c r="E67" s="202"/>
      <c r="F67" s="202"/>
      <c r="G67" s="203"/>
      <c r="H67" s="54">
        <f>H68+H70+H72+H73+H74+H76+H75</f>
        <v>377584</v>
      </c>
      <c r="I67" s="54">
        <f t="shared" si="12"/>
        <v>377584</v>
      </c>
      <c r="J67" s="54">
        <f>J68+J70+J72+J73+J74+J76+J75</f>
        <v>254793.86000000002</v>
      </c>
      <c r="K67" s="54">
        <f>K68+K70+K72+K73+K74+K76+K75</f>
        <v>0</v>
      </c>
      <c r="L67" s="54">
        <f>L68+L70+L72+L73+L74+L76+L75</f>
        <v>0</v>
      </c>
      <c r="M67" s="54">
        <f>M68+M70+M72+M73+M74+M76+M75</f>
        <v>254793.86000000002</v>
      </c>
      <c r="N67" s="62">
        <f t="shared" si="13"/>
        <v>122790.13999999998</v>
      </c>
      <c r="O67" s="62">
        <f t="shared" si="1"/>
        <v>122790.13999999998</v>
      </c>
    </row>
    <row r="68" spans="1:15" s="23" customFormat="1" ht="27" customHeight="1">
      <c r="A68" s="37" t="s">
        <v>301</v>
      </c>
      <c r="B68" s="38" t="s">
        <v>61</v>
      </c>
      <c r="C68" s="39" t="s">
        <v>48</v>
      </c>
      <c r="D68" s="40" t="s">
        <v>91</v>
      </c>
      <c r="E68" s="40" t="s">
        <v>366</v>
      </c>
      <c r="F68" s="40" t="s">
        <v>338</v>
      </c>
      <c r="G68" s="41" t="s">
        <v>66</v>
      </c>
      <c r="H68" s="25">
        <v>115656</v>
      </c>
      <c r="I68" s="82">
        <f t="shared" ref="I68:I76" si="14">H68</f>
        <v>115656</v>
      </c>
      <c r="J68" s="25">
        <v>99380</v>
      </c>
      <c r="K68" s="54"/>
      <c r="L68" s="54"/>
      <c r="M68" s="25">
        <f t="shared" ref="M68:M81" si="15">J68</f>
        <v>99380</v>
      </c>
      <c r="N68" s="24">
        <f>I68-M68</f>
        <v>16276</v>
      </c>
      <c r="O68" s="24">
        <f>N68</f>
        <v>16276</v>
      </c>
    </row>
    <row r="69" spans="1:15" s="23" customFormat="1" ht="16.5" hidden="1" customHeight="1">
      <c r="A69" s="37"/>
      <c r="B69" s="38" t="s">
        <v>61</v>
      </c>
      <c r="C69" s="39" t="s">
        <v>48</v>
      </c>
      <c r="D69" s="40" t="s">
        <v>91</v>
      </c>
      <c r="E69" s="40" t="s">
        <v>346</v>
      </c>
      <c r="F69" s="40" t="s">
        <v>351</v>
      </c>
      <c r="G69" s="41" t="s">
        <v>66</v>
      </c>
      <c r="H69" s="25"/>
      <c r="I69" s="82">
        <f>H69</f>
        <v>0</v>
      </c>
      <c r="J69" s="25"/>
      <c r="K69" s="54"/>
      <c r="L69" s="54"/>
      <c r="M69" s="25">
        <v>0</v>
      </c>
      <c r="N69" s="24">
        <f>I69-M69</f>
        <v>0</v>
      </c>
      <c r="O69" s="24">
        <f>N69</f>
        <v>0</v>
      </c>
    </row>
    <row r="70" spans="1:15" s="23" customFormat="1" ht="15.75" customHeight="1">
      <c r="A70" s="37" t="s">
        <v>302</v>
      </c>
      <c r="B70" s="38" t="s">
        <v>61</v>
      </c>
      <c r="C70" s="39" t="s">
        <v>48</v>
      </c>
      <c r="D70" s="40" t="s">
        <v>91</v>
      </c>
      <c r="E70" s="40" t="s">
        <v>366</v>
      </c>
      <c r="F70" s="40" t="s">
        <v>352</v>
      </c>
      <c r="G70" s="41" t="s">
        <v>68</v>
      </c>
      <c r="H70" s="25">
        <v>34928</v>
      </c>
      <c r="I70" s="82">
        <f t="shared" si="14"/>
        <v>34928</v>
      </c>
      <c r="J70" s="25">
        <v>29106.79</v>
      </c>
      <c r="K70" s="54"/>
      <c r="L70" s="54"/>
      <c r="M70" s="25">
        <f t="shared" si="15"/>
        <v>29106.79</v>
      </c>
      <c r="N70" s="24">
        <f>I70-M70</f>
        <v>5821.2099999999991</v>
      </c>
      <c r="O70" s="24">
        <f>N70</f>
        <v>5821.2099999999991</v>
      </c>
    </row>
    <row r="71" spans="1:15" s="23" customFormat="1" ht="15.75" hidden="1" customHeight="1">
      <c r="A71" s="37" t="s">
        <v>303</v>
      </c>
      <c r="B71" s="38" t="s">
        <v>61</v>
      </c>
      <c r="C71" s="39" t="s">
        <v>48</v>
      </c>
      <c r="D71" s="40" t="s">
        <v>91</v>
      </c>
      <c r="E71" s="40" t="s">
        <v>366</v>
      </c>
      <c r="F71" s="40" t="s">
        <v>223</v>
      </c>
      <c r="G71" s="41" t="s">
        <v>73</v>
      </c>
      <c r="H71" s="25"/>
      <c r="I71" s="25">
        <f t="shared" si="14"/>
        <v>0</v>
      </c>
      <c r="J71" s="25"/>
      <c r="K71" s="25"/>
      <c r="L71" s="25"/>
      <c r="M71" s="25">
        <f t="shared" si="15"/>
        <v>0</v>
      </c>
      <c r="N71" s="24">
        <f t="shared" si="13"/>
        <v>0</v>
      </c>
      <c r="O71" s="24">
        <f t="shared" si="1"/>
        <v>0</v>
      </c>
    </row>
    <row r="72" spans="1:15" s="23" customFormat="1" ht="19.5" customHeight="1">
      <c r="A72" s="37" t="s">
        <v>74</v>
      </c>
      <c r="B72" s="38" t="s">
        <v>61</v>
      </c>
      <c r="C72" s="39" t="s">
        <v>48</v>
      </c>
      <c r="D72" s="40" t="s">
        <v>91</v>
      </c>
      <c r="E72" s="40" t="s">
        <v>366</v>
      </c>
      <c r="F72" s="40" t="s">
        <v>337</v>
      </c>
      <c r="G72" s="137" t="s">
        <v>75</v>
      </c>
      <c r="H72" s="25">
        <v>50000</v>
      </c>
      <c r="I72" s="25">
        <f t="shared" si="14"/>
        <v>50000</v>
      </c>
      <c r="J72" s="25">
        <v>49999.07</v>
      </c>
      <c r="K72" s="25"/>
      <c r="L72" s="25"/>
      <c r="M72" s="25">
        <f>J72</f>
        <v>49999.07</v>
      </c>
      <c r="N72" s="24">
        <f t="shared" si="13"/>
        <v>0.93000000000029104</v>
      </c>
      <c r="O72" s="24">
        <f t="shared" si="1"/>
        <v>0.93000000000029104</v>
      </c>
    </row>
    <row r="73" spans="1:15" s="23" customFormat="1" ht="15.75" customHeight="1">
      <c r="A73" s="87" t="s">
        <v>80</v>
      </c>
      <c r="B73" s="38" t="s">
        <v>61</v>
      </c>
      <c r="C73" s="39" t="s">
        <v>48</v>
      </c>
      <c r="D73" s="40" t="s">
        <v>91</v>
      </c>
      <c r="E73" s="40" t="s">
        <v>366</v>
      </c>
      <c r="F73" s="40" t="s">
        <v>337</v>
      </c>
      <c r="G73" s="126" t="s">
        <v>411</v>
      </c>
      <c r="H73" s="25">
        <v>30000</v>
      </c>
      <c r="I73" s="25">
        <f>H73</f>
        <v>30000</v>
      </c>
      <c r="J73" s="25">
        <v>5008</v>
      </c>
      <c r="K73" s="25"/>
      <c r="L73" s="25"/>
      <c r="M73" s="25">
        <f t="shared" si="15"/>
        <v>5008</v>
      </c>
      <c r="N73" s="24">
        <f t="shared" si="13"/>
        <v>24992</v>
      </c>
      <c r="O73" s="24">
        <f t="shared" si="1"/>
        <v>24992</v>
      </c>
    </row>
    <row r="74" spans="1:15" ht="18.75" customHeight="1">
      <c r="A74" s="37" t="s">
        <v>305</v>
      </c>
      <c r="B74" s="38" t="s">
        <v>61</v>
      </c>
      <c r="C74" s="39" t="s">
        <v>48</v>
      </c>
      <c r="D74" s="40" t="s">
        <v>91</v>
      </c>
      <c r="E74" s="40" t="s">
        <v>366</v>
      </c>
      <c r="F74" s="40" t="s">
        <v>337</v>
      </c>
      <c r="G74" s="41" t="s">
        <v>387</v>
      </c>
      <c r="H74" s="25">
        <v>35000</v>
      </c>
      <c r="I74" s="25">
        <f t="shared" si="14"/>
        <v>35000</v>
      </c>
      <c r="J74" s="25">
        <v>15300</v>
      </c>
      <c r="K74" s="25"/>
      <c r="L74" s="25"/>
      <c r="M74" s="25">
        <f t="shared" si="15"/>
        <v>15300</v>
      </c>
      <c r="N74" s="90">
        <f t="shared" si="13"/>
        <v>19700</v>
      </c>
      <c r="O74" s="24">
        <f t="shared" si="1"/>
        <v>19700</v>
      </c>
    </row>
    <row r="75" spans="1:15" ht="25.5" customHeight="1">
      <c r="A75" s="37" t="s">
        <v>304</v>
      </c>
      <c r="B75" s="38" t="s">
        <v>61</v>
      </c>
      <c r="C75" s="128" t="s">
        <v>48</v>
      </c>
      <c r="D75" s="129" t="s">
        <v>91</v>
      </c>
      <c r="E75" s="129" t="s">
        <v>366</v>
      </c>
      <c r="F75" s="129" t="s">
        <v>395</v>
      </c>
      <c r="G75" s="130" t="s">
        <v>397</v>
      </c>
      <c r="H75" s="25">
        <v>112000</v>
      </c>
      <c r="I75" s="25">
        <f>H75</f>
        <v>112000</v>
      </c>
      <c r="J75" s="25">
        <v>56000</v>
      </c>
      <c r="K75" s="25"/>
      <c r="L75" s="25"/>
      <c r="M75" s="25">
        <f>J75</f>
        <v>56000</v>
      </c>
      <c r="N75" s="24">
        <f>H75-J75</f>
        <v>56000</v>
      </c>
      <c r="O75" s="24">
        <f>I75-J75</f>
        <v>56000</v>
      </c>
    </row>
    <row r="76" spans="1:15" ht="18.75" customHeight="1">
      <c r="A76" s="37" t="s">
        <v>413</v>
      </c>
      <c r="B76" s="38" t="s">
        <v>61</v>
      </c>
      <c r="C76" s="39" t="s">
        <v>48</v>
      </c>
      <c r="D76" s="40" t="s">
        <v>91</v>
      </c>
      <c r="E76" s="40" t="s">
        <v>366</v>
      </c>
      <c r="F76" s="131" t="s">
        <v>326</v>
      </c>
      <c r="G76" s="130" t="s">
        <v>403</v>
      </c>
      <c r="H76" s="25">
        <v>0</v>
      </c>
      <c r="I76" s="25">
        <f t="shared" si="14"/>
        <v>0</v>
      </c>
      <c r="J76" s="25">
        <v>0</v>
      </c>
      <c r="K76" s="25"/>
      <c r="L76" s="25"/>
      <c r="M76" s="25">
        <f t="shared" si="15"/>
        <v>0</v>
      </c>
      <c r="N76" s="24">
        <f t="shared" si="13"/>
        <v>0</v>
      </c>
      <c r="O76" s="24">
        <f t="shared" si="1"/>
        <v>0</v>
      </c>
    </row>
    <row r="77" spans="1:15" ht="18.75" hidden="1" customHeight="1">
      <c r="A77" s="37"/>
      <c r="B77" s="38"/>
      <c r="C77" s="39"/>
      <c r="D77" s="40"/>
      <c r="E77" s="83" t="s">
        <v>355</v>
      </c>
      <c r="F77" s="40"/>
      <c r="G77" s="41"/>
      <c r="H77" s="78">
        <f>H78</f>
        <v>0</v>
      </c>
      <c r="I77" s="54">
        <f>H77</f>
        <v>0</v>
      </c>
      <c r="J77" s="54">
        <f>J78</f>
        <v>0</v>
      </c>
      <c r="K77" s="54"/>
      <c r="L77" s="54"/>
      <c r="M77" s="54">
        <f>J77</f>
        <v>0</v>
      </c>
      <c r="N77" s="62">
        <f t="shared" si="13"/>
        <v>0</v>
      </c>
      <c r="O77" s="62">
        <f t="shared" si="1"/>
        <v>0</v>
      </c>
    </row>
    <row r="78" spans="1:15" ht="18.75" hidden="1" customHeight="1">
      <c r="A78" s="37"/>
      <c r="B78" s="38" t="s">
        <v>61</v>
      </c>
      <c r="C78" s="39" t="s">
        <v>48</v>
      </c>
      <c r="D78" s="40" t="s">
        <v>356</v>
      </c>
      <c r="E78" s="40" t="s">
        <v>367</v>
      </c>
      <c r="F78" s="40" t="s">
        <v>337</v>
      </c>
      <c r="G78" s="41" t="s">
        <v>77</v>
      </c>
      <c r="H78" s="96"/>
      <c r="I78" s="25">
        <f>H78</f>
        <v>0</v>
      </c>
      <c r="J78" s="25">
        <v>0</v>
      </c>
      <c r="K78" s="25"/>
      <c r="L78" s="25"/>
      <c r="M78" s="25">
        <v>0</v>
      </c>
      <c r="N78" s="24">
        <f t="shared" si="13"/>
        <v>0</v>
      </c>
      <c r="O78" s="24">
        <f t="shared" si="1"/>
        <v>0</v>
      </c>
    </row>
    <row r="79" spans="1:15" ht="18.75" customHeight="1">
      <c r="A79" s="169" t="s">
        <v>431</v>
      </c>
      <c r="B79" s="38"/>
      <c r="C79" s="166"/>
      <c r="D79" s="167"/>
      <c r="E79" s="165" t="s">
        <v>356</v>
      </c>
      <c r="F79" s="167"/>
      <c r="G79" s="168"/>
      <c r="H79" s="170">
        <f>H80</f>
        <v>41760</v>
      </c>
      <c r="I79" s="54">
        <f>I80</f>
        <v>41760</v>
      </c>
      <c r="J79" s="78">
        <f>J80</f>
        <v>41760</v>
      </c>
      <c r="K79" s="25"/>
      <c r="L79" s="25"/>
      <c r="M79" s="78">
        <f>M80</f>
        <v>41760</v>
      </c>
      <c r="N79" s="24"/>
      <c r="O79" s="24"/>
    </row>
    <row r="80" spans="1:15" ht="18.75" customHeight="1">
      <c r="A80" s="37" t="s">
        <v>432</v>
      </c>
      <c r="B80" s="38" t="s">
        <v>61</v>
      </c>
      <c r="C80" s="166" t="s">
        <v>48</v>
      </c>
      <c r="D80" s="167" t="s">
        <v>356</v>
      </c>
      <c r="E80" s="167" t="s">
        <v>367</v>
      </c>
      <c r="F80" s="167" t="s">
        <v>337</v>
      </c>
      <c r="G80" s="168" t="s">
        <v>410</v>
      </c>
      <c r="H80" s="96">
        <v>41760</v>
      </c>
      <c r="I80" s="25">
        <f>H80</f>
        <v>41760</v>
      </c>
      <c r="J80" s="25">
        <v>41760</v>
      </c>
      <c r="K80" s="25"/>
      <c r="L80" s="25"/>
      <c r="M80" s="82">
        <f>J80</f>
        <v>41760</v>
      </c>
      <c r="N80" s="24"/>
      <c r="O80" s="24"/>
    </row>
    <row r="81" spans="1:15" ht="18.75" customHeight="1">
      <c r="A81" s="61" t="s">
        <v>227</v>
      </c>
      <c r="B81" s="38"/>
      <c r="C81" s="39"/>
      <c r="D81" s="40"/>
      <c r="E81" s="83" t="s">
        <v>222</v>
      </c>
      <c r="F81" s="40"/>
      <c r="G81" s="41"/>
      <c r="H81" s="54">
        <f>H86+H88+H87</f>
        <v>1835813.64</v>
      </c>
      <c r="I81" s="54">
        <f>I86+I88+I87</f>
        <v>1835813.64</v>
      </c>
      <c r="J81" s="54">
        <f>J86+J88+J87</f>
        <v>1455493</v>
      </c>
      <c r="K81" s="54"/>
      <c r="L81" s="54"/>
      <c r="M81" s="54">
        <f t="shared" si="15"/>
        <v>1455493</v>
      </c>
      <c r="N81" s="62">
        <f t="shared" si="13"/>
        <v>380320.6399999999</v>
      </c>
      <c r="O81" s="62">
        <f t="shared" si="1"/>
        <v>380320.6399999999</v>
      </c>
    </row>
    <row r="82" spans="1:15" ht="19.5" hidden="1" customHeight="1">
      <c r="A82" s="37" t="s">
        <v>307</v>
      </c>
      <c r="B82" s="38" t="s">
        <v>61</v>
      </c>
      <c r="C82" s="39" t="s">
        <v>48</v>
      </c>
      <c r="D82" s="40" t="s">
        <v>306</v>
      </c>
      <c r="E82" s="40" t="s">
        <v>343</v>
      </c>
      <c r="F82" s="40" t="s">
        <v>47</v>
      </c>
      <c r="G82" s="41" t="s">
        <v>79</v>
      </c>
      <c r="H82" s="25"/>
      <c r="I82" s="25"/>
      <c r="J82" s="25"/>
      <c r="K82" s="25"/>
      <c r="L82" s="25"/>
      <c r="M82" s="25">
        <f>J82</f>
        <v>0</v>
      </c>
      <c r="N82" s="24">
        <f>I82-J82</f>
        <v>0</v>
      </c>
      <c r="O82" s="24">
        <f t="shared" si="1"/>
        <v>0</v>
      </c>
    </row>
    <row r="83" spans="1:15" ht="18.75" hidden="1" customHeight="1">
      <c r="A83" s="37" t="s">
        <v>228</v>
      </c>
      <c r="B83" s="38" t="s">
        <v>61</v>
      </c>
      <c r="C83" s="207" t="s">
        <v>257</v>
      </c>
      <c r="D83" s="208"/>
      <c r="E83" s="208"/>
      <c r="F83" s="208"/>
      <c r="G83" s="209"/>
      <c r="H83" s="25"/>
      <c r="I83" s="25">
        <f t="shared" ref="I83:I96" si="16">H83</f>
        <v>0</v>
      </c>
      <c r="J83" s="25"/>
      <c r="K83" s="25"/>
      <c r="L83" s="25"/>
      <c r="M83" s="25"/>
      <c r="N83" s="24">
        <f>I83-J83</f>
        <v>0</v>
      </c>
      <c r="O83" s="24">
        <f t="shared" si="1"/>
        <v>0</v>
      </c>
    </row>
    <row r="84" spans="1:15" ht="18.75" hidden="1" customHeight="1">
      <c r="A84" s="37"/>
      <c r="B84" s="38" t="s">
        <v>61</v>
      </c>
      <c r="C84" s="207" t="s">
        <v>230</v>
      </c>
      <c r="D84" s="208"/>
      <c r="E84" s="208"/>
      <c r="F84" s="208"/>
      <c r="G84" s="209"/>
      <c r="H84" s="25"/>
      <c r="I84" s="25">
        <f t="shared" si="16"/>
        <v>0</v>
      </c>
      <c r="J84" s="25"/>
      <c r="K84" s="25"/>
      <c r="L84" s="25"/>
      <c r="M84" s="25">
        <f t="shared" ref="M84:M91" si="17">J84</f>
        <v>0</v>
      </c>
      <c r="N84" s="24">
        <f>I84-J84</f>
        <v>0</v>
      </c>
      <c r="O84" s="24">
        <f t="shared" si="1"/>
        <v>0</v>
      </c>
    </row>
    <row r="85" spans="1:15" ht="18.75" hidden="1" customHeight="1">
      <c r="A85" s="37" t="s">
        <v>229</v>
      </c>
      <c r="B85" s="38" t="s">
        <v>61</v>
      </c>
      <c r="C85" s="207" t="s">
        <v>231</v>
      </c>
      <c r="D85" s="208"/>
      <c r="E85" s="208"/>
      <c r="F85" s="208"/>
      <c r="G85" s="209"/>
      <c r="H85" s="25"/>
      <c r="I85" s="25">
        <f t="shared" si="16"/>
        <v>0</v>
      </c>
      <c r="J85" s="25"/>
      <c r="K85" s="25"/>
      <c r="L85" s="25"/>
      <c r="M85" s="25">
        <f t="shared" si="17"/>
        <v>0</v>
      </c>
      <c r="N85" s="24">
        <f>I85-J85</f>
        <v>0</v>
      </c>
      <c r="O85" s="24">
        <f t="shared" si="1"/>
        <v>0</v>
      </c>
    </row>
    <row r="86" spans="1:15" ht="18.75" customHeight="1">
      <c r="A86" s="37"/>
      <c r="B86" s="38" t="s">
        <v>61</v>
      </c>
      <c r="C86" s="39" t="s">
        <v>48</v>
      </c>
      <c r="D86" s="40" t="s">
        <v>306</v>
      </c>
      <c r="E86" s="40" t="s">
        <v>368</v>
      </c>
      <c r="F86" s="40" t="s">
        <v>337</v>
      </c>
      <c r="G86" s="41" t="s">
        <v>75</v>
      </c>
      <c r="H86" s="25">
        <v>1825013.64</v>
      </c>
      <c r="I86" s="25">
        <f t="shared" si="16"/>
        <v>1825013.64</v>
      </c>
      <c r="J86" s="25">
        <v>1449678</v>
      </c>
      <c r="K86" s="25"/>
      <c r="L86" s="25"/>
      <c r="M86" s="25">
        <f>J86</f>
        <v>1449678</v>
      </c>
      <c r="N86" s="24">
        <f>H86-J86</f>
        <v>375335.6399999999</v>
      </c>
      <c r="O86" s="24">
        <f t="shared" si="1"/>
        <v>375335.6399999999</v>
      </c>
    </row>
    <row r="87" spans="1:15" ht="18.75" hidden="1" customHeight="1">
      <c r="A87" s="37"/>
      <c r="B87" s="38" t="s">
        <v>61</v>
      </c>
      <c r="C87" s="39" t="s">
        <v>48</v>
      </c>
      <c r="D87" s="40" t="s">
        <v>306</v>
      </c>
      <c r="E87" s="40" t="s">
        <v>368</v>
      </c>
      <c r="F87" s="40" t="s">
        <v>337</v>
      </c>
      <c r="G87" s="41" t="s">
        <v>77</v>
      </c>
      <c r="H87" s="25"/>
      <c r="I87" s="25">
        <f t="shared" si="16"/>
        <v>0</v>
      </c>
      <c r="J87" s="25"/>
      <c r="K87" s="25"/>
      <c r="L87" s="25"/>
      <c r="M87" s="25">
        <f>J87</f>
        <v>0</v>
      </c>
      <c r="N87" s="24">
        <f>H87-J87</f>
        <v>0</v>
      </c>
      <c r="O87" s="24">
        <f t="shared" si="1"/>
        <v>0</v>
      </c>
    </row>
    <row r="88" spans="1:15" ht="18.75" customHeight="1">
      <c r="A88" s="37"/>
      <c r="B88" s="38" t="s">
        <v>61</v>
      </c>
      <c r="C88" s="39" t="s">
        <v>48</v>
      </c>
      <c r="D88" s="40" t="s">
        <v>306</v>
      </c>
      <c r="E88" s="40" t="s">
        <v>368</v>
      </c>
      <c r="F88" s="40" t="s">
        <v>47</v>
      </c>
      <c r="G88" s="41" t="s">
        <v>388</v>
      </c>
      <c r="H88" s="25">
        <v>10800</v>
      </c>
      <c r="I88" s="25">
        <f t="shared" si="16"/>
        <v>10800</v>
      </c>
      <c r="J88" s="25">
        <v>5815</v>
      </c>
      <c r="K88" s="25"/>
      <c r="L88" s="25"/>
      <c r="M88" s="25">
        <f t="shared" si="17"/>
        <v>5815</v>
      </c>
      <c r="N88" s="24">
        <f>H88-J88</f>
        <v>4985</v>
      </c>
      <c r="O88" s="24">
        <f t="shared" si="1"/>
        <v>4985</v>
      </c>
    </row>
    <row r="89" spans="1:15" ht="18.75" hidden="1" customHeight="1">
      <c r="A89" s="42" t="s">
        <v>198</v>
      </c>
      <c r="B89" s="38"/>
      <c r="C89" s="39"/>
      <c r="D89" s="40"/>
      <c r="E89" s="83" t="s">
        <v>196</v>
      </c>
      <c r="F89" s="40"/>
      <c r="G89" s="41"/>
      <c r="H89" s="54">
        <f>H90+H91</f>
        <v>0</v>
      </c>
      <c r="I89" s="54">
        <f t="shared" si="16"/>
        <v>0</v>
      </c>
      <c r="J89" s="54">
        <f>J91+J90</f>
        <v>0</v>
      </c>
      <c r="K89" s="54"/>
      <c r="L89" s="54"/>
      <c r="M89" s="54">
        <f t="shared" si="17"/>
        <v>0</v>
      </c>
      <c r="N89" s="62">
        <f t="shared" ref="N89:N107" si="18">H89-J89</f>
        <v>0</v>
      </c>
      <c r="O89" s="62">
        <f t="shared" si="1"/>
        <v>0</v>
      </c>
    </row>
    <row r="90" spans="1:15" ht="18.75" hidden="1" customHeight="1">
      <c r="A90" s="42"/>
      <c r="B90" s="38" t="s">
        <v>61</v>
      </c>
      <c r="C90" s="39" t="s">
        <v>48</v>
      </c>
      <c r="D90" s="40" t="s">
        <v>197</v>
      </c>
      <c r="E90" s="40" t="s">
        <v>239</v>
      </c>
      <c r="F90" s="40" t="s">
        <v>223</v>
      </c>
      <c r="G90" s="41" t="s">
        <v>77</v>
      </c>
      <c r="H90" s="25"/>
      <c r="I90" s="25">
        <f t="shared" si="16"/>
        <v>0</v>
      </c>
      <c r="J90" s="25"/>
      <c r="K90" s="25"/>
      <c r="L90" s="25"/>
      <c r="M90" s="25">
        <f t="shared" si="17"/>
        <v>0</v>
      </c>
      <c r="N90" s="29">
        <f t="shared" si="18"/>
        <v>0</v>
      </c>
      <c r="O90" s="24">
        <f t="shared" si="1"/>
        <v>0</v>
      </c>
    </row>
    <row r="91" spans="1:15" ht="18.75" hidden="1" customHeight="1">
      <c r="A91" s="37" t="s">
        <v>104</v>
      </c>
      <c r="B91" s="38" t="s">
        <v>61</v>
      </c>
      <c r="C91" s="39" t="s">
        <v>48</v>
      </c>
      <c r="D91" s="40" t="s">
        <v>197</v>
      </c>
      <c r="E91" s="40" t="s">
        <v>293</v>
      </c>
      <c r="F91" s="40" t="s">
        <v>318</v>
      </c>
      <c r="G91" s="41" t="s">
        <v>107</v>
      </c>
      <c r="H91" s="25">
        <v>0</v>
      </c>
      <c r="I91" s="25">
        <f t="shared" si="16"/>
        <v>0</v>
      </c>
      <c r="J91" s="25"/>
      <c r="K91" s="25"/>
      <c r="L91" s="25"/>
      <c r="M91" s="25">
        <f t="shared" si="17"/>
        <v>0</v>
      </c>
      <c r="N91" s="24">
        <f t="shared" si="18"/>
        <v>0</v>
      </c>
      <c r="O91" s="24">
        <f t="shared" si="1"/>
        <v>0</v>
      </c>
    </row>
    <row r="92" spans="1:15" ht="18.75" hidden="1" customHeight="1">
      <c r="A92" s="37" t="s">
        <v>76</v>
      </c>
      <c r="B92" s="38"/>
      <c r="C92" s="39" t="s">
        <v>48</v>
      </c>
      <c r="D92" s="40" t="s">
        <v>94</v>
      </c>
      <c r="E92" s="40" t="s">
        <v>95</v>
      </c>
      <c r="F92" s="40" t="s">
        <v>92</v>
      </c>
      <c r="G92" s="41" t="s">
        <v>77</v>
      </c>
      <c r="H92" s="25">
        <v>0</v>
      </c>
      <c r="I92" s="25">
        <f t="shared" si="16"/>
        <v>0</v>
      </c>
      <c r="J92" s="25">
        <v>0</v>
      </c>
      <c r="K92" s="25"/>
      <c r="L92" s="25"/>
      <c r="M92" s="25">
        <f t="shared" ref="M92:M101" si="19">J92</f>
        <v>0</v>
      </c>
      <c r="N92" s="24">
        <f t="shared" si="18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65</v>
      </c>
      <c r="G93" s="41" t="s">
        <v>77</v>
      </c>
      <c r="H93" s="25"/>
      <c r="I93" s="25">
        <f t="shared" si="16"/>
        <v>0</v>
      </c>
      <c r="J93" s="25"/>
      <c r="K93" s="25"/>
      <c r="L93" s="25"/>
      <c r="M93" s="25">
        <f t="shared" si="19"/>
        <v>0</v>
      </c>
      <c r="N93" s="24">
        <f t="shared" si="18"/>
        <v>0</v>
      </c>
      <c r="O93" s="24">
        <f t="shared" si="1"/>
        <v>0</v>
      </c>
    </row>
    <row r="94" spans="1:15" ht="18.75" hidden="1" customHeight="1">
      <c r="A94" s="37" t="s">
        <v>80</v>
      </c>
      <c r="B94" s="38"/>
      <c r="C94" s="39" t="s">
        <v>182</v>
      </c>
      <c r="D94" s="40" t="s">
        <v>94</v>
      </c>
      <c r="E94" s="40" t="s">
        <v>195</v>
      </c>
      <c r="F94" s="40" t="s">
        <v>96</v>
      </c>
      <c r="G94" s="41" t="s">
        <v>81</v>
      </c>
      <c r="H94" s="25"/>
      <c r="I94" s="25">
        <f t="shared" si="16"/>
        <v>0</v>
      </c>
      <c r="J94" s="25">
        <v>0</v>
      </c>
      <c r="K94" s="25"/>
      <c r="L94" s="25"/>
      <c r="M94" s="25">
        <f t="shared" si="19"/>
        <v>0</v>
      </c>
      <c r="N94" s="24">
        <f t="shared" si="18"/>
        <v>0</v>
      </c>
      <c r="O94" s="24">
        <f t="shared" si="1"/>
        <v>0</v>
      </c>
    </row>
    <row r="95" spans="1:15" ht="18.75" hidden="1" customHeight="1">
      <c r="A95" s="55"/>
      <c r="B95" s="38"/>
      <c r="C95" s="39" t="s">
        <v>48</v>
      </c>
      <c r="D95" s="40" t="s">
        <v>94</v>
      </c>
      <c r="E95" s="40" t="s">
        <v>184</v>
      </c>
      <c r="F95" s="40" t="s">
        <v>96</v>
      </c>
      <c r="G95" s="41" t="s">
        <v>81</v>
      </c>
      <c r="H95" s="25"/>
      <c r="I95" s="25">
        <f t="shared" si="16"/>
        <v>0</v>
      </c>
      <c r="J95" s="25"/>
      <c r="K95" s="25"/>
      <c r="L95" s="25"/>
      <c r="M95" s="25">
        <f t="shared" si="19"/>
        <v>0</v>
      </c>
      <c r="N95" s="24">
        <f t="shared" si="18"/>
        <v>0</v>
      </c>
      <c r="O95" s="24">
        <f t="shared" si="1"/>
        <v>0</v>
      </c>
    </row>
    <row r="96" spans="1:15" ht="18.75" hidden="1" customHeight="1">
      <c r="A96" s="37" t="s">
        <v>74</v>
      </c>
      <c r="B96" s="38"/>
      <c r="C96" s="39" t="s">
        <v>48</v>
      </c>
      <c r="D96" s="40" t="s">
        <v>94</v>
      </c>
      <c r="E96" s="40" t="s">
        <v>195</v>
      </c>
      <c r="F96" s="40" t="s">
        <v>65</v>
      </c>
      <c r="G96" s="41" t="s">
        <v>75</v>
      </c>
      <c r="H96" s="25"/>
      <c r="I96" s="25">
        <f t="shared" si="16"/>
        <v>0</v>
      </c>
      <c r="J96" s="25"/>
      <c r="K96" s="25"/>
      <c r="L96" s="25"/>
      <c r="M96" s="25">
        <f t="shared" si="19"/>
        <v>0</v>
      </c>
      <c r="N96" s="24">
        <f t="shared" si="18"/>
        <v>0</v>
      </c>
      <c r="O96" s="24">
        <f t="shared" si="1"/>
        <v>0</v>
      </c>
    </row>
    <row r="97" spans="1:15" ht="18.75" customHeight="1">
      <c r="A97" s="161" t="s">
        <v>426</v>
      </c>
      <c r="B97" s="38"/>
      <c r="C97" s="154"/>
      <c r="D97" s="155"/>
      <c r="E97" s="159" t="s">
        <v>197</v>
      </c>
      <c r="F97" s="155"/>
      <c r="G97" s="156"/>
      <c r="H97" s="54">
        <v>200000</v>
      </c>
      <c r="I97" s="54">
        <v>200000</v>
      </c>
      <c r="J97" s="25"/>
      <c r="K97" s="25"/>
      <c r="L97" s="25"/>
      <c r="M97" s="25"/>
      <c r="N97" s="62">
        <v>200000</v>
      </c>
      <c r="O97" s="62">
        <v>200000</v>
      </c>
    </row>
    <row r="98" spans="1:15" ht="18.75" customHeight="1">
      <c r="A98" s="160"/>
      <c r="B98" s="38" t="s">
        <v>61</v>
      </c>
      <c r="C98" s="157" t="s">
        <v>182</v>
      </c>
      <c r="D98" s="158" t="s">
        <v>197</v>
      </c>
      <c r="E98" s="162" t="s">
        <v>427</v>
      </c>
      <c r="F98" s="162" t="s">
        <v>337</v>
      </c>
      <c r="G98" s="163" t="s">
        <v>77</v>
      </c>
      <c r="H98" s="25">
        <v>200000</v>
      </c>
      <c r="I98" s="25">
        <v>200000</v>
      </c>
      <c r="J98" s="25"/>
      <c r="K98" s="25"/>
      <c r="L98" s="25"/>
      <c r="M98" s="25"/>
      <c r="N98" s="24">
        <v>200000</v>
      </c>
      <c r="O98" s="24">
        <v>200000</v>
      </c>
    </row>
    <row r="99" spans="1:15" ht="18.75" customHeight="1">
      <c r="A99" s="113" t="s">
        <v>400</v>
      </c>
      <c r="B99" s="38"/>
      <c r="C99" s="39"/>
      <c r="D99" s="40"/>
      <c r="E99" s="83" t="s">
        <v>253</v>
      </c>
      <c r="F99" s="40"/>
      <c r="G99" s="41"/>
      <c r="H99" s="54">
        <f>H100+H107+H108</f>
        <v>9085</v>
      </c>
      <c r="I99" s="54">
        <f t="shared" ref="I99:O99" si="20">I100+I107+I108</f>
        <v>9085</v>
      </c>
      <c r="J99" s="54">
        <f>J100+J107+J108</f>
        <v>7320.5</v>
      </c>
      <c r="K99" s="54">
        <f t="shared" si="20"/>
        <v>0</v>
      </c>
      <c r="L99" s="54">
        <f t="shared" si="20"/>
        <v>0</v>
      </c>
      <c r="M99" s="54">
        <f t="shared" si="20"/>
        <v>7320.5</v>
      </c>
      <c r="N99" s="54">
        <f t="shared" si="20"/>
        <v>1764.5</v>
      </c>
      <c r="O99" s="54">
        <f t="shared" si="20"/>
        <v>1764.5</v>
      </c>
    </row>
    <row r="100" spans="1:15" ht="12.75" hidden="1" customHeight="1">
      <c r="A100" s="37" t="s">
        <v>74</v>
      </c>
      <c r="B100" s="38" t="s">
        <v>61</v>
      </c>
      <c r="C100" s="207" t="s">
        <v>347</v>
      </c>
      <c r="D100" s="208"/>
      <c r="E100" s="208"/>
      <c r="F100" s="208"/>
      <c r="G100" s="209"/>
      <c r="H100" s="25"/>
      <c r="I100" s="25">
        <f>H100</f>
        <v>0</v>
      </c>
      <c r="J100" s="25"/>
      <c r="K100" s="25"/>
      <c r="L100" s="25"/>
      <c r="M100" s="25">
        <f t="shared" si="19"/>
        <v>0</v>
      </c>
      <c r="N100" s="24">
        <f t="shared" si="18"/>
        <v>0</v>
      </c>
      <c r="O100" s="24">
        <f t="shared" si="1"/>
        <v>0</v>
      </c>
    </row>
    <row r="101" spans="1:15" ht="12.75" hidden="1" customHeight="1">
      <c r="A101" s="37" t="s">
        <v>74</v>
      </c>
      <c r="B101" s="38"/>
      <c r="C101" s="39"/>
      <c r="D101" s="40"/>
      <c r="E101" s="40" t="s">
        <v>94</v>
      </c>
      <c r="F101" s="40"/>
      <c r="G101" s="41"/>
      <c r="H101" s="54">
        <f>H102</f>
        <v>0</v>
      </c>
      <c r="I101" s="54">
        <f>I102</f>
        <v>0</v>
      </c>
      <c r="J101" s="54">
        <f>J102</f>
        <v>0</v>
      </c>
      <c r="K101" s="54"/>
      <c r="L101" s="54"/>
      <c r="M101" s="54">
        <f t="shared" si="19"/>
        <v>0</v>
      </c>
      <c r="N101" s="24">
        <f t="shared" si="18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 t="s">
        <v>61</v>
      </c>
      <c r="C102" s="39" t="s">
        <v>48</v>
      </c>
      <c r="D102" s="40" t="s">
        <v>94</v>
      </c>
      <c r="E102" s="40" t="s">
        <v>240</v>
      </c>
      <c r="F102" s="40" t="s">
        <v>110</v>
      </c>
      <c r="G102" s="41" t="s">
        <v>77</v>
      </c>
      <c r="H102" s="25"/>
      <c r="I102" s="25">
        <f>H102</f>
        <v>0</v>
      </c>
      <c r="J102" s="25"/>
      <c r="K102" s="25"/>
      <c r="L102" s="25"/>
      <c r="M102" s="25"/>
      <c r="N102" s="24">
        <f t="shared" si="18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/>
      <c r="C103" s="39"/>
      <c r="D103" s="40"/>
      <c r="E103" s="83" t="s">
        <v>94</v>
      </c>
      <c r="F103" s="40"/>
      <c r="G103" s="41"/>
      <c r="H103" s="54">
        <f>H104+H107+H105+H106</f>
        <v>8785</v>
      </c>
      <c r="I103" s="54">
        <f>I104+I107+I105+I106</f>
        <v>8785</v>
      </c>
      <c r="J103" s="54">
        <f>J106+J105</f>
        <v>0</v>
      </c>
      <c r="K103" s="54">
        <f>K104+K107+K105</f>
        <v>0</v>
      </c>
      <c r="L103" s="54">
        <f>L104+L107+L105</f>
        <v>0</v>
      </c>
      <c r="M103" s="54">
        <f>M106+M105</f>
        <v>0</v>
      </c>
      <c r="N103" s="62">
        <f t="shared" si="18"/>
        <v>8785</v>
      </c>
      <c r="O103" s="62">
        <f t="shared" ref="O103:O108" si="21">I103-J103</f>
        <v>8785</v>
      </c>
    </row>
    <row r="104" spans="1:15" ht="0.75" hidden="1" customHeight="1">
      <c r="A104" s="37" t="s">
        <v>74</v>
      </c>
      <c r="B104" s="38" t="s">
        <v>61</v>
      </c>
      <c r="C104" s="39" t="s">
        <v>48</v>
      </c>
      <c r="D104" s="40" t="s">
        <v>94</v>
      </c>
      <c r="E104" s="40" t="s">
        <v>269</v>
      </c>
      <c r="F104" s="40" t="s">
        <v>223</v>
      </c>
      <c r="G104" s="41" t="s">
        <v>75</v>
      </c>
      <c r="H104" s="25"/>
      <c r="I104" s="25">
        <f>H104</f>
        <v>0</v>
      </c>
      <c r="J104" s="25">
        <v>50030</v>
      </c>
      <c r="K104" s="25"/>
      <c r="L104" s="25"/>
      <c r="M104" s="25">
        <f t="shared" ref="M104:M116" si="22">J104</f>
        <v>50030</v>
      </c>
      <c r="N104" s="24">
        <f t="shared" si="18"/>
        <v>-50030</v>
      </c>
      <c r="O104" s="24">
        <f t="shared" si="21"/>
        <v>-50030</v>
      </c>
    </row>
    <row r="105" spans="1:15" ht="12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308</v>
      </c>
      <c r="F105" s="40" t="s">
        <v>223</v>
      </c>
      <c r="G105" s="41" t="s">
        <v>77</v>
      </c>
      <c r="H105" s="25">
        <v>0</v>
      </c>
      <c r="I105" s="25">
        <f>H105</f>
        <v>0</v>
      </c>
      <c r="J105" s="25"/>
      <c r="K105" s="25"/>
      <c r="L105" s="25"/>
      <c r="M105" s="25">
        <f t="shared" si="22"/>
        <v>0</v>
      </c>
      <c r="N105" s="24">
        <f t="shared" si="18"/>
        <v>0</v>
      </c>
      <c r="O105" s="24">
        <f t="shared" si="21"/>
        <v>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135</v>
      </c>
      <c r="G106" s="41" t="s">
        <v>93</v>
      </c>
      <c r="H106" s="25">
        <v>0</v>
      </c>
      <c r="I106" s="25">
        <f>H106</f>
        <v>0</v>
      </c>
      <c r="J106" s="25"/>
      <c r="K106" s="25"/>
      <c r="L106" s="25"/>
      <c r="M106" s="25">
        <f t="shared" si="22"/>
        <v>0</v>
      </c>
      <c r="N106" s="24">
        <f t="shared" si="18"/>
        <v>0</v>
      </c>
      <c r="O106" s="24">
        <f t="shared" si="21"/>
        <v>0</v>
      </c>
    </row>
    <row r="107" spans="1:15" ht="16.5" customHeight="1">
      <c r="A107" s="37" t="s">
        <v>74</v>
      </c>
      <c r="B107" s="38" t="s">
        <v>61</v>
      </c>
      <c r="C107" s="207" t="s">
        <v>369</v>
      </c>
      <c r="D107" s="208"/>
      <c r="E107" s="208"/>
      <c r="F107" s="208"/>
      <c r="G107" s="209"/>
      <c r="H107" s="25">
        <v>8785</v>
      </c>
      <c r="I107" s="25">
        <f>H107</f>
        <v>8785</v>
      </c>
      <c r="J107" s="25">
        <v>7320.5</v>
      </c>
      <c r="K107" s="25"/>
      <c r="L107" s="25"/>
      <c r="M107" s="25">
        <f t="shared" si="22"/>
        <v>7320.5</v>
      </c>
      <c r="N107" s="24">
        <f t="shared" si="18"/>
        <v>1464.5</v>
      </c>
      <c r="O107" s="24">
        <f t="shared" si="21"/>
        <v>1464.5</v>
      </c>
    </row>
    <row r="108" spans="1:15" ht="23.25" customHeight="1">
      <c r="A108" s="55"/>
      <c r="B108" s="38" t="s">
        <v>61</v>
      </c>
      <c r="C108" s="207" t="s">
        <v>390</v>
      </c>
      <c r="D108" s="208"/>
      <c r="E108" s="208"/>
      <c r="F108" s="208"/>
      <c r="G108" s="209"/>
      <c r="H108" s="25">
        <v>300</v>
      </c>
      <c r="I108" s="25">
        <f>H108</f>
        <v>300</v>
      </c>
      <c r="J108" s="25">
        <v>0</v>
      </c>
      <c r="K108" s="25"/>
      <c r="L108" s="25"/>
      <c r="M108" s="25">
        <f>J108</f>
        <v>0</v>
      </c>
      <c r="N108" s="24">
        <f>H108-J108</f>
        <v>300</v>
      </c>
      <c r="O108" s="24">
        <f t="shared" si="21"/>
        <v>300</v>
      </c>
    </row>
    <row r="109" spans="1:15" ht="27" customHeight="1">
      <c r="A109" s="114" t="s">
        <v>341</v>
      </c>
      <c r="B109" s="38"/>
      <c r="C109" s="39"/>
      <c r="D109" s="40"/>
      <c r="E109" s="83" t="s">
        <v>94</v>
      </c>
      <c r="F109" s="40"/>
      <c r="G109" s="41"/>
      <c r="H109" s="54">
        <f>H110+H114+H113+H111+H115+H112</f>
        <v>405300</v>
      </c>
      <c r="I109" s="54">
        <f>I110+I114+I113+I111+I115+I112</f>
        <v>405300</v>
      </c>
      <c r="J109" s="54">
        <f t="shared" ref="J109:O109" si="23">J110+J114+J113+J111+J115</f>
        <v>200000</v>
      </c>
      <c r="K109" s="54">
        <f t="shared" si="23"/>
        <v>0</v>
      </c>
      <c r="L109" s="54">
        <f t="shared" si="23"/>
        <v>0</v>
      </c>
      <c r="M109" s="54">
        <f t="shared" si="23"/>
        <v>200000</v>
      </c>
      <c r="N109" s="54">
        <f t="shared" si="23"/>
        <v>300</v>
      </c>
      <c r="O109" s="54">
        <f t="shared" si="23"/>
        <v>300</v>
      </c>
    </row>
    <row r="110" spans="1:15" ht="17.25" customHeight="1">
      <c r="A110" s="37" t="s">
        <v>305</v>
      </c>
      <c r="B110" s="38" t="s">
        <v>61</v>
      </c>
      <c r="C110" s="39" t="s">
        <v>48</v>
      </c>
      <c r="D110" s="40" t="s">
        <v>94</v>
      </c>
      <c r="E110" s="40" t="s">
        <v>370</v>
      </c>
      <c r="F110" s="40" t="s">
        <v>337</v>
      </c>
      <c r="G110" s="41" t="s">
        <v>387</v>
      </c>
      <c r="H110" s="25">
        <v>300</v>
      </c>
      <c r="I110" s="25">
        <f t="shared" ref="I110:I116" si="24">H110</f>
        <v>300</v>
      </c>
      <c r="J110" s="25">
        <v>0</v>
      </c>
      <c r="K110" s="25">
        <v>0</v>
      </c>
      <c r="L110" s="25">
        <v>0</v>
      </c>
      <c r="M110" s="25">
        <f>J110</f>
        <v>0</v>
      </c>
      <c r="N110" s="24">
        <f>H110-J110</f>
        <v>300</v>
      </c>
      <c r="O110" s="24">
        <f>H110-J110</f>
        <v>300</v>
      </c>
    </row>
    <row r="111" spans="1:15" ht="17.25" customHeight="1">
      <c r="A111" s="55"/>
      <c r="B111" s="38" t="s">
        <v>61</v>
      </c>
      <c r="C111" s="142" t="s">
        <v>48</v>
      </c>
      <c r="D111" s="143" t="s">
        <v>94</v>
      </c>
      <c r="E111" s="143" t="s">
        <v>421</v>
      </c>
      <c r="F111" s="143" t="s">
        <v>337</v>
      </c>
      <c r="G111" s="153" t="s">
        <v>81</v>
      </c>
      <c r="H111" s="25">
        <v>200000</v>
      </c>
      <c r="I111" s="25">
        <f t="shared" si="24"/>
        <v>200000</v>
      </c>
      <c r="J111" s="25">
        <v>200000</v>
      </c>
      <c r="K111" s="25"/>
      <c r="L111" s="25"/>
      <c r="M111" s="25">
        <f>J111</f>
        <v>200000</v>
      </c>
      <c r="N111" s="24">
        <f>H111-J111</f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66" t="s">
        <v>48</v>
      </c>
      <c r="D112" s="167" t="s">
        <v>94</v>
      </c>
      <c r="E112" s="167" t="s">
        <v>421</v>
      </c>
      <c r="F112" s="167" t="s">
        <v>337</v>
      </c>
      <c r="G112" s="168" t="s">
        <v>75</v>
      </c>
      <c r="H112" s="25">
        <v>160000</v>
      </c>
      <c r="I112" s="25">
        <f t="shared" si="24"/>
        <v>160000</v>
      </c>
      <c r="J112" s="25"/>
      <c r="K112" s="25"/>
      <c r="L112" s="25"/>
      <c r="M112" s="25"/>
      <c r="N112" s="24"/>
      <c r="O112" s="24"/>
    </row>
    <row r="113" spans="1:16" ht="17.25" customHeight="1">
      <c r="A113" s="55"/>
      <c r="B113" s="38" t="s">
        <v>61</v>
      </c>
      <c r="C113" s="138" t="s">
        <v>48</v>
      </c>
      <c r="D113" s="139" t="s">
        <v>94</v>
      </c>
      <c r="E113" s="139" t="s">
        <v>421</v>
      </c>
      <c r="F113" s="139" t="s">
        <v>337</v>
      </c>
      <c r="G113" s="140" t="s">
        <v>77</v>
      </c>
      <c r="H113" s="25">
        <v>0</v>
      </c>
      <c r="I113" s="25">
        <f t="shared" si="24"/>
        <v>0</v>
      </c>
      <c r="J113" s="25">
        <v>0</v>
      </c>
      <c r="K113" s="25"/>
      <c r="L113" s="25"/>
      <c r="M113" s="25">
        <f>J113</f>
        <v>0</v>
      </c>
      <c r="N113" s="24">
        <f>H113-J113</f>
        <v>0</v>
      </c>
      <c r="O113" s="24">
        <f>H113-J113</f>
        <v>0</v>
      </c>
    </row>
    <row r="114" spans="1:16" ht="17.25" customHeight="1">
      <c r="A114" s="55"/>
      <c r="B114" s="38" t="s">
        <v>61</v>
      </c>
      <c r="C114" s="39" t="s">
        <v>48</v>
      </c>
      <c r="D114" s="40" t="s">
        <v>94</v>
      </c>
      <c r="E114" s="135" t="s">
        <v>420</v>
      </c>
      <c r="F114" s="40" t="s">
        <v>337</v>
      </c>
      <c r="G114" s="136" t="s">
        <v>75</v>
      </c>
      <c r="H114" s="25">
        <v>0</v>
      </c>
      <c r="I114" s="25">
        <f t="shared" si="24"/>
        <v>0</v>
      </c>
      <c r="J114" s="25">
        <v>0</v>
      </c>
      <c r="K114" s="25"/>
      <c r="L114" s="25"/>
      <c r="M114" s="25">
        <f>J114</f>
        <v>0</v>
      </c>
      <c r="N114" s="24">
        <f>H114-J114</f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148" t="s">
        <v>48</v>
      </c>
      <c r="D115" s="149" t="s">
        <v>94</v>
      </c>
      <c r="E115" s="149" t="s">
        <v>420</v>
      </c>
      <c r="F115" s="149" t="s">
        <v>337</v>
      </c>
      <c r="G115" s="150" t="s">
        <v>81</v>
      </c>
      <c r="H115" s="25">
        <v>45000</v>
      </c>
      <c r="I115" s="25">
        <f t="shared" si="24"/>
        <v>45000</v>
      </c>
      <c r="J115" s="25"/>
      <c r="K115" s="25"/>
      <c r="L115" s="25"/>
      <c r="M115" s="25"/>
      <c r="N115" s="24"/>
      <c r="O115" s="24"/>
    </row>
    <row r="116" spans="1:16" ht="15">
      <c r="A116" s="88" t="s">
        <v>159</v>
      </c>
      <c r="B116" s="38"/>
      <c r="C116" s="201" t="s">
        <v>168</v>
      </c>
      <c r="D116" s="202"/>
      <c r="E116" s="202"/>
      <c r="F116" s="202"/>
      <c r="G116" s="203"/>
      <c r="H116" s="54">
        <f>H118+H120+H122+H124+H129+H131+H140+H141+H142+H145+H146+H143+H144+H130</f>
        <v>1230927</v>
      </c>
      <c r="I116" s="54">
        <f t="shared" si="24"/>
        <v>1230927</v>
      </c>
      <c r="J116" s="54">
        <f>J118+J120+J122+J131+J133+J145+J132+J137+J139+J136+J129+J138+J147+J140+J121+J130+J142+J141+J124+J146+J143+J144</f>
        <v>443659.05</v>
      </c>
      <c r="K116" s="54" t="e">
        <f>K118+#REF!+#REF!+K145+K122</f>
        <v>#REF!</v>
      </c>
      <c r="L116" s="54" t="e">
        <f>L118+#REF!+#REF!+L145+L122</f>
        <v>#REF!</v>
      </c>
      <c r="M116" s="54">
        <f t="shared" si="22"/>
        <v>443659.05</v>
      </c>
      <c r="N116" s="62">
        <f>H116-J116</f>
        <v>787267.95</v>
      </c>
      <c r="O116" s="62">
        <f t="shared" ref="O116:O173" si="25">I116-J116</f>
        <v>787267.95</v>
      </c>
    </row>
    <row r="117" spans="1:16" ht="15">
      <c r="A117" s="55" t="s">
        <v>309</v>
      </c>
      <c r="B117" s="38"/>
      <c r="C117" s="84"/>
      <c r="D117" s="83"/>
      <c r="E117" s="83"/>
      <c r="F117" s="83"/>
      <c r="G117" s="85"/>
      <c r="H117" s="54"/>
      <c r="I117" s="54"/>
      <c r="J117" s="54"/>
      <c r="K117" s="54"/>
      <c r="L117" s="54"/>
      <c r="M117" s="54"/>
      <c r="N117" s="62"/>
      <c r="O117" s="62"/>
    </row>
    <row r="118" spans="1:16" ht="14.25">
      <c r="A118" s="37" t="s">
        <v>72</v>
      </c>
      <c r="B118" s="38" t="s">
        <v>61</v>
      </c>
      <c r="C118" s="39" t="s">
        <v>48</v>
      </c>
      <c r="D118" s="40" t="s">
        <v>97</v>
      </c>
      <c r="E118" s="40" t="s">
        <v>371</v>
      </c>
      <c r="F118" s="146" t="s">
        <v>424</v>
      </c>
      <c r="G118" s="41" t="s">
        <v>73</v>
      </c>
      <c r="H118" s="92">
        <v>180927</v>
      </c>
      <c r="I118" s="25">
        <f t="shared" ref="I118:I125" si="26">H118</f>
        <v>180927</v>
      </c>
      <c r="J118" s="92">
        <v>147451.04999999999</v>
      </c>
      <c r="K118" s="25"/>
      <c r="L118" s="25"/>
      <c r="M118" s="25">
        <f>J118</f>
        <v>147451.04999999999</v>
      </c>
      <c r="N118" s="24">
        <f>H118-J118</f>
        <v>33475.950000000012</v>
      </c>
      <c r="O118" s="24">
        <f t="shared" si="25"/>
        <v>33475.950000000012</v>
      </c>
      <c r="P118" s="91"/>
    </row>
    <row r="119" spans="1:16" ht="12" hidden="1" customHeight="1">
      <c r="A119" s="37"/>
      <c r="B119" s="38"/>
      <c r="C119" s="39" t="s">
        <v>48</v>
      </c>
      <c r="D119" s="40" t="s">
        <v>97</v>
      </c>
      <c r="E119" s="40" t="s">
        <v>348</v>
      </c>
      <c r="F119" s="40" t="s">
        <v>337</v>
      </c>
      <c r="G119" s="41" t="s">
        <v>75</v>
      </c>
      <c r="H119" s="92"/>
      <c r="I119" s="25">
        <f t="shared" si="26"/>
        <v>0</v>
      </c>
      <c r="J119" s="92"/>
      <c r="K119" s="25"/>
      <c r="L119" s="25"/>
      <c r="M119" s="25"/>
      <c r="N119" s="24"/>
      <c r="O119" s="24">
        <f t="shared" si="25"/>
        <v>0</v>
      </c>
    </row>
    <row r="120" spans="1:16" ht="14.25">
      <c r="A120" s="37" t="s">
        <v>74</v>
      </c>
      <c r="B120" s="38" t="s">
        <v>61</v>
      </c>
      <c r="C120" s="39" t="s">
        <v>48</v>
      </c>
      <c r="D120" s="40" t="s">
        <v>97</v>
      </c>
      <c r="E120" s="40" t="s">
        <v>371</v>
      </c>
      <c r="F120" s="40" t="s">
        <v>337</v>
      </c>
      <c r="G120" s="41" t="s">
        <v>75</v>
      </c>
      <c r="H120" s="92">
        <v>45000</v>
      </c>
      <c r="I120" s="25">
        <f t="shared" si="26"/>
        <v>45000</v>
      </c>
      <c r="J120" s="92">
        <v>550</v>
      </c>
      <c r="K120" s="25"/>
      <c r="L120" s="25"/>
      <c r="M120" s="25">
        <f>J120</f>
        <v>550</v>
      </c>
      <c r="N120" s="24">
        <f t="shared" ref="N120:N164" si="27">H120-J120</f>
        <v>44450</v>
      </c>
      <c r="O120" s="24">
        <f t="shared" si="25"/>
        <v>44450</v>
      </c>
    </row>
    <row r="121" spans="1:16" ht="14.25" hidden="1">
      <c r="A121" s="37"/>
      <c r="B121" s="38" t="s">
        <v>61</v>
      </c>
      <c r="C121" s="39" t="s">
        <v>48</v>
      </c>
      <c r="D121" s="40" t="s">
        <v>97</v>
      </c>
      <c r="E121" s="40" t="s">
        <v>371</v>
      </c>
      <c r="F121" s="40" t="s">
        <v>337</v>
      </c>
      <c r="G121" s="41" t="s">
        <v>81</v>
      </c>
      <c r="H121" s="92"/>
      <c r="I121" s="25">
        <f t="shared" si="26"/>
        <v>0</v>
      </c>
      <c r="J121" s="92"/>
      <c r="K121" s="25"/>
      <c r="L121" s="25"/>
      <c r="M121" s="25">
        <f>J121</f>
        <v>0</v>
      </c>
      <c r="N121" s="24">
        <f t="shared" si="27"/>
        <v>0</v>
      </c>
      <c r="O121" s="24">
        <f t="shared" si="25"/>
        <v>0</v>
      </c>
    </row>
    <row r="122" spans="1:16" ht="30.75" customHeight="1">
      <c r="A122" s="37" t="s">
        <v>82</v>
      </c>
      <c r="B122" s="38" t="s">
        <v>61</v>
      </c>
      <c r="C122" s="39" t="s">
        <v>48</v>
      </c>
      <c r="D122" s="40" t="s">
        <v>97</v>
      </c>
      <c r="E122" s="40" t="s">
        <v>371</v>
      </c>
      <c r="F122" s="40" t="s">
        <v>337</v>
      </c>
      <c r="G122" s="41" t="s">
        <v>391</v>
      </c>
      <c r="H122" s="92">
        <v>30000</v>
      </c>
      <c r="I122" s="25">
        <f t="shared" si="26"/>
        <v>30000</v>
      </c>
      <c r="J122" s="92">
        <v>29424</v>
      </c>
      <c r="K122" s="25"/>
      <c r="L122" s="25"/>
      <c r="M122" s="25">
        <f>J122</f>
        <v>29424</v>
      </c>
      <c r="N122" s="24">
        <f>H122-J122</f>
        <v>576</v>
      </c>
      <c r="O122" s="24">
        <f t="shared" si="25"/>
        <v>576</v>
      </c>
      <c r="P122" s="91">
        <f>J118+J120+J121+J122</f>
        <v>177425.05</v>
      </c>
    </row>
    <row r="123" spans="1:16" ht="16.5" customHeight="1">
      <c r="A123" s="37"/>
      <c r="B123" s="38"/>
      <c r="C123" s="39"/>
      <c r="D123" s="40"/>
      <c r="E123" s="40"/>
      <c r="F123" s="40"/>
      <c r="G123" s="41"/>
      <c r="H123" s="92"/>
      <c r="I123" s="25"/>
      <c r="J123" s="92"/>
      <c r="K123" s="25"/>
      <c r="L123" s="25"/>
      <c r="M123" s="25"/>
      <c r="N123" s="24">
        <f>H123-J123</f>
        <v>0</v>
      </c>
      <c r="O123" s="24">
        <f t="shared" si="25"/>
        <v>0</v>
      </c>
      <c r="P123" s="91"/>
    </row>
    <row r="124" spans="1:16" ht="15.75" customHeight="1">
      <c r="A124" s="37" t="s">
        <v>405</v>
      </c>
      <c r="B124" s="38" t="s">
        <v>61</v>
      </c>
      <c r="C124" s="39" t="s">
        <v>48</v>
      </c>
      <c r="D124" s="40" t="s">
        <v>97</v>
      </c>
      <c r="E124" s="40" t="s">
        <v>386</v>
      </c>
      <c r="F124" s="40" t="s">
        <v>337</v>
      </c>
      <c r="G124" s="41" t="s">
        <v>75</v>
      </c>
      <c r="H124" s="92">
        <v>20000</v>
      </c>
      <c r="I124" s="25">
        <v>0</v>
      </c>
      <c r="J124" s="92">
        <v>10000</v>
      </c>
      <c r="K124" s="25"/>
      <c r="L124" s="25"/>
      <c r="M124" s="25">
        <f>J124</f>
        <v>10000</v>
      </c>
      <c r="N124" s="24">
        <f t="shared" si="27"/>
        <v>10000</v>
      </c>
      <c r="O124" s="24">
        <f>H124-J124</f>
        <v>10000</v>
      </c>
    </row>
    <row r="125" spans="1:16" ht="0.75" hidden="1" customHeight="1">
      <c r="A125" s="37"/>
      <c r="B125" s="38"/>
      <c r="C125" s="39" t="s">
        <v>48</v>
      </c>
      <c r="D125" s="40" t="s">
        <v>97</v>
      </c>
      <c r="E125" s="40" t="s">
        <v>98</v>
      </c>
      <c r="F125" s="40" t="s">
        <v>65</v>
      </c>
      <c r="G125" s="41" t="s">
        <v>75</v>
      </c>
      <c r="H125" s="25"/>
      <c r="I125" s="25">
        <f t="shared" si="26"/>
        <v>0</v>
      </c>
      <c r="J125" s="25"/>
      <c r="K125" s="25"/>
      <c r="L125" s="25"/>
      <c r="M125" s="25"/>
      <c r="N125" s="24">
        <f t="shared" si="27"/>
        <v>0</v>
      </c>
      <c r="O125" s="24">
        <f t="shared" si="25"/>
        <v>0</v>
      </c>
    </row>
    <row r="126" spans="1:16" ht="0.75" customHeight="1">
      <c r="A126" s="37"/>
      <c r="B126" s="38"/>
      <c r="C126" s="39"/>
      <c r="D126" s="40"/>
      <c r="E126" s="40"/>
      <c r="F126" s="40"/>
      <c r="G126" s="41"/>
      <c r="H126" s="25">
        <v>0</v>
      </c>
      <c r="I126" s="25"/>
      <c r="J126" s="25">
        <v>0</v>
      </c>
      <c r="K126" s="25"/>
      <c r="L126" s="25"/>
      <c r="M126" s="25"/>
      <c r="N126" s="24"/>
      <c r="O126" s="24"/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/>
      <c r="I127" s="25"/>
      <c r="J127" s="25"/>
      <c r="K127" s="25"/>
      <c r="L127" s="25"/>
      <c r="M127" s="25"/>
      <c r="N127" s="24"/>
      <c r="O127" s="24"/>
    </row>
    <row r="128" spans="1:16" ht="15" customHeight="1">
      <c r="A128" s="37" t="s">
        <v>310</v>
      </c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6.5" customHeight="1">
      <c r="A129" s="37" t="s">
        <v>74</v>
      </c>
      <c r="B129" s="38" t="s">
        <v>61</v>
      </c>
      <c r="C129" s="39" t="s">
        <v>48</v>
      </c>
      <c r="D129" s="40" t="s">
        <v>97</v>
      </c>
      <c r="E129" s="40" t="s">
        <v>372</v>
      </c>
      <c r="F129" s="40" t="s">
        <v>337</v>
      </c>
      <c r="G129" s="41" t="s">
        <v>75</v>
      </c>
      <c r="H129" s="25">
        <v>222266</v>
      </c>
      <c r="I129" s="25">
        <f>H129</f>
        <v>222266</v>
      </c>
      <c r="J129" s="25">
        <v>210000</v>
      </c>
      <c r="K129" s="25"/>
      <c r="L129" s="25"/>
      <c r="M129" s="25">
        <f>J129</f>
        <v>210000</v>
      </c>
      <c r="N129" s="24">
        <f t="shared" si="27"/>
        <v>12266</v>
      </c>
      <c r="O129" s="24">
        <f t="shared" si="25"/>
        <v>12266</v>
      </c>
    </row>
    <row r="130" spans="1:16" ht="16.5" customHeight="1">
      <c r="A130" s="37" t="s">
        <v>435</v>
      </c>
      <c r="B130" s="38" t="s">
        <v>61</v>
      </c>
      <c r="C130" s="39" t="s">
        <v>48</v>
      </c>
      <c r="D130" s="40" t="s">
        <v>97</v>
      </c>
      <c r="E130" s="40" t="s">
        <v>372</v>
      </c>
      <c r="F130" s="40" t="s">
        <v>337</v>
      </c>
      <c r="G130" s="171" t="s">
        <v>73</v>
      </c>
      <c r="H130" s="25">
        <v>2734</v>
      </c>
      <c r="I130" s="25">
        <f>H130</f>
        <v>2734</v>
      </c>
      <c r="J130" s="25">
        <v>2734</v>
      </c>
      <c r="K130" s="25"/>
      <c r="L130" s="25"/>
      <c r="M130" s="25">
        <f>J130</f>
        <v>2734</v>
      </c>
      <c r="N130" s="24">
        <f t="shared" si="27"/>
        <v>0</v>
      </c>
      <c r="O130" s="24">
        <f t="shared" si="25"/>
        <v>0</v>
      </c>
    </row>
    <row r="131" spans="1:16" ht="29.25" customHeight="1">
      <c r="A131" s="37" t="s">
        <v>82</v>
      </c>
      <c r="B131" s="38" t="s">
        <v>61</v>
      </c>
      <c r="C131" s="39" t="s">
        <v>48</v>
      </c>
      <c r="D131" s="40" t="s">
        <v>97</v>
      </c>
      <c r="E131" s="40" t="s">
        <v>372</v>
      </c>
      <c r="F131" s="40" t="s">
        <v>337</v>
      </c>
      <c r="G131" s="126" t="s">
        <v>387</v>
      </c>
      <c r="H131" s="92">
        <v>0</v>
      </c>
      <c r="I131" s="25">
        <f>H131</f>
        <v>0</v>
      </c>
      <c r="J131" s="92">
        <v>0</v>
      </c>
      <c r="K131" s="25"/>
      <c r="L131" s="25"/>
      <c r="M131" s="25">
        <f>J131</f>
        <v>0</v>
      </c>
      <c r="N131" s="24">
        <f t="shared" si="27"/>
        <v>0</v>
      </c>
      <c r="O131" s="24">
        <f t="shared" si="25"/>
        <v>0</v>
      </c>
    </row>
    <row r="132" spans="1:16" ht="30.75" hidden="1" customHeight="1">
      <c r="A132" s="37"/>
      <c r="B132" s="38" t="s">
        <v>61</v>
      </c>
      <c r="C132" s="39" t="s">
        <v>48</v>
      </c>
      <c r="D132" s="40" t="s">
        <v>97</v>
      </c>
      <c r="E132" s="40" t="s">
        <v>372</v>
      </c>
      <c r="F132" s="40" t="s">
        <v>223</v>
      </c>
      <c r="G132" s="41" t="s">
        <v>71</v>
      </c>
      <c r="H132" s="25"/>
      <c r="I132" s="25">
        <f>H132</f>
        <v>0</v>
      </c>
      <c r="J132" s="25"/>
      <c r="K132" s="25"/>
      <c r="L132" s="25"/>
      <c r="M132" s="25">
        <f t="shared" ref="M132:M140" si="28">J132</f>
        <v>0</v>
      </c>
      <c r="N132" s="24">
        <f t="shared" si="27"/>
        <v>0</v>
      </c>
      <c r="O132" s="24">
        <f t="shared" si="25"/>
        <v>0</v>
      </c>
    </row>
    <row r="133" spans="1:16" ht="13.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372</v>
      </c>
      <c r="F133" s="40" t="s">
        <v>337</v>
      </c>
      <c r="G133" s="41" t="s">
        <v>81</v>
      </c>
      <c r="H133" s="25"/>
      <c r="I133" s="25">
        <f t="shared" ref="I133:I139" si="29">H133</f>
        <v>0</v>
      </c>
      <c r="J133" s="25"/>
      <c r="K133" s="25"/>
      <c r="L133" s="25"/>
      <c r="M133" s="25">
        <f t="shared" si="28"/>
        <v>0</v>
      </c>
      <c r="N133" s="24">
        <f t="shared" si="27"/>
        <v>0</v>
      </c>
      <c r="O133" s="24">
        <f t="shared" si="25"/>
        <v>0</v>
      </c>
      <c r="P133" s="91"/>
    </row>
    <row r="134" spans="1:16" ht="15.7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98</v>
      </c>
      <c r="F134" s="40" t="s">
        <v>135</v>
      </c>
      <c r="G134" s="41" t="s">
        <v>93</v>
      </c>
      <c r="H134" s="25"/>
      <c r="I134" s="25">
        <f t="shared" si="29"/>
        <v>0</v>
      </c>
      <c r="J134" s="25"/>
      <c r="K134" s="25"/>
      <c r="L134" s="25"/>
      <c r="M134" s="25">
        <f t="shared" si="28"/>
        <v>0</v>
      </c>
      <c r="N134" s="24">
        <f t="shared" si="27"/>
        <v>0</v>
      </c>
      <c r="O134" s="24">
        <f t="shared" si="25"/>
        <v>0</v>
      </c>
    </row>
    <row r="135" spans="1:16" ht="14.25" customHeight="1">
      <c r="A135" s="37" t="s">
        <v>159</v>
      </c>
      <c r="B135" s="38"/>
      <c r="C135" s="39"/>
      <c r="D135" s="40"/>
      <c r="E135" s="40"/>
      <c r="F135" s="40"/>
      <c r="G135" s="41"/>
      <c r="H135" s="25"/>
      <c r="I135" s="25"/>
      <c r="J135" s="25"/>
      <c r="K135" s="25"/>
      <c r="L135" s="25"/>
      <c r="M135" s="25"/>
      <c r="N135" s="24">
        <f t="shared" si="27"/>
        <v>0</v>
      </c>
      <c r="O135" s="24">
        <f t="shared" si="25"/>
        <v>0</v>
      </c>
    </row>
    <row r="136" spans="1:16" ht="31.5" hidden="1" customHeight="1">
      <c r="A136" s="37"/>
      <c r="B136" s="38" t="s">
        <v>61</v>
      </c>
      <c r="C136" s="39" t="s">
        <v>48</v>
      </c>
      <c r="D136" s="40" t="s">
        <v>97</v>
      </c>
      <c r="E136" s="40" t="s">
        <v>99</v>
      </c>
      <c r="F136" s="40" t="s">
        <v>223</v>
      </c>
      <c r="G136" s="41" t="s">
        <v>71</v>
      </c>
      <c r="H136" s="25"/>
      <c r="I136" s="25">
        <f t="shared" si="29"/>
        <v>0</v>
      </c>
      <c r="J136" s="25"/>
      <c r="K136" s="25"/>
      <c r="L136" s="25"/>
      <c r="M136" s="25">
        <f t="shared" si="28"/>
        <v>0</v>
      </c>
      <c r="N136" s="24">
        <f t="shared" si="27"/>
        <v>0</v>
      </c>
      <c r="O136" s="24">
        <f t="shared" si="25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75</v>
      </c>
      <c r="H137" s="25"/>
      <c r="I137" s="25">
        <f t="shared" si="29"/>
        <v>0</v>
      </c>
      <c r="J137" s="25"/>
      <c r="K137" s="25"/>
      <c r="L137" s="25"/>
      <c r="M137" s="25">
        <f t="shared" si="28"/>
        <v>0</v>
      </c>
      <c r="N137" s="24">
        <f t="shared" si="27"/>
        <v>0</v>
      </c>
      <c r="O137" s="24">
        <f t="shared" si="25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77</v>
      </c>
      <c r="H138" s="25"/>
      <c r="I138" s="25">
        <f t="shared" si="29"/>
        <v>0</v>
      </c>
      <c r="J138" s="25"/>
      <c r="K138" s="25"/>
      <c r="L138" s="25"/>
      <c r="M138" s="25">
        <f t="shared" si="28"/>
        <v>0</v>
      </c>
      <c r="N138" s="24">
        <f t="shared" si="27"/>
        <v>0</v>
      </c>
      <c r="O138" s="24">
        <f t="shared" si="25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81</v>
      </c>
      <c r="H139" s="25"/>
      <c r="I139" s="25">
        <f t="shared" si="29"/>
        <v>0</v>
      </c>
      <c r="J139" s="25"/>
      <c r="K139" s="25"/>
      <c r="L139" s="25"/>
      <c r="M139" s="25">
        <f t="shared" si="28"/>
        <v>0</v>
      </c>
      <c r="N139" s="24">
        <f t="shared" si="27"/>
        <v>0</v>
      </c>
      <c r="O139" s="24">
        <f t="shared" si="25"/>
        <v>0</v>
      </c>
    </row>
    <row r="140" spans="1:16" ht="15.75" customHeight="1">
      <c r="A140" s="37"/>
      <c r="B140" s="38"/>
      <c r="C140" s="39" t="s">
        <v>48</v>
      </c>
      <c r="D140" s="40" t="s">
        <v>97</v>
      </c>
      <c r="E140" s="40" t="s">
        <v>373</v>
      </c>
      <c r="F140" s="40" t="s">
        <v>337</v>
      </c>
      <c r="G140" s="41" t="s">
        <v>75</v>
      </c>
      <c r="H140" s="25">
        <v>575000</v>
      </c>
      <c r="I140" s="25">
        <f t="shared" ref="I140:I165" si="30">H140</f>
        <v>575000</v>
      </c>
      <c r="J140" s="25">
        <v>0</v>
      </c>
      <c r="K140" s="25"/>
      <c r="L140" s="25"/>
      <c r="M140" s="25">
        <f t="shared" si="28"/>
        <v>0</v>
      </c>
      <c r="N140" s="24">
        <f t="shared" si="27"/>
        <v>575000</v>
      </c>
      <c r="O140" s="24">
        <f t="shared" si="25"/>
        <v>575000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40" t="s">
        <v>373</v>
      </c>
      <c r="F141" s="40" t="s">
        <v>337</v>
      </c>
      <c r="G141" s="41" t="s">
        <v>77</v>
      </c>
      <c r="H141" s="25">
        <v>0</v>
      </c>
      <c r="I141" s="25">
        <f>H141</f>
        <v>0</v>
      </c>
      <c r="J141" s="25">
        <v>0</v>
      </c>
      <c r="K141" s="25"/>
      <c r="L141" s="25"/>
      <c r="M141" s="25">
        <f>J141</f>
        <v>0</v>
      </c>
      <c r="N141" s="24">
        <f t="shared" si="27"/>
        <v>0</v>
      </c>
      <c r="O141" s="24">
        <f t="shared" si="25"/>
        <v>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40" t="s">
        <v>373</v>
      </c>
      <c r="F142" s="40" t="s">
        <v>337</v>
      </c>
      <c r="G142" s="41" t="s">
        <v>81</v>
      </c>
      <c r="H142" s="25">
        <v>150000</v>
      </c>
      <c r="I142" s="25">
        <f t="shared" si="30"/>
        <v>150000</v>
      </c>
      <c r="J142" s="25">
        <v>43500</v>
      </c>
      <c r="K142" s="25"/>
      <c r="L142" s="25"/>
      <c r="M142" s="25">
        <f t="shared" ref="M142:M149" si="31">J142</f>
        <v>43500</v>
      </c>
      <c r="N142" s="24">
        <f t="shared" si="27"/>
        <v>106500</v>
      </c>
      <c r="O142" s="24">
        <f t="shared" si="25"/>
        <v>106500</v>
      </c>
    </row>
    <row r="143" spans="1:16" ht="29.25" customHeight="1">
      <c r="A143" s="37" t="s">
        <v>82</v>
      </c>
      <c r="B143" s="38" t="s">
        <v>61</v>
      </c>
      <c r="C143" s="124" t="s">
        <v>48</v>
      </c>
      <c r="D143" s="125" t="s">
        <v>97</v>
      </c>
      <c r="E143" s="125" t="s">
        <v>373</v>
      </c>
      <c r="F143" s="125" t="s">
        <v>337</v>
      </c>
      <c r="G143" s="126" t="s">
        <v>411</v>
      </c>
      <c r="H143" s="25">
        <v>0</v>
      </c>
      <c r="I143" s="25">
        <f>H143</f>
        <v>0</v>
      </c>
      <c r="J143" s="25">
        <v>0</v>
      </c>
      <c r="K143" s="25"/>
      <c r="L143" s="25"/>
      <c r="M143" s="25">
        <f>J143</f>
        <v>0</v>
      </c>
      <c r="N143" s="24">
        <f>H143-J143</f>
        <v>0</v>
      </c>
      <c r="O143" s="24">
        <f>I143-J143</f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25" t="s">
        <v>373</v>
      </c>
      <c r="F144" s="125" t="s">
        <v>337</v>
      </c>
      <c r="G144" s="126" t="s">
        <v>387</v>
      </c>
      <c r="H144" s="25">
        <v>5000</v>
      </c>
      <c r="I144" s="25">
        <f>H144</f>
        <v>5000</v>
      </c>
      <c r="J144" s="25">
        <v>0</v>
      </c>
      <c r="K144" s="25"/>
      <c r="L144" s="25"/>
      <c r="M144" s="25">
        <f>J144</f>
        <v>0</v>
      </c>
      <c r="N144" s="24">
        <f>H144-J144</f>
        <v>5000</v>
      </c>
      <c r="O144" s="24">
        <f>I144-J144</f>
        <v>5000</v>
      </c>
    </row>
    <row r="145" spans="1:15" ht="29.25" customHeight="1">
      <c r="A145" s="37" t="s">
        <v>82</v>
      </c>
      <c r="B145" s="38" t="s">
        <v>61</v>
      </c>
      <c r="C145" s="39" t="s">
        <v>48</v>
      </c>
      <c r="D145" s="40" t="s">
        <v>97</v>
      </c>
      <c r="E145" s="40" t="s">
        <v>373</v>
      </c>
      <c r="F145" s="40" t="s">
        <v>337</v>
      </c>
      <c r="G145" s="41" t="s">
        <v>391</v>
      </c>
      <c r="H145" s="25">
        <v>0</v>
      </c>
      <c r="I145" s="25">
        <f t="shared" si="30"/>
        <v>0</v>
      </c>
      <c r="J145" s="25">
        <v>0</v>
      </c>
      <c r="K145" s="25"/>
      <c r="L145" s="25"/>
      <c r="M145" s="25">
        <f t="shared" si="31"/>
        <v>0</v>
      </c>
      <c r="N145" s="24">
        <f t="shared" si="27"/>
        <v>0</v>
      </c>
      <c r="O145" s="24">
        <f t="shared" si="25"/>
        <v>0</v>
      </c>
    </row>
    <row r="146" spans="1:15" ht="14.25" hidden="1">
      <c r="A146" s="37" t="s">
        <v>407</v>
      </c>
      <c r="B146" s="38" t="s">
        <v>61</v>
      </c>
      <c r="C146" s="39" t="s">
        <v>48</v>
      </c>
      <c r="D146" s="40" t="s">
        <v>97</v>
      </c>
      <c r="E146" s="118" t="s">
        <v>408</v>
      </c>
      <c r="F146" s="118" t="s">
        <v>337</v>
      </c>
      <c r="G146" s="41" t="s">
        <v>75</v>
      </c>
      <c r="H146" s="25">
        <v>0</v>
      </c>
      <c r="I146" s="25">
        <f t="shared" si="30"/>
        <v>0</v>
      </c>
      <c r="J146" s="25">
        <v>0</v>
      </c>
      <c r="K146" s="25"/>
      <c r="L146" s="25"/>
      <c r="M146" s="25">
        <f t="shared" si="31"/>
        <v>0</v>
      </c>
      <c r="N146" s="24">
        <f t="shared" si="27"/>
        <v>0</v>
      </c>
      <c r="O146" s="24">
        <f t="shared" si="25"/>
        <v>0</v>
      </c>
    </row>
    <row r="147" spans="1:15" ht="15" hidden="1" customHeight="1">
      <c r="A147" s="37"/>
      <c r="B147" s="38" t="s">
        <v>61</v>
      </c>
      <c r="C147" s="39" t="s">
        <v>48</v>
      </c>
      <c r="D147" s="40" t="s">
        <v>97</v>
      </c>
      <c r="E147" s="40" t="s">
        <v>99</v>
      </c>
      <c r="F147" s="40" t="s">
        <v>135</v>
      </c>
      <c r="G147" s="41" t="s">
        <v>93</v>
      </c>
      <c r="H147" s="25"/>
      <c r="I147" s="25">
        <f t="shared" si="30"/>
        <v>0</v>
      </c>
      <c r="J147" s="25"/>
      <c r="K147" s="25"/>
      <c r="L147" s="25"/>
      <c r="M147" s="25">
        <f t="shared" si="31"/>
        <v>0</v>
      </c>
      <c r="N147" s="24">
        <f t="shared" si="27"/>
        <v>0</v>
      </c>
      <c r="O147" s="24">
        <f t="shared" si="25"/>
        <v>0</v>
      </c>
    </row>
    <row r="148" spans="1:15" ht="14.25" hidden="1">
      <c r="A148" s="61" t="s">
        <v>342</v>
      </c>
      <c r="B148" s="38"/>
      <c r="C148" s="39"/>
      <c r="D148" s="43"/>
      <c r="E148" s="83" t="s">
        <v>174</v>
      </c>
      <c r="F148" s="40"/>
      <c r="G148" s="41"/>
      <c r="H148" s="54">
        <f>H149+H151+H152+H153+H156+H154+H155</f>
        <v>0</v>
      </c>
      <c r="I148" s="54">
        <f t="shared" si="30"/>
        <v>0</v>
      </c>
      <c r="J148" s="54">
        <f>J149+J150+J156+J161+J162+J163+J153+J151+J152+J154+J155</f>
        <v>0</v>
      </c>
      <c r="K148" s="54">
        <f>K157</f>
        <v>0</v>
      </c>
      <c r="L148" s="54">
        <f>L157</f>
        <v>0</v>
      </c>
      <c r="M148" s="54">
        <f t="shared" si="31"/>
        <v>0</v>
      </c>
      <c r="N148" s="24">
        <f t="shared" si="27"/>
        <v>0</v>
      </c>
      <c r="O148" s="24">
        <f t="shared" si="25"/>
        <v>0</v>
      </c>
    </row>
    <row r="149" spans="1:15" ht="13.5" hidden="1" customHeight="1">
      <c r="A149" s="37" t="s">
        <v>312</v>
      </c>
      <c r="B149" s="38" t="s">
        <v>61</v>
      </c>
      <c r="C149" s="39" t="s">
        <v>48</v>
      </c>
      <c r="D149" s="43" t="s">
        <v>216</v>
      </c>
      <c r="E149" s="40" t="s">
        <v>349</v>
      </c>
      <c r="F149" s="40" t="s">
        <v>318</v>
      </c>
      <c r="G149" s="41" t="s">
        <v>107</v>
      </c>
      <c r="H149" s="25">
        <v>0</v>
      </c>
      <c r="I149" s="25">
        <f t="shared" si="30"/>
        <v>0</v>
      </c>
      <c r="J149" s="25">
        <v>0</v>
      </c>
      <c r="K149" s="30"/>
      <c r="L149" s="30"/>
      <c r="M149" s="25">
        <f t="shared" si="31"/>
        <v>0</v>
      </c>
      <c r="N149" s="24">
        <f t="shared" si="27"/>
        <v>0</v>
      </c>
      <c r="O149" s="24">
        <f t="shared" si="25"/>
        <v>0</v>
      </c>
    </row>
    <row r="150" spans="1:15" ht="14.25" hidden="1">
      <c r="A150" s="37"/>
      <c r="B150" s="38" t="s">
        <v>61</v>
      </c>
      <c r="C150" s="39" t="s">
        <v>48</v>
      </c>
      <c r="D150" s="43" t="s">
        <v>216</v>
      </c>
      <c r="E150" s="43" t="s">
        <v>225</v>
      </c>
      <c r="F150" s="40" t="s">
        <v>47</v>
      </c>
      <c r="G150" s="41" t="s">
        <v>79</v>
      </c>
      <c r="H150" s="25"/>
      <c r="I150" s="25">
        <f t="shared" si="30"/>
        <v>0</v>
      </c>
      <c r="J150" s="25"/>
      <c r="K150" s="30"/>
      <c r="L150" s="30"/>
      <c r="M150" s="25"/>
      <c r="N150" s="24">
        <f t="shared" si="27"/>
        <v>0</v>
      </c>
      <c r="O150" s="24">
        <f t="shared" si="25"/>
        <v>0</v>
      </c>
    </row>
    <row r="151" spans="1:15" ht="1.5" hidden="1" customHeight="1">
      <c r="A151" s="37"/>
      <c r="B151" s="38" t="s">
        <v>61</v>
      </c>
      <c r="C151" s="39" t="s">
        <v>48</v>
      </c>
      <c r="D151" s="40" t="s">
        <v>216</v>
      </c>
      <c r="E151" s="40" t="s">
        <v>311</v>
      </c>
      <c r="F151" s="40" t="s">
        <v>320</v>
      </c>
      <c r="G151" s="41" t="s">
        <v>93</v>
      </c>
      <c r="H151" s="25"/>
      <c r="I151" s="25">
        <f t="shared" si="30"/>
        <v>0</v>
      </c>
      <c r="J151" s="25"/>
      <c r="K151" s="30"/>
      <c r="L151" s="30"/>
      <c r="M151" s="25">
        <f t="shared" ref="M151:M156" si="32">J151</f>
        <v>0</v>
      </c>
      <c r="N151" s="24">
        <f t="shared" si="27"/>
        <v>0</v>
      </c>
      <c r="O151" s="24">
        <f t="shared" si="25"/>
        <v>0</v>
      </c>
    </row>
    <row r="152" spans="1:15" ht="14.25" hidden="1">
      <c r="A152" s="37" t="s">
        <v>313</v>
      </c>
      <c r="B152" s="38" t="s">
        <v>61</v>
      </c>
      <c r="C152" s="39" t="s">
        <v>48</v>
      </c>
      <c r="D152" s="40" t="s">
        <v>216</v>
      </c>
      <c r="E152" s="40" t="s">
        <v>314</v>
      </c>
      <c r="F152" s="40" t="s">
        <v>224</v>
      </c>
      <c r="G152" s="41" t="s">
        <v>93</v>
      </c>
      <c r="H152" s="73"/>
      <c r="I152" s="25">
        <f t="shared" si="30"/>
        <v>0</v>
      </c>
      <c r="J152" s="25"/>
      <c r="K152" s="30"/>
      <c r="L152" s="30"/>
      <c r="M152" s="25">
        <f t="shared" si="32"/>
        <v>0</v>
      </c>
      <c r="N152" s="24">
        <f t="shared" si="27"/>
        <v>0</v>
      </c>
      <c r="O152" s="24">
        <f t="shared" si="25"/>
        <v>0</v>
      </c>
    </row>
    <row r="153" spans="1:15" ht="14.25" hidden="1">
      <c r="A153" s="37"/>
      <c r="B153" s="38" t="s">
        <v>61</v>
      </c>
      <c r="C153" s="39" t="s">
        <v>48</v>
      </c>
      <c r="D153" s="40" t="s">
        <v>216</v>
      </c>
      <c r="E153" s="40" t="s">
        <v>271</v>
      </c>
      <c r="F153" s="40" t="s">
        <v>272</v>
      </c>
      <c r="G153" s="41" t="s">
        <v>77</v>
      </c>
      <c r="H153" s="25"/>
      <c r="I153" s="25">
        <f t="shared" si="30"/>
        <v>0</v>
      </c>
      <c r="J153" s="25"/>
      <c r="K153" s="30"/>
      <c r="L153" s="30"/>
      <c r="M153" s="25">
        <f t="shared" si="32"/>
        <v>0</v>
      </c>
      <c r="N153" s="24">
        <f t="shared" si="27"/>
        <v>0</v>
      </c>
      <c r="O153" s="24">
        <f t="shared" si="25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323</v>
      </c>
      <c r="F154" s="40" t="s">
        <v>320</v>
      </c>
      <c r="G154" s="41" t="s">
        <v>93</v>
      </c>
      <c r="H154" s="25"/>
      <c r="I154" s="25">
        <f t="shared" si="30"/>
        <v>0</v>
      </c>
      <c r="J154" s="25"/>
      <c r="K154" s="30"/>
      <c r="L154" s="30"/>
      <c r="M154" s="25">
        <f t="shared" si="32"/>
        <v>0</v>
      </c>
      <c r="N154" s="24">
        <f t="shared" si="27"/>
        <v>0</v>
      </c>
      <c r="O154" s="24">
        <f t="shared" si="25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/>
      <c r="F155" s="40" t="s">
        <v>47</v>
      </c>
      <c r="G155" s="41" t="s">
        <v>79</v>
      </c>
      <c r="H155" s="25">
        <v>0</v>
      </c>
      <c r="I155" s="25">
        <f t="shared" si="30"/>
        <v>0</v>
      </c>
      <c r="J155" s="25">
        <v>0</v>
      </c>
      <c r="K155" s="30"/>
      <c r="L155" s="30"/>
      <c r="M155" s="25">
        <f t="shared" si="32"/>
        <v>0</v>
      </c>
      <c r="N155" s="24">
        <f t="shared" si="27"/>
        <v>0</v>
      </c>
      <c r="O155" s="24">
        <f t="shared" si="25"/>
        <v>0</v>
      </c>
    </row>
    <row r="156" spans="1:15" ht="13.5" hidden="1" customHeight="1">
      <c r="A156" s="37" t="s">
        <v>78</v>
      </c>
      <c r="B156" s="38" t="s">
        <v>61</v>
      </c>
      <c r="C156" s="39" t="s">
        <v>48</v>
      </c>
      <c r="D156" s="40" t="s">
        <v>270</v>
      </c>
      <c r="E156" s="40" t="s">
        <v>349</v>
      </c>
      <c r="F156" s="40" t="s">
        <v>318</v>
      </c>
      <c r="G156" s="41" t="s">
        <v>107</v>
      </c>
      <c r="H156" s="25"/>
      <c r="I156" s="25">
        <f t="shared" si="30"/>
        <v>0</v>
      </c>
      <c r="J156" s="25">
        <v>0</v>
      </c>
      <c r="K156" s="30"/>
      <c r="L156" s="30"/>
      <c r="M156" s="25">
        <f t="shared" si="32"/>
        <v>0</v>
      </c>
      <c r="N156" s="24">
        <f t="shared" si="27"/>
        <v>0</v>
      </c>
      <c r="O156" s="24">
        <f t="shared" si="25"/>
        <v>0</v>
      </c>
    </row>
    <row r="157" spans="1:15" ht="0.75" hidden="1" customHeight="1">
      <c r="A157" s="37" t="s">
        <v>78</v>
      </c>
      <c r="B157" s="38" t="s">
        <v>61</v>
      </c>
      <c r="C157" s="207" t="s">
        <v>188</v>
      </c>
      <c r="D157" s="208"/>
      <c r="E157" s="208"/>
      <c r="F157" s="208"/>
      <c r="G157" s="209"/>
      <c r="H157" s="25"/>
      <c r="I157" s="25">
        <f t="shared" si="30"/>
        <v>0</v>
      </c>
      <c r="J157" s="25"/>
      <c r="K157" s="25"/>
      <c r="L157" s="25"/>
      <c r="M157" s="25">
        <f t="shared" ref="M157:M164" si="33">J157</f>
        <v>0</v>
      </c>
      <c r="N157" s="24">
        <f t="shared" si="27"/>
        <v>0</v>
      </c>
      <c r="O157" s="24">
        <f t="shared" si="25"/>
        <v>0</v>
      </c>
    </row>
    <row r="158" spans="1:15" ht="14.25" hidden="1">
      <c r="A158" s="42" t="s">
        <v>160</v>
      </c>
      <c r="B158" s="38"/>
      <c r="C158" s="204" t="s">
        <v>169</v>
      </c>
      <c r="D158" s="205"/>
      <c r="E158" s="205"/>
      <c r="F158" s="205"/>
      <c r="G158" s="206"/>
      <c r="H158" s="25"/>
      <c r="I158" s="25">
        <f t="shared" si="30"/>
        <v>0</v>
      </c>
      <c r="J158" s="25">
        <f>J159</f>
        <v>0</v>
      </c>
      <c r="K158" s="25">
        <f>K159</f>
        <v>0</v>
      </c>
      <c r="L158" s="25">
        <f>L159</f>
        <v>0</v>
      </c>
      <c r="M158" s="25">
        <f t="shared" si="33"/>
        <v>0</v>
      </c>
      <c r="N158" s="24">
        <f t="shared" si="27"/>
        <v>0</v>
      </c>
      <c r="O158" s="24">
        <f t="shared" si="25"/>
        <v>0</v>
      </c>
    </row>
    <row r="159" spans="1:15" ht="0.75" hidden="1" customHeight="1">
      <c r="A159" s="37" t="s">
        <v>78</v>
      </c>
      <c r="B159" s="38" t="s">
        <v>61</v>
      </c>
      <c r="C159" s="39" t="s">
        <v>48</v>
      </c>
      <c r="D159" s="40" t="s">
        <v>100</v>
      </c>
      <c r="E159" s="40" t="s">
        <v>101</v>
      </c>
      <c r="F159" s="40" t="s">
        <v>65</v>
      </c>
      <c r="G159" s="41" t="s">
        <v>79</v>
      </c>
      <c r="H159" s="25"/>
      <c r="I159" s="25">
        <f t="shared" si="30"/>
        <v>0</v>
      </c>
      <c r="J159" s="25"/>
      <c r="K159" s="25">
        <v>0</v>
      </c>
      <c r="L159" s="25">
        <v>0</v>
      </c>
      <c r="M159" s="25">
        <f t="shared" si="33"/>
        <v>0</v>
      </c>
      <c r="N159" s="24">
        <f t="shared" si="27"/>
        <v>0</v>
      </c>
      <c r="O159" s="24">
        <f t="shared" si="25"/>
        <v>0</v>
      </c>
    </row>
    <row r="160" spans="1:15" ht="10.5" hidden="1" customHeight="1">
      <c r="A160" s="37" t="s">
        <v>82</v>
      </c>
      <c r="B160" s="38"/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83</v>
      </c>
      <c r="H160" s="25"/>
      <c r="I160" s="25">
        <f t="shared" si="30"/>
        <v>0</v>
      </c>
      <c r="J160" s="25">
        <v>0</v>
      </c>
      <c r="K160" s="25"/>
      <c r="L160" s="25"/>
      <c r="M160" s="25">
        <f t="shared" si="33"/>
        <v>0</v>
      </c>
      <c r="N160" s="24">
        <f t="shared" si="27"/>
        <v>0</v>
      </c>
      <c r="O160" s="24">
        <f t="shared" si="25"/>
        <v>0</v>
      </c>
    </row>
    <row r="161" spans="1:15" ht="19.5" hidden="1" customHeight="1">
      <c r="A161" s="37" t="s">
        <v>255</v>
      </c>
      <c r="B161" s="38" t="s">
        <v>61</v>
      </c>
      <c r="C161" s="39" t="s">
        <v>48</v>
      </c>
      <c r="D161" s="40" t="s">
        <v>216</v>
      </c>
      <c r="E161" s="40" t="s">
        <v>254</v>
      </c>
      <c r="F161" s="40" t="s">
        <v>223</v>
      </c>
      <c r="G161" s="41" t="s">
        <v>75</v>
      </c>
      <c r="H161" s="25"/>
      <c r="I161" s="25">
        <f t="shared" si="30"/>
        <v>0</v>
      </c>
      <c r="J161" s="25"/>
      <c r="K161" s="25"/>
      <c r="L161" s="25"/>
      <c r="M161" s="25">
        <f t="shared" si="33"/>
        <v>0</v>
      </c>
      <c r="N161" s="24">
        <f t="shared" si="27"/>
        <v>0</v>
      </c>
      <c r="O161" s="24">
        <f t="shared" si="25"/>
        <v>0</v>
      </c>
    </row>
    <row r="162" spans="1:15" ht="19.5" hidden="1" customHeight="1">
      <c r="A162" s="37"/>
      <c r="B162" s="38" t="s">
        <v>61</v>
      </c>
      <c r="C162" s="39" t="s">
        <v>48</v>
      </c>
      <c r="D162" s="43" t="s">
        <v>216</v>
      </c>
      <c r="E162" s="40" t="s">
        <v>259</v>
      </c>
      <c r="F162" s="40" t="s">
        <v>223</v>
      </c>
      <c r="G162" s="41" t="s">
        <v>75</v>
      </c>
      <c r="H162" s="25"/>
      <c r="I162" s="25">
        <f t="shared" si="30"/>
        <v>0</v>
      </c>
      <c r="J162" s="25"/>
      <c r="K162" s="25"/>
      <c r="L162" s="25"/>
      <c r="M162" s="25">
        <f t="shared" si="33"/>
        <v>0</v>
      </c>
      <c r="N162" s="24">
        <f t="shared" si="27"/>
        <v>0</v>
      </c>
      <c r="O162" s="24">
        <f t="shared" si="25"/>
        <v>0</v>
      </c>
    </row>
    <row r="163" spans="1:15" ht="16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83</v>
      </c>
      <c r="H163" s="25"/>
      <c r="I163" s="25">
        <f t="shared" si="30"/>
        <v>0</v>
      </c>
      <c r="J163" s="25"/>
      <c r="K163" s="25"/>
      <c r="L163" s="25"/>
      <c r="M163" s="25">
        <f t="shared" si="33"/>
        <v>0</v>
      </c>
      <c r="N163" s="24">
        <f t="shared" si="27"/>
        <v>0</v>
      </c>
      <c r="O163" s="24">
        <f t="shared" si="25"/>
        <v>0</v>
      </c>
    </row>
    <row r="164" spans="1:15" ht="15">
      <c r="A164" s="61" t="s">
        <v>161</v>
      </c>
      <c r="B164" s="38"/>
      <c r="C164" s="201" t="s">
        <v>170</v>
      </c>
      <c r="D164" s="202"/>
      <c r="E164" s="202"/>
      <c r="F164" s="202"/>
      <c r="G164" s="203"/>
      <c r="H164" s="54">
        <f>H165</f>
        <v>354120</v>
      </c>
      <c r="I164" s="54">
        <f t="shared" si="30"/>
        <v>354120</v>
      </c>
      <c r="J164" s="54">
        <f>J165</f>
        <v>295100</v>
      </c>
      <c r="K164" s="54">
        <f>K165</f>
        <v>0</v>
      </c>
      <c r="L164" s="54">
        <f>L165</f>
        <v>0</v>
      </c>
      <c r="M164" s="54">
        <f t="shared" si="33"/>
        <v>295100</v>
      </c>
      <c r="N164" s="62">
        <f t="shared" si="27"/>
        <v>59020</v>
      </c>
      <c r="O164" s="62">
        <f t="shared" si="25"/>
        <v>59020</v>
      </c>
    </row>
    <row r="165" spans="1:15" ht="39.75" customHeight="1">
      <c r="A165" s="37" t="s">
        <v>102</v>
      </c>
      <c r="B165" s="38" t="s">
        <v>61</v>
      </c>
      <c r="C165" s="39" t="s">
        <v>48</v>
      </c>
      <c r="D165" s="40" t="s">
        <v>103</v>
      </c>
      <c r="E165" s="40" t="s">
        <v>374</v>
      </c>
      <c r="F165" s="40" t="s">
        <v>262</v>
      </c>
      <c r="G165" s="41" t="s">
        <v>396</v>
      </c>
      <c r="H165" s="25">
        <v>354120</v>
      </c>
      <c r="I165" s="25">
        <f t="shared" si="30"/>
        <v>354120</v>
      </c>
      <c r="J165" s="25">
        <v>295100</v>
      </c>
      <c r="K165" s="25"/>
      <c r="L165" s="25"/>
      <c r="M165" s="25">
        <v>295100</v>
      </c>
      <c r="N165" s="24">
        <f>I165-M165</f>
        <v>59020</v>
      </c>
      <c r="O165" s="24">
        <f>H165-J165</f>
        <v>59020</v>
      </c>
    </row>
    <row r="166" spans="1:15" ht="16.5" hidden="1" customHeight="1">
      <c r="A166" s="37"/>
      <c r="B166" s="38"/>
      <c r="C166" s="39"/>
      <c r="D166" s="40"/>
      <c r="E166" s="83" t="s">
        <v>274</v>
      </c>
      <c r="F166" s="40"/>
      <c r="G166" s="41"/>
      <c r="H166" s="54">
        <f>H167</f>
        <v>0</v>
      </c>
      <c r="I166" s="54">
        <f>I167</f>
        <v>0</v>
      </c>
      <c r="J166" s="54">
        <f>J167</f>
        <v>0</v>
      </c>
      <c r="K166" s="54"/>
      <c r="L166" s="54"/>
      <c r="M166" s="54">
        <f t="shared" ref="M166:M173" si="34">J166</f>
        <v>0</v>
      </c>
      <c r="N166" s="62">
        <f t="shared" ref="N166:N173" si="35">H166-J166</f>
        <v>0</v>
      </c>
      <c r="O166" s="62">
        <f t="shared" si="25"/>
        <v>0</v>
      </c>
    </row>
    <row r="167" spans="1:15" ht="16.5" hidden="1" customHeight="1">
      <c r="A167" s="37"/>
      <c r="B167" s="38" t="s">
        <v>61</v>
      </c>
      <c r="C167" s="39" t="s">
        <v>48</v>
      </c>
      <c r="D167" s="40" t="s">
        <v>274</v>
      </c>
      <c r="E167" s="40" t="s">
        <v>316</v>
      </c>
      <c r="F167" s="40" t="s">
        <v>262</v>
      </c>
      <c r="G167" s="41" t="s">
        <v>276</v>
      </c>
      <c r="H167" s="73"/>
      <c r="I167" s="25">
        <f>H167</f>
        <v>0</v>
      </c>
      <c r="J167" s="25"/>
      <c r="K167" s="25"/>
      <c r="L167" s="25"/>
      <c r="M167" s="25">
        <f t="shared" si="34"/>
        <v>0</v>
      </c>
      <c r="N167" s="24">
        <f t="shared" si="35"/>
        <v>0</v>
      </c>
      <c r="O167" s="24">
        <f t="shared" si="25"/>
        <v>0</v>
      </c>
    </row>
    <row r="168" spans="1:15" ht="19.5" customHeight="1">
      <c r="A168" s="61" t="s">
        <v>213</v>
      </c>
      <c r="B168" s="38"/>
      <c r="C168" s="201" t="s">
        <v>211</v>
      </c>
      <c r="D168" s="202"/>
      <c r="E168" s="202"/>
      <c r="F168" s="202"/>
      <c r="G168" s="203"/>
      <c r="H168" s="54">
        <f>H169+H170</f>
        <v>4000</v>
      </c>
      <c r="I168" s="54">
        <f>H168</f>
        <v>4000</v>
      </c>
      <c r="J168" s="54">
        <f>J169+J170</f>
        <v>4000</v>
      </c>
      <c r="K168" s="54" t="e">
        <f>K169+K171+K172+#REF!+#REF!+K173</f>
        <v>#REF!</v>
      </c>
      <c r="L168" s="54" t="e">
        <f>L169+L171+L172+#REF!+#REF!+L173</f>
        <v>#REF!</v>
      </c>
      <c r="M168" s="54">
        <f t="shared" si="34"/>
        <v>4000</v>
      </c>
      <c r="N168" s="62">
        <f t="shared" si="35"/>
        <v>0</v>
      </c>
      <c r="O168" s="62">
        <f t="shared" si="25"/>
        <v>0</v>
      </c>
    </row>
    <row r="169" spans="1:15" ht="30.75" customHeight="1">
      <c r="A169" s="37" t="s">
        <v>82</v>
      </c>
      <c r="B169" s="38" t="s">
        <v>61</v>
      </c>
      <c r="C169" s="39" t="s">
        <v>48</v>
      </c>
      <c r="D169" s="40" t="s">
        <v>212</v>
      </c>
      <c r="E169" s="40" t="s">
        <v>375</v>
      </c>
      <c r="F169" s="40" t="s">
        <v>337</v>
      </c>
      <c r="G169" s="41" t="s">
        <v>391</v>
      </c>
      <c r="H169" s="25">
        <v>0</v>
      </c>
      <c r="I169" s="25">
        <f>H169</f>
        <v>0</v>
      </c>
      <c r="J169" s="25">
        <v>0</v>
      </c>
      <c r="K169" s="25"/>
      <c r="L169" s="25"/>
      <c r="M169" s="25">
        <f t="shared" si="34"/>
        <v>0</v>
      </c>
      <c r="N169" s="24">
        <f t="shared" si="35"/>
        <v>0</v>
      </c>
      <c r="O169" s="24">
        <f t="shared" si="25"/>
        <v>0</v>
      </c>
    </row>
    <row r="170" spans="1:15" ht="14.25">
      <c r="A170" s="37"/>
      <c r="B170" s="38"/>
      <c r="C170" s="39" t="s">
        <v>48</v>
      </c>
      <c r="D170" s="40" t="s">
        <v>212</v>
      </c>
      <c r="E170" s="40" t="s">
        <v>376</v>
      </c>
      <c r="F170" s="40" t="s">
        <v>318</v>
      </c>
      <c r="G170" s="41" t="s">
        <v>107</v>
      </c>
      <c r="H170" s="25">
        <v>4000</v>
      </c>
      <c r="I170" s="25">
        <v>4000</v>
      </c>
      <c r="J170" s="25">
        <v>4000</v>
      </c>
      <c r="K170" s="25"/>
      <c r="L170" s="25"/>
      <c r="M170" s="25">
        <f t="shared" si="34"/>
        <v>4000</v>
      </c>
      <c r="N170" s="24">
        <f t="shared" si="35"/>
        <v>0</v>
      </c>
      <c r="O170" s="24">
        <f t="shared" si="25"/>
        <v>0</v>
      </c>
    </row>
    <row r="171" spans="1:15" ht="29.25" hidden="1">
      <c r="A171" s="61" t="s">
        <v>217</v>
      </c>
      <c r="B171" s="38" t="s">
        <v>61</v>
      </c>
      <c r="C171" s="39"/>
      <c r="D171" s="40"/>
      <c r="E171" s="83" t="s">
        <v>215</v>
      </c>
      <c r="F171" s="40"/>
      <c r="G171" s="41"/>
      <c r="H171" s="54">
        <f>H172</f>
        <v>0</v>
      </c>
      <c r="I171" s="54">
        <f>H171</f>
        <v>0</v>
      </c>
      <c r="J171" s="54">
        <f>J172</f>
        <v>0</v>
      </c>
      <c r="K171" s="54">
        <v>0</v>
      </c>
      <c r="L171" s="54">
        <v>0</v>
      </c>
      <c r="M171" s="54">
        <f t="shared" si="34"/>
        <v>0</v>
      </c>
      <c r="N171" s="62">
        <f t="shared" si="35"/>
        <v>0</v>
      </c>
      <c r="O171" s="62">
        <f t="shared" si="25"/>
        <v>0</v>
      </c>
    </row>
    <row r="172" spans="1:15" ht="27.75" hidden="1" customHeight="1">
      <c r="A172" s="37" t="s">
        <v>104</v>
      </c>
      <c r="B172" s="38" t="s">
        <v>61</v>
      </c>
      <c r="C172" s="39" t="s">
        <v>48</v>
      </c>
      <c r="D172" s="40" t="s">
        <v>214</v>
      </c>
      <c r="E172" s="40" t="s">
        <v>293</v>
      </c>
      <c r="F172" s="40" t="s">
        <v>318</v>
      </c>
      <c r="G172" s="41" t="s">
        <v>107</v>
      </c>
      <c r="H172" s="25">
        <v>0</v>
      </c>
      <c r="I172" s="25">
        <f>H172</f>
        <v>0</v>
      </c>
      <c r="J172" s="25">
        <v>0</v>
      </c>
      <c r="K172" s="25"/>
      <c r="L172" s="25"/>
      <c r="M172" s="25">
        <f t="shared" si="34"/>
        <v>0</v>
      </c>
      <c r="N172" s="24">
        <f t="shared" si="35"/>
        <v>0</v>
      </c>
      <c r="O172" s="24">
        <f t="shared" si="25"/>
        <v>0</v>
      </c>
    </row>
    <row r="173" spans="1:15" ht="30.75" hidden="1" customHeight="1">
      <c r="A173" s="37" t="s">
        <v>104</v>
      </c>
      <c r="B173" s="38" t="s">
        <v>61</v>
      </c>
      <c r="C173" s="39" t="s">
        <v>48</v>
      </c>
      <c r="D173" s="40" t="s">
        <v>105</v>
      </c>
      <c r="E173" s="40" t="s">
        <v>108</v>
      </c>
      <c r="F173" s="40" t="s">
        <v>106</v>
      </c>
      <c r="G173" s="41" t="s">
        <v>107</v>
      </c>
      <c r="H173" s="25"/>
      <c r="I173" s="25">
        <f>H173</f>
        <v>0</v>
      </c>
      <c r="J173" s="25"/>
      <c r="K173" s="25">
        <v>0</v>
      </c>
      <c r="L173" s="25">
        <v>0</v>
      </c>
      <c r="M173" s="25">
        <f t="shared" si="34"/>
        <v>0</v>
      </c>
      <c r="N173" s="24">
        <f t="shared" si="35"/>
        <v>0</v>
      </c>
      <c r="O173" s="24">
        <f t="shared" si="25"/>
        <v>0</v>
      </c>
    </row>
    <row r="174" spans="1:15" ht="14.25">
      <c r="A174" s="32" t="s">
        <v>109</v>
      </c>
      <c r="B174" s="33" t="s">
        <v>110</v>
      </c>
      <c r="C174" s="34" t="s">
        <v>37</v>
      </c>
      <c r="D174" s="35" t="s">
        <v>111</v>
      </c>
      <c r="E174" s="35" t="s">
        <v>62</v>
      </c>
      <c r="F174" s="35" t="s">
        <v>37</v>
      </c>
      <c r="G174" s="36" t="s">
        <v>37</v>
      </c>
      <c r="H174" s="24">
        <f>'1. Доходы бюджета (1)'!E16-'2. Расходы бюджета (2)'!H6</f>
        <v>-2476968</v>
      </c>
      <c r="I174" s="24">
        <f>H174</f>
        <v>-2476968</v>
      </c>
      <c r="J174" s="24">
        <f>'1. Доходы бюджета (1)'!F16-'2. Расходы бюджета (2)'!J6</f>
        <v>-1272505.48</v>
      </c>
      <c r="K174" s="24" t="e">
        <f>'1. Доходы бюджета (1)'!G16-'2. Расходы бюджета (2)'!K6</f>
        <v>#REF!</v>
      </c>
      <c r="L174" s="24" t="e">
        <f>'1. Доходы бюджета (1)'!H16-'2. Расходы бюджета (2)'!L6</f>
        <v>#REF!</v>
      </c>
      <c r="M174" s="24">
        <f>'1. Доходы бюджета (1)'!I16-'2. Расходы бюджета (2)'!M6</f>
        <v>-1272505.48</v>
      </c>
      <c r="N174" s="24"/>
      <c r="O174" s="24">
        <f>I174-J174</f>
        <v>-1204462.52</v>
      </c>
    </row>
    <row r="175" spans="1:15" hidden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ht="36" hidden="1" customHeight="1">
      <c r="A176" s="200" t="s">
        <v>52</v>
      </c>
      <c r="B176" s="200"/>
      <c r="C176" s="200"/>
      <c r="D176" s="200"/>
      <c r="E176" s="200"/>
      <c r="F176" s="200"/>
      <c r="G176" s="200"/>
      <c r="H176" s="200"/>
      <c r="I176" s="200"/>
      <c r="J176" s="200"/>
      <c r="K176" s="22"/>
      <c r="L176" s="21"/>
      <c r="M176" s="22"/>
      <c r="N176" s="22"/>
      <c r="O176" s="22"/>
    </row>
    <row r="177" spans="8:8">
      <c r="H177" s="91"/>
    </row>
  </sheetData>
  <mergeCells count="28">
    <mergeCell ref="B7:G7"/>
    <mergeCell ref="C157:G157"/>
    <mergeCell ref="C5:G5"/>
    <mergeCell ref="C31:G31"/>
    <mergeCell ref="B10:G10"/>
    <mergeCell ref="C83:G83"/>
    <mergeCell ref="C84:G84"/>
    <mergeCell ref="C85:G85"/>
    <mergeCell ref="C100:G100"/>
    <mergeCell ref="C107:G107"/>
    <mergeCell ref="A176:J176"/>
    <mergeCell ref="C168:G168"/>
    <mergeCell ref="C43:G43"/>
    <mergeCell ref="C28:G28"/>
    <mergeCell ref="C116:G116"/>
    <mergeCell ref="C158:G158"/>
    <mergeCell ref="C55:G55"/>
    <mergeCell ref="C67:G67"/>
    <mergeCell ref="C164:G164"/>
    <mergeCell ref="C108:G108"/>
    <mergeCell ref="A1:O1"/>
    <mergeCell ref="A3:A4"/>
    <mergeCell ref="B3:B4"/>
    <mergeCell ref="C3:G4"/>
    <mergeCell ref="H3:H4"/>
    <mergeCell ref="I3:I4"/>
    <mergeCell ref="J3:M3"/>
    <mergeCell ref="N3:O3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92" t="s">
        <v>112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196" t="s">
        <v>16</v>
      </c>
      <c r="B3" s="172" t="s">
        <v>17</v>
      </c>
      <c r="C3" s="178" t="s">
        <v>113</v>
      </c>
      <c r="D3" s="179"/>
      <c r="E3" s="172" t="s">
        <v>19</v>
      </c>
      <c r="F3" s="193" t="s">
        <v>20</v>
      </c>
      <c r="G3" s="194"/>
      <c r="H3" s="194"/>
      <c r="I3" s="195"/>
      <c r="J3" s="172" t="s">
        <v>21</v>
      </c>
    </row>
    <row r="4" spans="1:10" ht="22.5">
      <c r="A4" s="197"/>
      <c r="B4" s="173"/>
      <c r="C4" s="180"/>
      <c r="D4" s="181"/>
      <c r="E4" s="173"/>
      <c r="F4" s="16" t="s">
        <v>22</v>
      </c>
      <c r="G4" s="16" t="s">
        <v>23</v>
      </c>
      <c r="H4" s="16" t="s">
        <v>24</v>
      </c>
      <c r="I4" s="16" t="s">
        <v>25</v>
      </c>
      <c r="J4" s="173"/>
    </row>
    <row r="5" spans="1:10" ht="13.5" thickBot="1">
      <c r="A5" s="17" t="s">
        <v>26</v>
      </c>
      <c r="B5" s="18" t="s">
        <v>27</v>
      </c>
      <c r="C5" s="174" t="s">
        <v>28</v>
      </c>
      <c r="D5" s="175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2476968</v>
      </c>
      <c r="F6" s="47">
        <f>F14</f>
        <v>1272505.48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2476968</v>
      </c>
      <c r="F14" s="47">
        <f>F15+F16</f>
        <v>1272505.48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-4050433.6399999997</v>
      </c>
      <c r="F15" s="24">
        <f>-'1. Доходы бюджета (1)'!F16</f>
        <v>-3135675.56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6527401.6399999997</v>
      </c>
      <c r="F16" s="24">
        <f>'2. Расходы бюджета (2)'!J6</f>
        <v>4408181.04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402</v>
      </c>
      <c r="B20" s="21"/>
      <c r="D20" s="21" t="s">
        <v>401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404</v>
      </c>
      <c r="B22" s="117"/>
      <c r="C22" s="117"/>
      <c r="D22" s="116" t="s">
        <v>425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Admin</cp:lastModifiedBy>
  <cp:lastPrinted>2021-12-03T05:54:14Z</cp:lastPrinted>
  <dcterms:created xsi:type="dcterms:W3CDTF">2009-03-11T06:25:11Z</dcterms:created>
  <dcterms:modified xsi:type="dcterms:W3CDTF">2021-12-03T11:19:07Z</dcterms:modified>
</cp:coreProperties>
</file>