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M48" i="2"/>
  <c r="M52"/>
  <c r="J48"/>
  <c r="N52"/>
  <c r="I39" i="1"/>
  <c r="I19"/>
  <c r="I22"/>
  <c r="I52" i="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H117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I48" s="1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<sst xmlns="http://schemas.openxmlformats.org/spreadsheetml/2006/main" count="1299" uniqueCount="444">
  <si>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</si>
  <si>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</si>
  <si>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</si>
  <si>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</si>
  <si>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</si>
  <si>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</si>
  <si>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</si>
  <si>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</si>
  <si>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</si>
  <si>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</si>
  <si>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</si>
  <si>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</si>
  <si>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</si>
  <si>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</si>
  <si>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</si>
  <si>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</si>
  <si>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</si>
  <si>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</si>
  <si>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</si>
  <si>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</si>
  <si>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</si>
  <si>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</si>
  <si>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</si>
  <si>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</si>
  <si>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</si>
  <si>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</si>
  <si>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</si>
  <si>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</si>
  <si>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</si>
  <si>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</si>
  <si>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</si>
  <si>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</si>
  <si>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</si>
  <si>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</si>
  <si>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</si>
  <si>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</si>
  <si>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</si>
  <si>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</si>
  <si>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</si>
  <si>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</si>
  <si>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</si>
  <si>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</si>
  <si>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</si>
  <si>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</si>
  <si>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</si>
  <si>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</si>
  <si>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</si>
  <si>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</si>
  <si>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</si>
  <si>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</si>
  <si>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</si>
  <si>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</si>
  <si>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</si>
  <si>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</si>
  <si>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</si>
  <si>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</si>
  <si>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</si>
  <si>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</si>
  <si>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</si>
  <si>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</si>
  <si>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</si>
  <si>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</si>
  <si>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</si>
  <si>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</si>
  <si>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</si>
  <si>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</si>
  <si>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</si>
  <si>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</si>
  <si>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</si>
  <si>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</si>
  <si>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</si>
  <si>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</si>
  <si>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</si>
  <si>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</si>
  <si>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</si>
  <si>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</si>
  <si>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</si>
  <si>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</si>
  <si>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</si>
  <si>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</si>
  <si>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</si>
  <si>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</si>
  <si>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</si>
  <si>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</si>
  <si>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</si>
  <si>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</si>
  <si>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</si>
  <si>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</si>
  <si>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</si>
  <si>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</si>
  <si>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</si>
  <si>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</si>
  <si>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</si>
  <si>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</si>
  <si>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</si>
  <si>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</si>
  <si>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</si>
  <si>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</si>
  <si>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</si>
  <si>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</si>
  <si>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</si>
  <si>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</si>
  <si>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</si>
  <si>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</si>
  <si>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</si>
  <si>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</si>
  <si>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</si>
  <si>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</si>
  <si>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</si>
  <si>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</si>
  <si>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</si>
  <si>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</si>
  <si>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</si>
  <si>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</si>
  <si>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</si>
  <si>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</si>
  <si>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</si>
  <si>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</si>
  <si>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</si>
  <si>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</si>
  <si>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</si>
  <si>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</si>
  <si>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</si>
  <si>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</si>
  <si>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</si>
  <si>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</si>
  <si>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</si>
  <si>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</si>
  <si>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</si>
  <si>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</si>
  <si>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</si>
  <si>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</si>
  <si>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</si>
  <si>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</si>
  <si>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</si>
  <si>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</si>
  <si>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</si>
  <si>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</si>
  <si>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</si>
  <si>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</si>
  <si>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</si>
  <si>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</si>
  <si>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</si>
  <si>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</si>
  <si>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</si>
  <si>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</si>
  <si>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</si>
  <si>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</si>
  <si>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</si>
  <si>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</si>
  <si>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</si>
  <si>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</si>
  <si>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</si>
  <si>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</si>
  <si>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</si>
  <si>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</si>
  <si>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</si>
  <si>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</si>
  <si>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</si>
  <si>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</si>
  <si>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</si>
  <si>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</si>
  <si>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</si>
  <si>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</si>
  <si>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</si>
  <si>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</si>
  <si>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</si>
  <si>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</si>
  <si>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</si>
  <si>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</si>
  <si>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</si>
  <si>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</si>
  <si>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</si>
  <si>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</si>
  <si>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</si>
  <si>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</si>
  <si>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</si>
  <si>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</si>
  <si>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</si>
  <si>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</si>
  <si>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</si>
  <si>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</si>
  <si>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</si>
  <si>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</si>
  <si>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</si>
  <si>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</si>
  <si>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</si>
  <si>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</si>
  <si>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</si>
  <si>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</si>
  <si>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</si>
  <si>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</si>
  <si>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</si>
  <si>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</si>
  <si>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</si>
  <si>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</si>
  <si>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</si>
  <si>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</si>
  <si>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</si>
  <si>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</si>
  <si>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</si>
  <si>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</si>
  <si>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</si>
  <si>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</si>
  <si>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</si>
  <si>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</si>
  <si>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</si>
  <si>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</si>
  <si>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</si>
  <si>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</si>
  <si>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</si>
  <si>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</si>
  <si>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</si>
  <si>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</si>
  <si>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</si>
  <si>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</si>
  <si>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</si>
  <si>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</si>
  <si>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</si>
  <si>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</si>
  <si>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</si>
  <si>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</si>
  <si>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</si>
  <si>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</si>
  <si>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</si>
  <si>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</si>
  <si>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</si>
  <si>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</si>
  <si>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</si>
  <si>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</si>
  <si>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</si>
  <si>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</si>
  <si>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</si>
  <si>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</si>
  <si>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</si>
  <si>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</si>
  <si>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</si>
  <si>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</si>
  <si>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</si>
  <si>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</si>
  <si>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</si>
  <si>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</si>
  <si>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</si>
  <si>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</si>
  <si>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</si>
  <si>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</si>
  <si>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</si>
  <si>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</si>
  <si>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</si>
  <si>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</si>
  <si>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</si>
  <si>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</si>
  <si>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</si>
  <si>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</si>
  <si>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</si>
  <si>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</si>
  <si>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</si>
  <si>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</si>
  <si>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</si>
  <si>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</si>
  <si>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</si>
  <si>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</si>
  <si>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</si>
  <si>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</si>
  <si>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</si>
  <si>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</si>
  <si>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</si>
  <si>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</si>
  <si>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</si>
  <si>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</si>
  <si>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</si>
  <si>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</si>
  <si>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</si>
  <si>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</si>
  <si>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</si>
  <si>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</si>
  <si>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</si>
  <si>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</si>
  <si>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</si>
  <si>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</si>
  <si>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</si>
  <si>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</si>
  <si>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</si>
  <si>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</si>
  <si>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</si>
  <si>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</si>
  <si>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</si>
  <si>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</si>
  <si>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</si>
  <si>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</si>
  <si>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</si>
  <si>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</si>
  <si>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</si>
  <si>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</si>
  <si>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</si>
  <si>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</si>
  <si>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</si>
  <si>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</si>
  <si>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</si>
  <si>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</si>
  <si>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</si>
  <si>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</si>
  <si>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</si>
  <si>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</si>
  <si>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</si>
  <si>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</si>
  <si>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</si>
  <si>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</si>
  <si>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</si>
  <si>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</si>
  <si>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</si>
  <si>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</si>
  <si>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</si>
  <si>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</si>
  <si>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</si>
  <si>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</si>
  <si>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</si>
  <si>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</si>
  <si>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</si>
  <si>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</si>
  <si>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</si>
  <si>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</si>
  <si>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</si>
  <si>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</si>
  <si>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</si>
  <si>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</si>
  <si>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</si>
  <si>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</si>
  <si>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</si>
  <si>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</si>
  <si>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</si>
  <si>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</si>
  <si>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</si>
  <si>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</si>
  <si>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</si>
  <si>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</si>
  <si>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</si>
  <si>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</si>
  <si>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</si>
  <si>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</si>
  <si>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</si>
  <si>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</si>
  <si>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</si>
  <si>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</si>
  <si>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</si>
  <si>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</si>
  <si>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</si>
  <si>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</si>
  <si>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</si>
  <si>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</si>
  <si>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</si>
  <si>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</si>
  <si>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</si>
  <si>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</si>
  <si>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</si>
  <si>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</si>
  <si>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</si>
  <si>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</si>
  <si>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</si>
  <si>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</si>
  <si>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</si>
  <si>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</si>
  <si>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</si>
  <si>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</si>
  <si>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</si>
  <si>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</si>
  <si>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</si>
  <si>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</si>
  <si>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</si>
  <si>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</si>
  <si>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</si>
  <si>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</si>
  <si>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</si>
  <si>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</si>
  <si>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</si>
  <si>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</si>
  <si>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</si>
  <si>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</si>
  <si>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</si>
  <si>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</si>
  <si>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</si>
  <si>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</si>
  <si>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</si>
  <si>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</si>
  <si>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</si>
  <si>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</si>
  <si>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</si>
  <si>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</si>
  <si>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</si>
  <si>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</si>
  <si>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</si>
  <si>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</si>
  <si>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</si>
  <si>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</si>
  <si>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</si>
  <si>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</si>
  <si>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</si>
  <si>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</si>
  <si>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</si>
  <si>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</si>
  <si>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</si>
  <si>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</si>
  <si>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</si>
  <si>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</si>
  <si>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</si>
  <si>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</si>
  <si>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</si>
  <si>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</si>
  <si>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</si>
  <si>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</si>
  <si>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</si>
  <si>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</si>
  <si>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</si>
  <si>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</si>
  <si>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</si>
  <si>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</si>
  <si>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</si>
  <si>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</si>
  <si>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</si>
  <si>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</si>
  <si>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</si>
  <si>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</si>
  <si>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</si>
  <si>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</si>
  <si>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</si>
  <si>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</si>
  <si>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</si>
  <si>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</si>
  <si>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</si>
  <si>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</si>
  <si>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</si>
  <si>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</si>
  <si>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</si>
  <si>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</si>
  <si>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</si>
  <si>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</si>
  <si>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</si>
  <si>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</si>
  <si>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</si>
  <si>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</si>
  <si>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</si>
  <si>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</si>
  <si>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</si>
  <si>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01.01.2023г.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</si>
</sst>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443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4523723.7699999996</v>
      </c>
      <c r="F16" s="24">
        <f>F17+F58</f>
        <v>4564907.8499999996</v>
      </c>
      <c r="G16" s="24">
        <f>G17+G58</f>
        <v>79849.460000000006</v>
      </c>
      <c r="H16" s="24">
        <f>H17+H58</f>
        <v>79849.460000000006</v>
      </c>
      <c r="I16" s="24">
        <f>I17+I58</f>
        <v>4564907.8499999996</v>
      </c>
      <c r="J16" s="24">
        <f>E16-F16</f>
        <v>-41184.080000000075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1742360</v>
      </c>
      <c r="F17" s="24">
        <f>F18+F24+F36+F47+F49+F34+F35+F57+F27+F53</f>
        <v>1783958.21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1783958.21</v>
      </c>
      <c r="J17" s="24">
        <f>E17-F17</f>
        <v>-41598.209999999963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55970</v>
      </c>
      <c r="F18" s="82">
        <f>F19+F22+F21</f>
        <v>56384.83</v>
      </c>
      <c r="G18" s="54">
        <f>G19+G20+G21+G22</f>
        <v>77297.66</v>
      </c>
      <c r="H18" s="54">
        <f>H19+H20+H21+H22</f>
        <v>77297.66</v>
      </c>
      <c r="I18" s="54">
        <f>I19+I20+I21+I22+I26+I25</f>
        <v>56384.83</v>
      </c>
      <c r="J18" s="62">
        <f t="shared" ref="J18:J79" si="0">E18-F18</f>
        <v>-414.83000000000175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55160</v>
      </c>
      <c r="F19" s="25">
        <v>55568.639999999999</v>
      </c>
      <c r="G19" s="25">
        <v>77297.66</v>
      </c>
      <c r="H19" s="25">
        <v>77297.66</v>
      </c>
      <c r="I19" s="25">
        <f>F19</f>
        <v>55568.639999999999</v>
      </c>
      <c r="J19" s="24">
        <f>E19-F19</f>
        <v>-408.63999999999942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810</v>
      </c>
      <c r="F22" s="25">
        <v>816.19</v>
      </c>
      <c r="G22" s="25"/>
      <c r="H22" s="25"/>
      <c r="I22" s="25">
        <f>F22</f>
        <v>816.19</v>
      </c>
      <c r="J22" s="24">
        <f t="shared" si="0"/>
        <v>-6.1900000000000546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8150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-2.8000000000001819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8150</v>
      </c>
      <c r="F34" s="25">
        <v>8152.8</v>
      </c>
      <c r="G34" s="25"/>
      <c r="H34" s="25"/>
      <c r="I34" s="25">
        <f>F34</f>
        <v>8152.8</v>
      </c>
      <c r="J34" s="24">
        <f t="shared" si="0"/>
        <v>-2.8000000000001819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1139700</v>
      </c>
      <c r="F36" s="54">
        <f>F37+F40+F38+F39</f>
        <v>1180841.8199999998</v>
      </c>
      <c r="G36" s="25"/>
      <c r="H36" s="25"/>
      <c r="I36" s="54">
        <f>I37+I40+I38+I39</f>
        <v>1180841.8199999998</v>
      </c>
      <c r="J36" s="62">
        <f t="shared" si="0"/>
        <v>-41141.819999999832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96500</v>
      </c>
      <c r="F37" s="25">
        <v>97638.41</v>
      </c>
      <c r="G37" s="25">
        <v>0</v>
      </c>
      <c r="H37" s="25">
        <v>0</v>
      </c>
      <c r="I37" s="25">
        <f t="shared" ref="I37:I43" si="4">F37</f>
        <v>97638.41</v>
      </c>
      <c r="J37" s="24">
        <f t="shared" si="0"/>
        <v>-1138.4100000000035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9" t="s">
        <v>38</v>
      </c>
      <c r="D39" s="170" t="s">
        <v>410</v>
      </c>
      <c r="E39" s="25">
        <v>0</v>
      </c>
      <c r="F39" s="103">
        <v>684.45</v>
      </c>
      <c r="G39" s="103"/>
      <c r="H39" s="103"/>
      <c r="I39" s="103">
        <f>F39</f>
        <v>684.45</v>
      </c>
      <c r="J39" s="104">
        <f t="shared" si="0"/>
        <v>-684.45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1043200</v>
      </c>
      <c r="F40" s="54">
        <f>F42+F44+F41+F48</f>
        <v>1082518.96</v>
      </c>
      <c r="G40" s="25">
        <v>7290.03</v>
      </c>
      <c r="H40" s="25">
        <v>7290.03</v>
      </c>
      <c r="I40" s="54">
        <f t="shared" si="4"/>
        <v>1082518.96</v>
      </c>
      <c r="J40" s="62">
        <f t="shared" si="0"/>
        <v>-39318.959999999963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636500</v>
      </c>
      <c r="F41" s="25">
        <v>666570.6</v>
      </c>
      <c r="G41" s="25"/>
      <c r="H41" s="25"/>
      <c r="I41" s="25">
        <f t="shared" si="4"/>
        <v>666570.6</v>
      </c>
      <c r="J41" s="24">
        <f t="shared" si="0"/>
        <v>-30070.599999999977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406700</v>
      </c>
      <c r="F42" s="25">
        <v>415948.36</v>
      </c>
      <c r="G42" s="25">
        <v>0</v>
      </c>
      <c r="H42" s="25">
        <v>0</v>
      </c>
      <c r="I42" s="25">
        <f t="shared" si="4"/>
        <v>415948.36</v>
      </c>
      <c r="J42" s="24">
        <f t="shared" si="0"/>
        <v>-9248.359999999986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135038.76</v>
      </c>
      <c r="G49" s="25"/>
      <c r="H49" s="25"/>
      <c r="I49" s="54">
        <f>I50+I52+I51</f>
        <v>135038.76</v>
      </c>
      <c r="J49" s="62">
        <f>J50+J52</f>
        <v>-38.760000000009313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135038.76</v>
      </c>
      <c r="G52" s="25"/>
      <c r="H52" s="25"/>
      <c r="I52" s="25">
        <f t="shared" si="5"/>
        <v>135038.76</v>
      </c>
      <c r="J52" s="24">
        <f t="shared" si="0"/>
        <v>-38.760000000009313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403540</v>
      </c>
      <c r="F53" s="54">
        <f t="shared" si="6"/>
        <v>403540</v>
      </c>
      <c r="G53" s="54"/>
      <c r="H53" s="54"/>
      <c r="I53" s="54">
        <f>I54</f>
        <v>403540</v>
      </c>
      <c r="J53" s="62">
        <f t="shared" si="0"/>
        <v>0</v>
      </c>
    </row>
    <row r="54" spans="1:10" ht="28.5" customHeight="1">
      <c r="A54" s="132" t="s">
        <v>441</v>
      </c>
      <c r="B54" s="20" t="s">
        <v>36</v>
      </c>
      <c r="C54" s="63" t="s">
        <v>48</v>
      </c>
      <c r="D54" s="175" t="s">
        <v>440</v>
      </c>
      <c r="E54" s="25">
        <f t="shared" si="6"/>
        <v>403540</v>
      </c>
      <c r="F54" s="25">
        <f t="shared" si="6"/>
        <v>403540</v>
      </c>
      <c r="G54" s="25"/>
      <c r="H54" s="25"/>
      <c r="I54" s="25">
        <f t="shared" si="5"/>
        <v>403540</v>
      </c>
      <c r="J54" s="24">
        <f t="shared" si="0"/>
        <v>0</v>
      </c>
    </row>
    <row r="55" spans="1:10" ht="53.25" customHeight="1">
      <c r="A55" s="132" t="s">
        <v>442</v>
      </c>
      <c r="B55" s="27" t="s">
        <v>36</v>
      </c>
      <c r="C55" s="72" t="s">
        <v>48</v>
      </c>
      <c r="D55" s="65" t="s">
        <v>439</v>
      </c>
      <c r="E55" s="54">
        <f t="shared" si="6"/>
        <v>403540</v>
      </c>
      <c r="F55" s="54">
        <f t="shared" si="6"/>
        <v>403540</v>
      </c>
      <c r="G55" s="54"/>
      <c r="H55" s="54"/>
      <c r="I55" s="54">
        <f>I56</f>
        <v>403540</v>
      </c>
      <c r="J55" s="62">
        <f t="shared" si="0"/>
        <v>0</v>
      </c>
    </row>
    <row r="56" spans="1:10" ht="54.75" customHeight="1">
      <c r="A56" s="132" t="s">
        <v>442</v>
      </c>
      <c r="B56" s="20" t="s">
        <v>36</v>
      </c>
      <c r="C56" s="63" t="s">
        <v>48</v>
      </c>
      <c r="D56" s="175" t="s">
        <v>438</v>
      </c>
      <c r="E56" s="25">
        <v>403540</v>
      </c>
      <c r="F56" s="25">
        <v>403540</v>
      </c>
      <c r="G56" s="25"/>
      <c r="H56" s="25"/>
      <c r="I56" s="25">
        <f>F56</f>
        <v>403540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2781363.77</v>
      </c>
      <c r="F58" s="54">
        <f>F59+F60+F69+F73+F68+F77</f>
        <v>2780949.6399999997</v>
      </c>
      <c r="G58" s="54">
        <f>G59+G60+G69+G73+G68+G77</f>
        <v>0</v>
      </c>
      <c r="H58" s="54">
        <f>H59+H60+H69+H73+H68+H77</f>
        <v>0</v>
      </c>
      <c r="I58" s="54">
        <f>I59+I60+I69+I73+I68+I77</f>
        <v>2780949.6399999997</v>
      </c>
      <c r="J58" s="62">
        <f t="shared" si="0"/>
        <v>414.1300000003539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361745</v>
      </c>
      <c r="G59" s="25">
        <v>0</v>
      </c>
      <c r="H59" s="25">
        <v>0</v>
      </c>
      <c r="I59" s="25">
        <f>F59</f>
        <v>361745</v>
      </c>
      <c r="J59" s="24">
        <f t="shared" si="0"/>
        <v>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399288</v>
      </c>
      <c r="G60" s="25">
        <v>0</v>
      </c>
      <c r="H60" s="25">
        <v>0</v>
      </c>
      <c r="I60" s="25">
        <f>F60</f>
        <v>399288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100615.76</v>
      </c>
      <c r="F73" s="54">
        <f>F74</f>
        <v>100615.76</v>
      </c>
      <c r="G73" s="54">
        <f>G74</f>
        <v>0</v>
      </c>
      <c r="H73" s="54">
        <f>H74</f>
        <v>0</v>
      </c>
      <c r="I73" s="54">
        <f>I74</f>
        <v>100615.76</v>
      </c>
      <c r="J73" s="62">
        <f>J74+J75+J79</f>
        <v>0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100615.76</v>
      </c>
      <c r="F74" s="25">
        <v>100615.76</v>
      </c>
      <c r="G74" s="25">
        <v>0</v>
      </c>
      <c r="H74" s="25">
        <v>0</v>
      </c>
      <c r="I74" s="25">
        <f t="shared" si="7"/>
        <v>100615.76</v>
      </c>
      <c r="J74" s="24">
        <f t="shared" si="0"/>
        <v>0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1919300.88</v>
      </c>
      <c r="G77" s="62">
        <f>G78</f>
        <v>0</v>
      </c>
      <c r="H77" s="62">
        <f>H78</f>
        <v>0</v>
      </c>
      <c r="I77" s="62">
        <f>I78</f>
        <v>1919300.88</v>
      </c>
      <c r="J77" s="62">
        <f t="shared" si="0"/>
        <v>414.13000000012107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1919300.88</v>
      </c>
      <c r="G78" s="59"/>
      <c r="H78" s="59"/>
      <c r="I78" s="25">
        <f t="shared" si="7"/>
        <v>1919300.88</v>
      </c>
      <c r="J78" s="24">
        <f t="shared" si="0"/>
        <v>414.13000000012107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abSelected="1" zoomScaleNormal="100" workbookViewId="0">
      <selection activeCell="M50" sqref="M5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5001190.5699999994</v>
      </c>
      <c r="I6" s="24">
        <f>I7+I10+I36+I41+I43+I48+I56+I68+I82+I100+I110+I117+I165+I169+I98+I80</f>
        <v>5001190.5699999994</v>
      </c>
      <c r="J6" s="24">
        <f>J7+J10+J36+J41+J48+J56+J68+J82+J100+J110+J117+J165+J169+J80+J98</f>
        <v>5000776.4399999995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5000776.4399999995</v>
      </c>
      <c r="N6" s="24">
        <f>N7+N10+N36+N41+N48+N56+N68+N82+N100+N110+N117+N165+N169+N43+N98</f>
        <v>414.13000000012107</v>
      </c>
      <c r="O6" s="24">
        <f>O7+O10+O36+O41+O48+O56+O68+O82+O100+O110+O117+O165+O169+O98</f>
        <v>414.13000000012107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1991536.59</v>
      </c>
      <c r="I10" s="54">
        <f t="shared" ref="I10:O10" si="2">I14+I15+I16+I17+I18+I19+I20+I21+I22+I23+I24+I35+I25+I30+I13+I33+I34+I11+I12</f>
        <v>1991536.59</v>
      </c>
      <c r="J10" s="54">
        <f t="shared" si="2"/>
        <v>1991536.59</v>
      </c>
      <c r="K10" s="54">
        <f t="shared" si="2"/>
        <v>0</v>
      </c>
      <c r="L10" s="54">
        <f t="shared" si="2"/>
        <v>0</v>
      </c>
      <c r="M10" s="54">
        <f t="shared" si="2"/>
        <v>1991536.59</v>
      </c>
      <c r="N10" s="54">
        <f t="shared" si="2"/>
        <v>0</v>
      </c>
      <c r="O10" s="54">
        <f t="shared" si="2"/>
        <v>0</v>
      </c>
      <c r="R10" s="91">
        <f>H10-H34-H35+H56</f>
        <v>2079552.35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411</v>
      </c>
      <c r="F11" s="110" t="s">
        <v>351</v>
      </c>
      <c r="G11" s="111" t="s">
        <v>66</v>
      </c>
      <c r="H11" s="103">
        <v>383196.09</v>
      </c>
      <c r="I11" s="25">
        <f>H11</f>
        <v>383196.09</v>
      </c>
      <c r="J11" s="25">
        <v>383196.09</v>
      </c>
      <c r="K11" s="25"/>
      <c r="L11" s="25"/>
      <c r="M11" s="25">
        <f>J11</f>
        <v>383196.09</v>
      </c>
      <c r="N11" s="24">
        <f>H11-J11</f>
        <v>0</v>
      </c>
      <c r="O11" s="24">
        <f>I11-J11</f>
        <v>0</v>
      </c>
      <c r="P11" s="91">
        <f>J11+J13+J57</f>
        <v>1264484.17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411</v>
      </c>
      <c r="F12" s="110" t="s">
        <v>350</v>
      </c>
      <c r="G12" s="111" t="s">
        <v>68</v>
      </c>
      <c r="H12" s="25">
        <v>113747.27</v>
      </c>
      <c r="I12" s="25">
        <f>H12</f>
        <v>113747.27</v>
      </c>
      <c r="J12" s="25">
        <v>113747.27</v>
      </c>
      <c r="K12" s="25"/>
      <c r="L12" s="25"/>
      <c r="M12" s="25">
        <f>J12</f>
        <v>113747.27</v>
      </c>
      <c r="N12" s="24">
        <f>H12-J12</f>
        <v>0</v>
      </c>
      <c r="O12" s="24">
        <f>I12-J12</f>
        <v>0</v>
      </c>
      <c r="P12" s="91">
        <f>J12+J15+J58</f>
        <v>374154.7</v>
      </c>
      <c r="R12" s="91">
        <f>J10-J34-J35+J56</f>
        <v>2079552.35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412</v>
      </c>
      <c r="F13" s="40" t="s">
        <v>351</v>
      </c>
      <c r="G13" s="41" t="s">
        <v>66</v>
      </c>
      <c r="H13" s="25">
        <v>809463.96</v>
      </c>
      <c r="I13" s="25">
        <f>H13</f>
        <v>809463.96</v>
      </c>
      <c r="J13" s="25">
        <v>809463.96</v>
      </c>
      <c r="K13" s="25"/>
      <c r="L13" s="25"/>
      <c r="M13" s="25">
        <f>J13</f>
        <v>809463.96</v>
      </c>
      <c r="N13" s="24">
        <f>H13-J13</f>
        <v>0</v>
      </c>
      <c r="O13" s="24">
        <f>I13-J13</f>
        <v>0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412</v>
      </c>
      <c r="F15" s="40" t="s">
        <v>350</v>
      </c>
      <c r="G15" s="41" t="s">
        <v>68</v>
      </c>
      <c r="H15" s="25">
        <v>238865.45</v>
      </c>
      <c r="I15" s="25">
        <f t="shared" si="3"/>
        <v>238865.45</v>
      </c>
      <c r="J15" s="25">
        <v>238865.45</v>
      </c>
      <c r="K15" s="25"/>
      <c r="L15" s="25"/>
      <c r="M15" s="25">
        <f>J15</f>
        <v>238865.45</v>
      </c>
      <c r="N15" s="24">
        <f t="shared" si="0"/>
        <v>0</v>
      </c>
      <c r="O15" s="24">
        <f t="shared" si="1"/>
        <v>0</v>
      </c>
      <c r="P15" s="91">
        <f>H13+H15</f>
        <v>1048329.4099999999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412</v>
      </c>
      <c r="F16" s="40" t="s">
        <v>337</v>
      </c>
      <c r="G16" s="41" t="s">
        <v>70</v>
      </c>
      <c r="H16" s="92">
        <v>35217.760000000002</v>
      </c>
      <c r="I16" s="25">
        <f t="shared" si="3"/>
        <v>35217.760000000002</v>
      </c>
      <c r="J16" s="92">
        <v>35217.760000000002</v>
      </c>
      <c r="K16" s="25"/>
      <c r="L16" s="25"/>
      <c r="M16" s="25">
        <f t="shared" ref="M16:M32" si="4">J16</f>
        <v>35217.760000000002</v>
      </c>
      <c r="N16" s="24">
        <f t="shared" si="0"/>
        <v>0</v>
      </c>
      <c r="O16" s="24">
        <f t="shared" si="1"/>
        <v>0</v>
      </c>
      <c r="P16" s="91">
        <f>M16+M17+M19+M20+M22</f>
        <v>188550.29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412</v>
      </c>
      <c r="F17" s="148" t="s">
        <v>337</v>
      </c>
      <c r="G17" s="149" t="s">
        <v>73</v>
      </c>
      <c r="H17" s="92">
        <v>2825.84</v>
      </c>
      <c r="I17" s="25">
        <f t="shared" si="3"/>
        <v>2825.84</v>
      </c>
      <c r="J17" s="92">
        <v>2825.84</v>
      </c>
      <c r="K17" s="25"/>
      <c r="L17" s="25"/>
      <c r="M17" s="25">
        <f t="shared" si="4"/>
        <v>2825.84</v>
      </c>
      <c r="N17" s="24">
        <f t="shared" si="0"/>
        <v>0</v>
      </c>
      <c r="O17" s="24">
        <f t="shared" si="1"/>
        <v>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412</v>
      </c>
      <c r="F18" s="143" t="s">
        <v>402</v>
      </c>
      <c r="G18" s="41" t="s">
        <v>73</v>
      </c>
      <c r="H18" s="92">
        <v>128689.57</v>
      </c>
      <c r="I18" s="25">
        <f t="shared" si="3"/>
        <v>128689.57</v>
      </c>
      <c r="J18" s="92">
        <v>128689.57</v>
      </c>
      <c r="K18" s="25"/>
      <c r="L18" s="25"/>
      <c r="M18" s="25">
        <f t="shared" si="4"/>
        <v>128689.57</v>
      </c>
      <c r="N18" s="90">
        <f t="shared" si="0"/>
        <v>0</v>
      </c>
      <c r="O18" s="24">
        <f t="shared" si="1"/>
        <v>0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412</v>
      </c>
      <c r="F19" s="40" t="s">
        <v>337</v>
      </c>
      <c r="G19" s="41" t="s">
        <v>75</v>
      </c>
      <c r="H19" s="92">
        <v>49965.56</v>
      </c>
      <c r="I19" s="25">
        <f t="shared" si="3"/>
        <v>49965.56</v>
      </c>
      <c r="J19" s="92">
        <v>49965.56</v>
      </c>
      <c r="K19" s="25"/>
      <c r="L19" s="25"/>
      <c r="M19" s="25">
        <f t="shared" si="4"/>
        <v>49965.56</v>
      </c>
      <c r="N19" s="24">
        <f t="shared" si="0"/>
        <v>0</v>
      </c>
      <c r="O19" s="24">
        <f t="shared" si="1"/>
        <v>0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412</v>
      </c>
      <c r="F20" s="40" t="s">
        <v>337</v>
      </c>
      <c r="G20" s="41" t="s">
        <v>77</v>
      </c>
      <c r="H20" s="92">
        <v>22850</v>
      </c>
      <c r="I20" s="25">
        <f t="shared" si="3"/>
        <v>22850</v>
      </c>
      <c r="J20" s="92">
        <v>22850</v>
      </c>
      <c r="K20" s="25"/>
      <c r="L20" s="25"/>
      <c r="M20" s="25">
        <f>J20</f>
        <v>22850</v>
      </c>
      <c r="N20" s="24">
        <f t="shared" si="0"/>
        <v>0</v>
      </c>
      <c r="O20" s="24">
        <f t="shared" si="1"/>
        <v>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412</v>
      </c>
      <c r="F21" s="40" t="s">
        <v>337</v>
      </c>
      <c r="G21" s="126" t="s">
        <v>396</v>
      </c>
      <c r="H21" s="92">
        <v>3272.92</v>
      </c>
      <c r="I21" s="25">
        <f t="shared" si="3"/>
        <v>3272.92</v>
      </c>
      <c r="J21" s="92">
        <v>3272.92</v>
      </c>
      <c r="K21" s="25"/>
      <c r="L21" s="25"/>
      <c r="M21" s="25">
        <f t="shared" si="4"/>
        <v>3272.92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412</v>
      </c>
      <c r="F22" s="40" t="s">
        <v>337</v>
      </c>
      <c r="G22" s="161" t="s">
        <v>397</v>
      </c>
      <c r="H22" s="92">
        <v>77691.13</v>
      </c>
      <c r="I22" s="25">
        <f t="shared" si="3"/>
        <v>77691.13</v>
      </c>
      <c r="J22" s="92">
        <v>77691.13</v>
      </c>
      <c r="K22" s="25"/>
      <c r="L22" s="25"/>
      <c r="M22" s="25">
        <f>J22</f>
        <v>77691.13</v>
      </c>
      <c r="N22" s="24">
        <f t="shared" si="0"/>
        <v>0</v>
      </c>
      <c r="O22" s="24">
        <f t="shared" si="1"/>
        <v>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412</v>
      </c>
      <c r="F23" s="40" t="s">
        <v>337</v>
      </c>
      <c r="G23" s="41" t="s">
        <v>375</v>
      </c>
      <c r="H23" s="92">
        <v>32933.040000000001</v>
      </c>
      <c r="I23" s="25">
        <f t="shared" si="3"/>
        <v>32933.040000000001</v>
      </c>
      <c r="J23" s="92">
        <v>32933.040000000001</v>
      </c>
      <c r="K23" s="25"/>
      <c r="L23" s="25"/>
      <c r="M23" s="25">
        <f>J23</f>
        <v>32933.040000000001</v>
      </c>
      <c r="N23" s="24">
        <f t="shared" si="0"/>
        <v>0</v>
      </c>
      <c r="O23" s="24">
        <f t="shared" si="1"/>
        <v>0</v>
      </c>
      <c r="P23" s="91">
        <f>J16+J18+J20+J19+J21+J22+J23</f>
        <v>350619.98000000004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412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412</v>
      </c>
      <c r="F25" s="40" t="s">
        <v>47</v>
      </c>
      <c r="G25" s="41" t="s">
        <v>376</v>
      </c>
      <c r="H25" s="25">
        <v>77878</v>
      </c>
      <c r="I25" s="25">
        <f t="shared" si="3"/>
        <v>77878</v>
      </c>
      <c r="J25" s="25">
        <v>77878</v>
      </c>
      <c r="K25" s="25"/>
      <c r="L25" s="25"/>
      <c r="M25" s="25">
        <f t="shared" si="4"/>
        <v>77878</v>
      </c>
      <c r="N25" s="24">
        <f t="shared" si="0"/>
        <v>0</v>
      </c>
      <c r="O25" s="24">
        <f t="shared" si="1"/>
        <v>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412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412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1500</v>
      </c>
      <c r="K33" s="25"/>
      <c r="L33" s="25"/>
      <c r="M33" s="25">
        <f>J33</f>
        <v>1500</v>
      </c>
      <c r="N33" s="24">
        <f t="shared" si="0"/>
        <v>0</v>
      </c>
      <c r="O33" s="24">
        <f t="shared" si="5"/>
        <v>0</v>
      </c>
      <c r="P33" s="91">
        <f>H16+H18+H19+H20+H21+H22+H23</f>
        <v>350619.98000000004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413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6000</v>
      </c>
      <c r="K34" s="25"/>
      <c r="L34" s="25"/>
      <c r="M34" s="25">
        <f>J34</f>
        <v>6000</v>
      </c>
      <c r="N34" s="24">
        <f t="shared" si="0"/>
        <v>0</v>
      </c>
      <c r="O34" s="24">
        <f t="shared" si="5"/>
        <v>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414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6600</v>
      </c>
      <c r="K35" s="25"/>
      <c r="L35" s="25"/>
      <c r="M35" s="25">
        <f>J35</f>
        <v>6600</v>
      </c>
      <c r="N35" s="24">
        <f>H35-J35</f>
        <v>0</v>
      </c>
      <c r="O35" s="24">
        <f t="shared" si="5"/>
        <v>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415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416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106612</v>
      </c>
      <c r="I48" s="54">
        <f>I49+I50+I53+I55+I54+I51+I52</f>
        <v>106612</v>
      </c>
      <c r="J48" s="54">
        <f>J49+J50+J53+J55+J54+J51+J52</f>
        <v>106612</v>
      </c>
      <c r="K48" s="54">
        <f t="shared" ref="K48:L48" si="9">K49+K50+K53+K55+K54</f>
        <v>0</v>
      </c>
      <c r="L48" s="54">
        <f t="shared" si="9"/>
        <v>0</v>
      </c>
      <c r="M48" s="54">
        <f>M49+M50+M53+M55+M54+M51+M52</f>
        <v>106612</v>
      </c>
      <c r="N48" s="54">
        <f>N49+N50+N53+N55+N54+N51</f>
        <v>0</v>
      </c>
      <c r="O48" s="54">
        <f>O49+O50+O53+O55+O54+O51</f>
        <v>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417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9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405</v>
      </c>
      <c r="B51" s="38" t="s">
        <v>61</v>
      </c>
      <c r="C51" s="163" t="s">
        <v>48</v>
      </c>
      <c r="D51" s="164" t="s">
        <v>207</v>
      </c>
      <c r="E51" s="171" t="s">
        <v>418</v>
      </c>
      <c r="F51" s="164" t="s">
        <v>337</v>
      </c>
      <c r="G51" s="165" t="s">
        <v>77</v>
      </c>
      <c r="H51" s="25">
        <v>54000</v>
      </c>
      <c r="I51" s="25">
        <f>H51</f>
        <v>54000</v>
      </c>
      <c r="J51" s="25">
        <v>54000</v>
      </c>
      <c r="K51" s="25"/>
      <c r="L51" s="25"/>
      <c r="M51" s="25">
        <f>J51</f>
        <v>54000</v>
      </c>
      <c r="N51" s="24">
        <f>H51-J51</f>
        <v>0</v>
      </c>
      <c r="O51" s="24">
        <f>I51-M51</f>
        <v>0</v>
      </c>
    </row>
    <row r="52" spans="1:15" ht="30" customHeight="1">
      <c r="A52" s="37" t="s">
        <v>437</v>
      </c>
      <c r="B52" s="38"/>
      <c r="C52" s="172" t="s">
        <v>48</v>
      </c>
      <c r="D52" s="173" t="s">
        <v>207</v>
      </c>
      <c r="E52" s="173" t="s">
        <v>418</v>
      </c>
      <c r="F52" s="173" t="s">
        <v>326</v>
      </c>
      <c r="G52" s="174" t="s">
        <v>389</v>
      </c>
      <c r="H52" s="25">
        <v>50000</v>
      </c>
      <c r="I52" s="25">
        <f>H52</f>
        <v>50000</v>
      </c>
      <c r="J52" s="25">
        <v>50000</v>
      </c>
      <c r="K52" s="25"/>
      <c r="L52" s="25"/>
      <c r="M52" s="25">
        <f>J52</f>
        <v>50000</v>
      </c>
      <c r="N52" s="24">
        <f>H52-J52</f>
        <v>0</v>
      </c>
      <c r="O52" s="24"/>
    </row>
    <row r="53" spans="1:15" ht="15.75" customHeight="1">
      <c r="A53" s="37" t="s">
        <v>406</v>
      </c>
      <c r="B53" s="38" t="s">
        <v>61</v>
      </c>
      <c r="C53" s="39" t="s">
        <v>48</v>
      </c>
      <c r="D53" s="40" t="s">
        <v>207</v>
      </c>
      <c r="E53" s="171" t="s">
        <v>419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419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1" t="s">
        <v>419</v>
      </c>
      <c r="F55" s="40" t="s">
        <v>47</v>
      </c>
      <c r="G55" s="41" t="s">
        <v>376</v>
      </c>
      <c r="H55" s="25">
        <v>2112</v>
      </c>
      <c r="I55" s="25">
        <f>H55</f>
        <v>2112</v>
      </c>
      <c r="J55" s="25">
        <v>2112</v>
      </c>
      <c r="K55" s="25"/>
      <c r="L55" s="25"/>
      <c r="M55" s="25">
        <f t="shared" si="10"/>
        <v>2112</v>
      </c>
      <c r="N55" s="24">
        <f t="shared" si="8"/>
        <v>0</v>
      </c>
      <c r="O55" s="24">
        <f t="shared" si="1"/>
        <v>0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100615.76</v>
      </c>
      <c r="I56" s="54">
        <f t="shared" ref="I56:I68" si="11">H56</f>
        <v>100615.76</v>
      </c>
      <c r="J56" s="54">
        <f>J57+J58+J61+J62+J64+J59+J60+J63+J67</f>
        <v>100615.76</v>
      </c>
      <c r="K56" s="54">
        <f>K57+K58+K61+K62+K64</f>
        <v>0</v>
      </c>
      <c r="L56" s="54">
        <f>L57+L58+L61+L62+L64</f>
        <v>0</v>
      </c>
      <c r="M56" s="54">
        <f t="shared" si="10"/>
        <v>100615.76</v>
      </c>
      <c r="N56" s="62">
        <f t="shared" si="8"/>
        <v>0</v>
      </c>
      <c r="O56" s="62">
        <f t="shared" si="1"/>
        <v>0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420</v>
      </c>
      <c r="F57" s="40" t="s">
        <v>351</v>
      </c>
      <c r="G57" s="41" t="s">
        <v>66</v>
      </c>
      <c r="H57" s="25">
        <v>71824.12</v>
      </c>
      <c r="I57" s="25">
        <f t="shared" si="11"/>
        <v>71824.12</v>
      </c>
      <c r="J57" s="25">
        <v>71824.12</v>
      </c>
      <c r="K57" s="25"/>
      <c r="L57" s="25"/>
      <c r="M57" s="25">
        <f t="shared" si="10"/>
        <v>71824.12</v>
      </c>
      <c r="N57" s="24">
        <f>H57-J57</f>
        <v>0</v>
      </c>
      <c r="O57" s="24">
        <f t="shared" si="1"/>
        <v>0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420</v>
      </c>
      <c r="F58" s="40" t="s">
        <v>350</v>
      </c>
      <c r="G58" s="41" t="s">
        <v>68</v>
      </c>
      <c r="H58" s="25">
        <v>21541.98</v>
      </c>
      <c r="I58" s="25">
        <f t="shared" si="11"/>
        <v>21541.98</v>
      </c>
      <c r="J58" s="25">
        <v>21541.98</v>
      </c>
      <c r="K58" s="25"/>
      <c r="L58" s="25"/>
      <c r="M58" s="25">
        <f t="shared" si="10"/>
        <v>21541.98</v>
      </c>
      <c r="N58" s="24">
        <f t="shared" si="8"/>
        <v>0</v>
      </c>
      <c r="O58" s="24">
        <f t="shared" si="1"/>
        <v>0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420</v>
      </c>
      <c r="F64" s="40" t="s">
        <v>337</v>
      </c>
      <c r="G64" s="41" t="s">
        <v>375</v>
      </c>
      <c r="H64" s="25">
        <v>299.66000000000003</v>
      </c>
      <c r="I64" s="25">
        <f t="shared" si="11"/>
        <v>299.66000000000003</v>
      </c>
      <c r="J64" s="25">
        <v>299.66000000000003</v>
      </c>
      <c r="K64" s="25"/>
      <c r="L64" s="25"/>
      <c r="M64" s="25">
        <f>J64</f>
        <v>299.66000000000003</v>
      </c>
      <c r="N64" s="24">
        <f t="shared" si="8"/>
        <v>0</v>
      </c>
      <c r="O64" s="24">
        <f t="shared" si="1"/>
        <v>0</v>
      </c>
    </row>
    <row r="65" spans="1:15" ht="43.5" hidden="1">
      <c r="A65" s="37" t="s">
        <v>210</v>
      </c>
      <c r="B65" s="38" t="s">
        <v>400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401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420</v>
      </c>
      <c r="F67" s="40" t="s">
        <v>337</v>
      </c>
      <c r="G67" s="138" t="s">
        <v>81</v>
      </c>
      <c r="H67" s="25">
        <v>6950</v>
      </c>
      <c r="I67" s="25">
        <f t="shared" si="11"/>
        <v>6950</v>
      </c>
      <c r="J67" s="25">
        <v>6950</v>
      </c>
      <c r="K67" s="25"/>
      <c r="L67" s="25"/>
      <c r="M67" s="25">
        <v>6950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352020.41</v>
      </c>
      <c r="I68" s="54">
        <f t="shared" si="11"/>
        <v>352020.41</v>
      </c>
      <c r="J68" s="54">
        <f>J69+J71+J73+J74+J75+J77+J76</f>
        <v>352020.41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352020.41</v>
      </c>
      <c r="N68" s="62">
        <f t="shared" si="12"/>
        <v>0</v>
      </c>
      <c r="O68" s="62">
        <f t="shared" si="1"/>
        <v>0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421</v>
      </c>
      <c r="F69" s="40" t="s">
        <v>338</v>
      </c>
      <c r="G69" s="41" t="s">
        <v>66</v>
      </c>
      <c r="H69" s="25">
        <v>132325.01999999999</v>
      </c>
      <c r="I69" s="82">
        <f t="shared" ref="I69:I77" si="13">H69</f>
        <v>132325.01999999999</v>
      </c>
      <c r="J69" s="25">
        <v>132325.01999999999</v>
      </c>
      <c r="K69" s="54"/>
      <c r="L69" s="54"/>
      <c r="M69" s="25">
        <f t="shared" ref="M69:M82" si="14">J69</f>
        <v>132325.01999999999</v>
      </c>
      <c r="N69" s="24">
        <f>I69-M69</f>
        <v>0</v>
      </c>
      <c r="O69" s="24">
        <f>N69</f>
        <v>0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421</v>
      </c>
      <c r="F71" s="40" t="s">
        <v>352</v>
      </c>
      <c r="G71" s="41" t="s">
        <v>68</v>
      </c>
      <c r="H71" s="25">
        <v>39962.21</v>
      </c>
      <c r="I71" s="82">
        <f t="shared" si="13"/>
        <v>39962.21</v>
      </c>
      <c r="J71" s="25">
        <v>39962.21</v>
      </c>
      <c r="K71" s="54"/>
      <c r="L71" s="54"/>
      <c r="M71" s="25">
        <f t="shared" si="14"/>
        <v>39962.21</v>
      </c>
      <c r="N71" s="24">
        <f>I71-M71</f>
        <v>0</v>
      </c>
      <c r="O71" s="24">
        <f>N71</f>
        <v>0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421</v>
      </c>
      <c r="F73" s="40" t="s">
        <v>337</v>
      </c>
      <c r="G73" s="134" t="s">
        <v>75</v>
      </c>
      <c r="H73" s="25">
        <v>49863.18</v>
      </c>
      <c r="I73" s="25">
        <f t="shared" si="13"/>
        <v>49863.18</v>
      </c>
      <c r="J73" s="25">
        <v>49863.18</v>
      </c>
      <c r="K73" s="25"/>
      <c r="L73" s="25"/>
      <c r="M73" s="25">
        <f>J73</f>
        <v>49863.18</v>
      </c>
      <c r="N73" s="24">
        <f t="shared" si="12"/>
        <v>0</v>
      </c>
      <c r="O73" s="24">
        <f t="shared" si="1"/>
        <v>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421</v>
      </c>
      <c r="F74" s="40" t="s">
        <v>337</v>
      </c>
      <c r="G74" s="126" t="s">
        <v>397</v>
      </c>
      <c r="H74" s="25">
        <v>17870</v>
      </c>
      <c r="I74" s="25">
        <f>H74</f>
        <v>17870</v>
      </c>
      <c r="J74" s="25">
        <v>17870</v>
      </c>
      <c r="K74" s="25"/>
      <c r="L74" s="25"/>
      <c r="M74" s="25">
        <f t="shared" si="14"/>
        <v>17870</v>
      </c>
      <c r="N74" s="24">
        <f t="shared" si="12"/>
        <v>0</v>
      </c>
      <c r="O74" s="24">
        <f t="shared" si="1"/>
        <v>0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1" t="s">
        <v>421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421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112000</v>
      </c>
      <c r="K76" s="25"/>
      <c r="L76" s="25"/>
      <c r="M76" s="25">
        <f>J76</f>
        <v>112000</v>
      </c>
      <c r="N76" s="24">
        <f>H76-J76</f>
        <v>0</v>
      </c>
      <c r="O76" s="24">
        <f>I76-J76</f>
        <v>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1" t="s">
        <v>421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407</v>
      </c>
      <c r="B80" s="38"/>
      <c r="C80" s="163"/>
      <c r="D80" s="164"/>
      <c r="E80" s="162" t="s">
        <v>356</v>
      </c>
      <c r="F80" s="164"/>
      <c r="G80" s="165"/>
      <c r="H80" s="167">
        <f>H81</f>
        <v>31320</v>
      </c>
      <c r="I80" s="54">
        <f>I81</f>
        <v>31320</v>
      </c>
      <c r="J80" s="78">
        <f>J81</f>
        <v>31320</v>
      </c>
      <c r="K80" s="25"/>
      <c r="L80" s="25"/>
      <c r="M80" s="78">
        <f>M81</f>
        <v>31320</v>
      </c>
      <c r="N80" s="24"/>
      <c r="O80" s="24"/>
    </row>
    <row r="81" spans="1:15" ht="18.75" customHeight="1">
      <c r="A81" s="37" t="s">
        <v>408</v>
      </c>
      <c r="B81" s="38" t="s">
        <v>61</v>
      </c>
      <c r="C81" s="163" t="s">
        <v>48</v>
      </c>
      <c r="D81" s="164" t="s">
        <v>356</v>
      </c>
      <c r="E81" s="171" t="s">
        <v>422</v>
      </c>
      <c r="F81" s="164" t="s">
        <v>337</v>
      </c>
      <c r="G81" s="165" t="s">
        <v>396</v>
      </c>
      <c r="H81" s="96">
        <v>31320</v>
      </c>
      <c r="I81" s="25">
        <f>H81</f>
        <v>31320</v>
      </c>
      <c r="J81" s="25">
        <v>31320</v>
      </c>
      <c r="K81" s="25"/>
      <c r="L81" s="25"/>
      <c r="M81" s="82">
        <f>J81</f>
        <v>31320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1908410.88</v>
      </c>
      <c r="K82" s="54"/>
      <c r="L82" s="54"/>
      <c r="M82" s="54">
        <f t="shared" si="14"/>
        <v>1908410.88</v>
      </c>
      <c r="N82" s="62">
        <f t="shared" si="12"/>
        <v>414.13000000012107</v>
      </c>
      <c r="O82" s="62">
        <f t="shared" si="1"/>
        <v>414.13000000012107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423</v>
      </c>
      <c r="F87" s="40" t="s">
        <v>337</v>
      </c>
      <c r="G87" s="41" t="s">
        <v>75</v>
      </c>
      <c r="H87" s="25">
        <v>1904617.01</v>
      </c>
      <c r="I87" s="25">
        <f t="shared" si="15"/>
        <v>1904617.01</v>
      </c>
      <c r="J87" s="25">
        <v>1904202.88</v>
      </c>
      <c r="K87" s="25"/>
      <c r="L87" s="25"/>
      <c r="M87" s="25">
        <f>J87</f>
        <v>1904202.88</v>
      </c>
      <c r="N87" s="24">
        <f>H87-J87</f>
        <v>414.13000000012107</v>
      </c>
      <c r="O87" s="24">
        <f t="shared" si="1"/>
        <v>414.13000000012107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423</v>
      </c>
      <c r="F89" s="40" t="s">
        <v>47</v>
      </c>
      <c r="G89" s="41" t="s">
        <v>376</v>
      </c>
      <c r="H89" s="25">
        <v>4208</v>
      </c>
      <c r="I89" s="25">
        <f t="shared" si="15"/>
        <v>4208</v>
      </c>
      <c r="J89" s="25">
        <v>4208</v>
      </c>
      <c r="K89" s="25"/>
      <c r="L89" s="25"/>
      <c r="M89" s="25">
        <f t="shared" si="16"/>
        <v>4208</v>
      </c>
      <c r="N89" s="24">
        <f>H89-J89</f>
        <v>0</v>
      </c>
      <c r="O89" s="24">
        <f t="shared" si="1"/>
        <v>0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404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424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10890</v>
      </c>
      <c r="K100" s="54">
        <f t="shared" si="19"/>
        <v>0</v>
      </c>
      <c r="L100" s="54">
        <f t="shared" si="19"/>
        <v>0</v>
      </c>
      <c r="M100" s="54">
        <f t="shared" si="19"/>
        <v>10890</v>
      </c>
      <c r="N100" s="54">
        <f t="shared" si="19"/>
        <v>0</v>
      </c>
      <c r="O100" s="54">
        <f t="shared" si="19"/>
        <v>0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425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10890</v>
      </c>
      <c r="K108" s="25"/>
      <c r="L108" s="25"/>
      <c r="M108" s="25">
        <f t="shared" si="21"/>
        <v>10890</v>
      </c>
      <c r="N108" s="24">
        <f t="shared" si="17"/>
        <v>0</v>
      </c>
      <c r="O108" s="24">
        <f t="shared" si="20"/>
        <v>0</v>
      </c>
    </row>
    <row r="109" spans="1:15" ht="23.25" customHeight="1">
      <c r="A109" s="55"/>
      <c r="B109" s="38" t="s">
        <v>61</v>
      </c>
      <c r="C109" s="211" t="s">
        <v>426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427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428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428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428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429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429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185950.8</v>
      </c>
      <c r="I117" s="54">
        <f t="shared" si="23"/>
        <v>185950.8</v>
      </c>
      <c r="J117" s="54">
        <f>J119+J121+J123+J132+J134+J146+J133+J138+J140+J137+J130+J139+J148+J141+J122+J131+J143+J142+J125+J147+J144+J145</f>
        <v>185950.8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185950.8</v>
      </c>
      <c r="N117" s="62">
        <f t="shared" si="25"/>
        <v>0</v>
      </c>
      <c r="O117" s="62">
        <f t="shared" ref="O117:O174" si="26">I117-J117</f>
        <v>0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430</v>
      </c>
      <c r="F119" s="143" t="s">
        <v>402</v>
      </c>
      <c r="G119" s="41" t="s">
        <v>73</v>
      </c>
      <c r="H119" s="92">
        <v>168144.18</v>
      </c>
      <c r="I119" s="25">
        <f t="shared" ref="I119:I126" si="27">H119</f>
        <v>168144.18</v>
      </c>
      <c r="J119" s="92">
        <v>168144.18</v>
      </c>
      <c r="K119" s="25"/>
      <c r="L119" s="25"/>
      <c r="M119" s="25">
        <f>J119</f>
        <v>168144.18</v>
      </c>
      <c r="N119" s="24">
        <f>H119-J119</f>
        <v>0</v>
      </c>
      <c r="O119" s="24">
        <f t="shared" si="26"/>
        <v>0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430</v>
      </c>
      <c r="F121" s="40" t="s">
        <v>337</v>
      </c>
      <c r="G121" s="41" t="s">
        <v>75</v>
      </c>
      <c r="H121" s="92">
        <v>15000</v>
      </c>
      <c r="I121" s="25">
        <f t="shared" si="27"/>
        <v>15000</v>
      </c>
      <c r="J121" s="92">
        <v>15000</v>
      </c>
      <c r="K121" s="25"/>
      <c r="L121" s="25"/>
      <c r="M121" s="25">
        <f>J121</f>
        <v>15000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430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183144.18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1" t="s">
        <v>431</v>
      </c>
      <c r="F125" s="40" t="s">
        <v>337</v>
      </c>
      <c r="G125" s="41" t="s">
        <v>75</v>
      </c>
      <c r="H125" s="92">
        <v>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0</v>
      </c>
      <c r="O125" s="24">
        <f>H125-J125</f>
        <v>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432</v>
      </c>
      <c r="F130" s="40" t="s">
        <v>337</v>
      </c>
      <c r="G130" s="41" t="s">
        <v>75</v>
      </c>
      <c r="H130" s="25">
        <v>2806.62</v>
      </c>
      <c r="I130" s="25">
        <f>H130</f>
        <v>2806.62</v>
      </c>
      <c r="J130" s="25">
        <v>2806.62</v>
      </c>
      <c r="K130" s="25"/>
      <c r="L130" s="25"/>
      <c r="M130" s="25">
        <f>J130</f>
        <v>2806.62</v>
      </c>
      <c r="N130" s="24">
        <f t="shared" si="28"/>
        <v>0</v>
      </c>
      <c r="O130" s="24">
        <f t="shared" si="26"/>
        <v>0</v>
      </c>
    </row>
    <row r="131" spans="1:16" ht="16.5" customHeight="1">
      <c r="A131" s="37" t="s">
        <v>409</v>
      </c>
      <c r="B131" s="38" t="s">
        <v>61</v>
      </c>
      <c r="C131" s="39" t="s">
        <v>48</v>
      </c>
      <c r="D131" s="40" t="s">
        <v>97</v>
      </c>
      <c r="E131" s="171" t="s">
        <v>432</v>
      </c>
      <c r="F131" s="40" t="s">
        <v>337</v>
      </c>
      <c r="G131" s="168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432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433</v>
      </c>
      <c r="F141" s="40" t="s">
        <v>337</v>
      </c>
      <c r="G141" s="41" t="s">
        <v>75</v>
      </c>
      <c r="H141" s="25">
        <v>0</v>
      </c>
      <c r="I141" s="25">
        <f t="shared" ref="I141:I166" si="31">H141</f>
        <v>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433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433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433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433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433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306120</v>
      </c>
      <c r="K165" s="54">
        <f>K166</f>
        <v>0</v>
      </c>
      <c r="L165" s="54">
        <f>L166</f>
        <v>0</v>
      </c>
      <c r="M165" s="54">
        <f t="shared" si="34"/>
        <v>306120</v>
      </c>
      <c r="N165" s="62">
        <f t="shared" si="28"/>
        <v>0</v>
      </c>
      <c r="O165" s="62">
        <f t="shared" si="26"/>
        <v>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1" t="s">
        <v>434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306120</v>
      </c>
      <c r="K166" s="25"/>
      <c r="L166" s="25"/>
      <c r="M166" s="25">
        <f>J166</f>
        <v>306120</v>
      </c>
      <c r="N166" s="24">
        <f>I166-M166</f>
        <v>0</v>
      </c>
      <c r="O166" s="24">
        <f>H166-J166</f>
        <v>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4000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4000</v>
      </c>
      <c r="N169" s="62">
        <f t="shared" si="36"/>
        <v>0</v>
      </c>
      <c r="O169" s="62">
        <f t="shared" si="26"/>
        <v>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1" t="s">
        <v>435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1" t="s">
        <v>436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4000</v>
      </c>
      <c r="K171" s="25"/>
      <c r="L171" s="25"/>
      <c r="M171" s="25">
        <f t="shared" si="35"/>
        <v>4000</v>
      </c>
      <c r="N171" s="24">
        <f t="shared" si="36"/>
        <v>0</v>
      </c>
      <c r="O171" s="24">
        <f t="shared" si="26"/>
        <v>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-477466.79999999981</v>
      </c>
      <c r="I175" s="24">
        <f>H175</f>
        <v>-477466.79999999981</v>
      </c>
      <c r="J175" s="24">
        <f>'1. Доходы бюджета (1)'!F16-'2. Расходы бюджета (2)'!J6</f>
        <v>-435868.58999999985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-435868.58999999985</v>
      </c>
      <c r="N175" s="24"/>
      <c r="O175" s="24">
        <f>I175-J175</f>
        <v>-41598.209999999963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914414.74</v>
      </c>
      <c r="F6" s="47">
        <f>F14</f>
        <v>435868.58999999985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914414.74</v>
      </c>
      <c r="F14" s="47">
        <f>F15+F16</f>
        <v>435868.58999999985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-4523723.7699999996</v>
      </c>
      <c r="F15" s="24">
        <f>-'1. Доходы бюджета (1)'!F16</f>
        <v>-4564907.8499999996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5001190.5699999994</v>
      </c>
      <c r="F16" s="24">
        <f>'2. Расходы бюджета (2)'!J6</f>
        <v>5000776.4399999995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403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2023-01-11T11:02:22Z</cp:lastPrinted>
  <dcterms:created xsi:type="dcterms:W3CDTF">2009-03-11T06:25:11Z</dcterms:created>
  <dcterms:modified xsi:type="dcterms:W3CDTF">2023-01-12T06:27:11Z</dcterms:modified>
</cp:coreProperties>
</file>