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3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(2)'!$A$1:$P$179</definedName>
  </definedNames>
  <calcPr calcId="125725"/>
</workbook>
</file>

<file path=xl/calcChain.xml><?xml version="1.0" encoding="utf-8"?>
<calcChain xmlns="http://schemas.openxmlformats.org/spreadsheetml/2006/main">
  <c r="I41" i="1"/>
  <c r="O166" i="2"/>
  <c r="O167"/>
  <c r="N166"/>
  <c r="N167"/>
  <c r="M166"/>
  <c r="M167"/>
  <c r="J166"/>
  <c r="I6"/>
  <c r="I166"/>
  <c r="I167"/>
  <c r="H166"/>
  <c r="M67"/>
  <c r="H117"/>
  <c r="E73" i="1"/>
  <c r="M52" i="2"/>
  <c r="J48"/>
  <c r="N52"/>
  <c r="I39" i="1"/>
  <c r="I19"/>
  <c r="I22"/>
  <c r="I52" i="2"/>
  <c r="H48"/>
  <c r="E79" i="1"/>
  <c r="M170" i="2"/>
  <c r="I98"/>
  <c r="H98"/>
  <c r="F18" i="1"/>
  <c r="J39"/>
  <c r="M22" i="2"/>
  <c r="J36"/>
  <c r="E40" i="1"/>
  <c r="M116" i="2"/>
  <c r="N116"/>
  <c r="O116"/>
  <c r="O99"/>
  <c r="O98" s="1"/>
  <c r="N99"/>
  <c r="N98" s="1"/>
  <c r="M98"/>
  <c r="M99"/>
  <c r="N51"/>
  <c r="M51"/>
  <c r="J110"/>
  <c r="M113"/>
  <c r="N113"/>
  <c r="I130"/>
  <c r="O125"/>
  <c r="M81"/>
  <c r="M80" s="1"/>
  <c r="J80"/>
  <c r="F40" i="1"/>
  <c r="F36" s="1"/>
  <c r="I81" i="2"/>
  <c r="I80" s="1"/>
  <c r="I51"/>
  <c r="H110"/>
  <c r="H80"/>
  <c r="O51" l="1"/>
  <c r="I113"/>
  <c r="J100"/>
  <c r="K110"/>
  <c r="L110"/>
  <c r="I116"/>
  <c r="K48"/>
  <c r="L48"/>
  <c r="J173" l="1"/>
  <c r="J171"/>
  <c r="J169"/>
  <c r="J159"/>
  <c r="J149"/>
  <c r="J117"/>
  <c r="J104"/>
  <c r="J102"/>
  <c r="J90"/>
  <c r="J82"/>
  <c r="J78"/>
  <c r="J68"/>
  <c r="J56"/>
  <c r="J43"/>
  <c r="J41"/>
  <c r="J38"/>
  <c r="O112" l="1"/>
  <c r="N112"/>
  <c r="M112"/>
  <c r="I112"/>
  <c r="I87"/>
  <c r="I88"/>
  <c r="K10" l="1"/>
  <c r="L10"/>
  <c r="O114"/>
  <c r="N114"/>
  <c r="M114"/>
  <c r="I114"/>
  <c r="H10" l="1"/>
  <c r="J10"/>
  <c r="J6" s="1"/>
  <c r="N88" l="1"/>
  <c r="N89"/>
  <c r="N87"/>
  <c r="K68" l="1"/>
  <c r="L68"/>
  <c r="H68"/>
  <c r="H6" s="1"/>
  <c r="M76"/>
  <c r="I76"/>
  <c r="O76" s="1"/>
  <c r="N76" l="1"/>
  <c r="I52" i="1"/>
  <c r="P11" i="2" l="1"/>
  <c r="P12" l="1"/>
  <c r="M145" l="1"/>
  <c r="I145"/>
  <c r="O145" s="1"/>
  <c r="N145"/>
  <c r="M144"/>
  <c r="I144"/>
  <c r="O144" s="1"/>
  <c r="N144" l="1"/>
  <c r="E18" i="1"/>
  <c r="I117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5"/>
  <c r="I73"/>
  <c r="O73" s="1"/>
  <c r="M42"/>
  <c r="M41" s="1"/>
  <c r="I14"/>
  <c r="I15"/>
  <c r="O15" s="1"/>
  <c r="I16"/>
  <c r="O16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N119"/>
  <c r="M87"/>
  <c r="M8"/>
  <c r="H82"/>
  <c r="H56"/>
  <c r="H36"/>
  <c r="O124"/>
  <c r="N124"/>
  <c r="M125"/>
  <c r="F69" i="1"/>
  <c r="O40" i="2"/>
  <c r="N42"/>
  <c r="N41" s="1"/>
  <c r="O41" s="1"/>
  <c r="K41"/>
  <c r="L41" s="1"/>
  <c r="K42"/>
  <c r="L42" s="1"/>
  <c r="H100"/>
  <c r="H7"/>
  <c r="N147"/>
  <c r="N148"/>
  <c r="N150"/>
  <c r="N151"/>
  <c r="N152"/>
  <c r="N153"/>
  <c r="N154"/>
  <c r="N155"/>
  <c r="N156"/>
  <c r="N157"/>
  <c r="N158"/>
  <c r="N160"/>
  <c r="N161"/>
  <c r="N162"/>
  <c r="N163"/>
  <c r="N164"/>
  <c r="I42"/>
  <c r="H41"/>
  <c r="K36"/>
  <c r="L36"/>
  <c r="N40"/>
  <c r="M20"/>
  <c r="R12"/>
  <c r="I67"/>
  <c r="O67" s="1"/>
  <c r="N67"/>
  <c r="J77" i="1"/>
  <c r="J78"/>
  <c r="F79"/>
  <c r="G79"/>
  <c r="H79"/>
  <c r="F75"/>
  <c r="G75"/>
  <c r="H75"/>
  <c r="E75"/>
  <c r="E58" s="1"/>
  <c r="N142" i="2"/>
  <c r="M142"/>
  <c r="I142"/>
  <c r="O142" s="1"/>
  <c r="M88"/>
  <c r="M13"/>
  <c r="N143"/>
  <c r="M143"/>
  <c r="I143"/>
  <c r="O143" s="1"/>
  <c r="I146"/>
  <c r="O146" s="1"/>
  <c r="N55"/>
  <c r="M55"/>
  <c r="I55"/>
  <c r="P33"/>
  <c r="I131"/>
  <c r="O131" s="1"/>
  <c r="M173"/>
  <c r="N131"/>
  <c r="M131"/>
  <c r="I132"/>
  <c r="O132" s="1"/>
  <c r="M132"/>
  <c r="N132"/>
  <c r="M23"/>
  <c r="O136"/>
  <c r="N136"/>
  <c r="P15"/>
  <c r="I53"/>
  <c r="O53" s="1"/>
  <c r="M175"/>
  <c r="N123"/>
  <c r="N122"/>
  <c r="M133"/>
  <c r="M134"/>
  <c r="M135"/>
  <c r="M137"/>
  <c r="M138"/>
  <c r="M139"/>
  <c r="M140"/>
  <c r="M141"/>
  <c r="N79"/>
  <c r="M78"/>
  <c r="I79"/>
  <c r="O79" s="1"/>
  <c r="H78"/>
  <c r="I78" s="1"/>
  <c r="E36" i="1"/>
  <c r="M73" i="2"/>
  <c r="N53"/>
  <c r="M53"/>
  <c r="I42" i="1"/>
  <c r="M16" i="2"/>
  <c r="M17"/>
  <c r="M18"/>
  <c r="M19"/>
  <c r="M21"/>
  <c r="M24"/>
  <c r="M25"/>
  <c r="M26"/>
  <c r="M27"/>
  <c r="M28"/>
  <c r="M29"/>
  <c r="M30"/>
  <c r="M31"/>
  <c r="M32"/>
  <c r="M149"/>
  <c r="I156"/>
  <c r="O156" s="1"/>
  <c r="I70"/>
  <c r="N70" s="1"/>
  <c r="O70" s="1"/>
  <c r="I109"/>
  <c r="O109" s="1"/>
  <c r="I108"/>
  <c r="O108" s="1"/>
  <c r="I111"/>
  <c r="I37" i="1"/>
  <c r="N9" i="2"/>
  <c r="O175"/>
  <c r="N175"/>
  <c r="O115"/>
  <c r="O111"/>
  <c r="O110" s="1"/>
  <c r="M174"/>
  <c r="M121"/>
  <c r="M115"/>
  <c r="M111"/>
  <c r="M110" s="1"/>
  <c r="M69"/>
  <c r="M71"/>
  <c r="E33" i="1"/>
  <c r="E28"/>
  <c r="E27" s="1"/>
  <c r="E49"/>
  <c r="E55"/>
  <c r="E54" s="1"/>
  <c r="E53" s="1"/>
  <c r="E62"/>
  <c r="E69"/>
  <c r="J37"/>
  <c r="N32" i="2"/>
  <c r="N33"/>
  <c r="H149"/>
  <c r="I149" s="1"/>
  <c r="I172"/>
  <c r="O172" s="1"/>
  <c r="M156"/>
  <c r="N115"/>
  <c r="I115"/>
  <c r="M89"/>
  <c r="I89"/>
  <c r="I82" s="1"/>
  <c r="M122"/>
  <c r="I122"/>
  <c r="O122" s="1"/>
  <c r="K100"/>
  <c r="L100"/>
  <c r="N109"/>
  <c r="M109"/>
  <c r="N111"/>
  <c r="H173"/>
  <c r="I173" s="1"/>
  <c r="I40" i="1"/>
  <c r="J41"/>
  <c r="J45"/>
  <c r="J46"/>
  <c r="M33" i="2"/>
  <c r="M177"/>
  <c r="M37"/>
  <c r="M36" s="1"/>
  <c r="M50"/>
  <c r="M48" s="1"/>
  <c r="I44"/>
  <c r="O44" s="1"/>
  <c r="M155"/>
  <c r="M63"/>
  <c r="M59"/>
  <c r="F49" i="1"/>
  <c r="I155" i="2"/>
  <c r="O155" s="1"/>
  <c r="I78" i="1"/>
  <c r="I80"/>
  <c r="I79" s="1"/>
  <c r="I81"/>
  <c r="J80"/>
  <c r="J81"/>
  <c r="N133" i="2"/>
  <c r="N134"/>
  <c r="N135"/>
  <c r="N137"/>
  <c r="N138"/>
  <c r="N139"/>
  <c r="N140"/>
  <c r="N141"/>
  <c r="I141"/>
  <c r="O141" s="1"/>
  <c r="F55" i="1"/>
  <c r="F53" s="1"/>
  <c r="N13" i="2"/>
  <c r="I107"/>
  <c r="O107" s="1"/>
  <c r="O50"/>
  <c r="N50"/>
  <c r="N39"/>
  <c r="I39"/>
  <c r="I38" s="1"/>
  <c r="H38"/>
  <c r="N37"/>
  <c r="I37"/>
  <c r="I36" s="1"/>
  <c r="I49"/>
  <c r="M66"/>
  <c r="M92"/>
  <c r="I32" i="1"/>
  <c r="I31"/>
  <c r="I30"/>
  <c r="I29"/>
  <c r="J30"/>
  <c r="J31"/>
  <c r="J32"/>
  <c r="J29"/>
  <c r="J26"/>
  <c r="F28"/>
  <c r="F27" s="1"/>
  <c r="G28"/>
  <c r="G27" s="1"/>
  <c r="H28"/>
  <c r="H27" s="1"/>
  <c r="I140" i="2"/>
  <c r="O140" s="1"/>
  <c r="I106"/>
  <c r="O106" s="1"/>
  <c r="I74"/>
  <c r="O74" s="1"/>
  <c r="H43"/>
  <c r="M43"/>
  <c r="I152"/>
  <c r="O152" s="1"/>
  <c r="M64"/>
  <c r="M154"/>
  <c r="M107"/>
  <c r="N74"/>
  <c r="M130"/>
  <c r="N47"/>
  <c r="M47"/>
  <c r="M46"/>
  <c r="I47"/>
  <c r="O47" s="1"/>
  <c r="I135"/>
  <c r="O135" s="1"/>
  <c r="I148"/>
  <c r="O148" s="1"/>
  <c r="M148"/>
  <c r="H104"/>
  <c r="N104" s="1"/>
  <c r="N107"/>
  <c r="N106"/>
  <c r="N108"/>
  <c r="M108"/>
  <c r="M83"/>
  <c r="I72" i="1"/>
  <c r="I70"/>
  <c r="I25"/>
  <c r="J25"/>
  <c r="I56"/>
  <c r="I55" s="1"/>
  <c r="N57" i="2"/>
  <c r="M105"/>
  <c r="M171"/>
  <c r="I171"/>
  <c r="H171"/>
  <c r="N172"/>
  <c r="M172"/>
  <c r="I153"/>
  <c r="O153" s="1"/>
  <c r="M153"/>
  <c r="I139"/>
  <c r="O139" s="1"/>
  <c r="M14"/>
  <c r="M58"/>
  <c r="M157"/>
  <c r="M152"/>
  <c r="M146"/>
  <c r="M106"/>
  <c r="K104"/>
  <c r="L104"/>
  <c r="M75"/>
  <c r="M77"/>
  <c r="M72"/>
  <c r="M74"/>
  <c r="I137"/>
  <c r="O137" s="1"/>
  <c r="I154"/>
  <c r="O154" s="1"/>
  <c r="I68" i="1"/>
  <c r="I57"/>
  <c r="J57"/>
  <c r="I26"/>
  <c r="N93" i="2"/>
  <c r="N94"/>
  <c r="N95"/>
  <c r="N96"/>
  <c r="N97"/>
  <c r="N101"/>
  <c r="N103"/>
  <c r="N105"/>
  <c r="I105"/>
  <c r="N125"/>
  <c r="N126"/>
  <c r="N130"/>
  <c r="O130"/>
  <c r="I138"/>
  <c r="O138" s="1"/>
  <c r="N73"/>
  <c r="N26"/>
  <c r="N27"/>
  <c r="N28"/>
  <c r="N29"/>
  <c r="N30"/>
  <c r="M123"/>
  <c r="M85"/>
  <c r="M57"/>
  <c r="J61" i="1"/>
  <c r="J63"/>
  <c r="J64"/>
  <c r="J65"/>
  <c r="J66"/>
  <c r="J67"/>
  <c r="J68"/>
  <c r="M9" i="2"/>
  <c r="M15"/>
  <c r="M150"/>
  <c r="H90"/>
  <c r="I90" s="1"/>
  <c r="O90" s="1"/>
  <c r="I77"/>
  <c r="O77" s="1"/>
  <c r="I72"/>
  <c r="O72" s="1"/>
  <c r="I71"/>
  <c r="I69"/>
  <c r="F33" i="1"/>
  <c r="G18"/>
  <c r="H18"/>
  <c r="I103" i="2"/>
  <c r="I102" s="1"/>
  <c r="O102" s="1"/>
  <c r="M102"/>
  <c r="H102"/>
  <c r="M90"/>
  <c r="O9"/>
  <c r="M164"/>
  <c r="M163"/>
  <c r="I164"/>
  <c r="O164" s="1"/>
  <c r="I163"/>
  <c r="O163" s="1"/>
  <c r="I101"/>
  <c r="O101" s="1"/>
  <c r="I91"/>
  <c r="O91" s="1"/>
  <c r="M44"/>
  <c r="M45"/>
  <c r="M86"/>
  <c r="M91"/>
  <c r="M93"/>
  <c r="M94"/>
  <c r="M95"/>
  <c r="M96"/>
  <c r="M97"/>
  <c r="M101"/>
  <c r="M147"/>
  <c r="M158"/>
  <c r="M160"/>
  <c r="M161"/>
  <c r="M162"/>
  <c r="I24" i="1"/>
  <c r="J24"/>
  <c r="N72" i="2"/>
  <c r="J47" i="1"/>
  <c r="I133" i="2"/>
  <c r="O133" s="1"/>
  <c r="M65"/>
  <c r="I50" i="1"/>
  <c r="I59"/>
  <c r="I60"/>
  <c r="I76"/>
  <c r="I75" s="1"/>
  <c r="J176" i="2"/>
  <c r="M176" s="1"/>
  <c r="I34" i="1"/>
  <c r="I48"/>
  <c r="I47"/>
  <c r="J7" i="2"/>
  <c r="I134"/>
  <c r="O134" s="1"/>
  <c r="N77"/>
  <c r="J22" i="1"/>
  <c r="O24" i="2"/>
  <c r="O27"/>
  <c r="O45"/>
  <c r="O46"/>
  <c r="K7"/>
  <c r="K43"/>
  <c r="K31"/>
  <c r="K56"/>
  <c r="K117"/>
  <c r="K149"/>
  <c r="K169"/>
  <c r="K173"/>
  <c r="L7"/>
  <c r="L43"/>
  <c r="L31"/>
  <c r="L56"/>
  <c r="L117"/>
  <c r="L149"/>
  <c r="L169"/>
  <c r="L173"/>
  <c r="G69" i="1"/>
  <c r="G58" s="1"/>
  <c r="H69"/>
  <c r="H58" s="1"/>
  <c r="J72"/>
  <c r="I162" i="2"/>
  <c r="O162" s="1"/>
  <c r="J76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J19"/>
  <c r="N91" i="2"/>
  <c r="N14"/>
  <c r="N15"/>
  <c r="N16"/>
  <c r="N17"/>
  <c r="N19"/>
  <c r="N20"/>
  <c r="N21"/>
  <c r="N22"/>
  <c r="N23"/>
  <c r="N24"/>
  <c r="N25"/>
  <c r="I31"/>
  <c r="O31" s="1"/>
  <c r="N44"/>
  <c r="N45"/>
  <c r="N46"/>
  <c r="N49"/>
  <c r="I57"/>
  <c r="O57" s="1"/>
  <c r="I58"/>
  <c r="O58" s="1"/>
  <c r="N58"/>
  <c r="I59"/>
  <c r="O59" s="1"/>
  <c r="N59"/>
  <c r="I60"/>
  <c r="O60" s="1"/>
  <c r="N60"/>
  <c r="I61"/>
  <c r="O61" s="1"/>
  <c r="N61"/>
  <c r="I62"/>
  <c r="O62" s="1"/>
  <c r="N62"/>
  <c r="I63"/>
  <c r="O63" s="1"/>
  <c r="N63"/>
  <c r="I64"/>
  <c r="O64" s="1"/>
  <c r="N64"/>
  <c r="I65"/>
  <c r="O65" s="1"/>
  <c r="I66"/>
  <c r="O66" s="1"/>
  <c r="N66"/>
  <c r="N65" s="1"/>
  <c r="O83"/>
  <c r="I84"/>
  <c r="N84" s="1"/>
  <c r="I85"/>
  <c r="O85" s="1"/>
  <c r="I86"/>
  <c r="O86" s="1"/>
  <c r="I92"/>
  <c r="O92" s="1"/>
  <c r="N92"/>
  <c r="I93"/>
  <c r="O93" s="1"/>
  <c r="I94"/>
  <c r="O94" s="1"/>
  <c r="I95"/>
  <c r="O95" s="1"/>
  <c r="I96"/>
  <c r="O96" s="1"/>
  <c r="I97"/>
  <c r="O97" s="1"/>
  <c r="I119"/>
  <c r="O119" s="1"/>
  <c r="I120"/>
  <c r="O120" s="1"/>
  <c r="I121"/>
  <c r="O121" s="1"/>
  <c r="N121"/>
  <c r="I123"/>
  <c r="O123" s="1"/>
  <c r="I126"/>
  <c r="O126" s="1"/>
  <c r="N146"/>
  <c r="I147"/>
  <c r="O147" s="1"/>
  <c r="I150"/>
  <c r="O150" s="1"/>
  <c r="I151"/>
  <c r="O151" s="1"/>
  <c r="I157"/>
  <c r="O157" s="1"/>
  <c r="I158"/>
  <c r="O158" s="1"/>
  <c r="I159"/>
  <c r="N159"/>
  <c r="K159"/>
  <c r="L159"/>
  <c r="I160"/>
  <c r="O160" s="1"/>
  <c r="I161"/>
  <c r="O161" s="1"/>
  <c r="H169"/>
  <c r="I169" s="1"/>
  <c r="I170"/>
  <c r="I174"/>
  <c r="O174" s="1"/>
  <c r="N174"/>
  <c r="H176"/>
  <c r="I177"/>
  <c r="O177" s="1"/>
  <c r="N177"/>
  <c r="I178"/>
  <c r="O178" s="1"/>
  <c r="M178"/>
  <c r="N178"/>
  <c r="O28"/>
  <c r="O49"/>
  <c r="I8"/>
  <c r="O8" s="1"/>
  <c r="N8"/>
  <c r="N83"/>
  <c r="M169"/>
  <c r="O170"/>
  <c r="M119"/>
  <c r="M117"/>
  <c r="P123"/>
  <c r="N18"/>
  <c r="I110" l="1"/>
  <c r="I48"/>
  <c r="N48"/>
  <c r="I36" i="1"/>
  <c r="E17"/>
  <c r="O55" i="2"/>
  <c r="O48" s="1"/>
  <c r="J28" i="1"/>
  <c r="J27" s="1"/>
  <c r="I28"/>
  <c r="I27" s="1"/>
  <c r="N110" i="2"/>
  <c r="P16"/>
  <c r="N176"/>
  <c r="J62" i="1"/>
  <c r="J69"/>
  <c r="I33"/>
  <c r="O103" i="2"/>
  <c r="I54" i="1"/>
  <c r="I53" s="1"/>
  <c r="H17"/>
  <c r="H16" s="1"/>
  <c r="J49"/>
  <c r="G17"/>
  <c r="G16" s="1"/>
  <c r="I41" i="2"/>
  <c r="M104"/>
  <c r="I56"/>
  <c r="R10"/>
  <c r="J54" i="1"/>
  <c r="I10" i="2"/>
  <c r="M10"/>
  <c r="N10"/>
  <c r="J53" i="1"/>
  <c r="M68" i="2"/>
  <c r="N36"/>
  <c r="J55" i="1"/>
  <c r="N78" i="2"/>
  <c r="N85"/>
  <c r="O89"/>
  <c r="O171"/>
  <c r="O38"/>
  <c r="O149"/>
  <c r="O78"/>
  <c r="N171"/>
  <c r="O87"/>
  <c r="N56"/>
  <c r="O42"/>
  <c r="I7"/>
  <c r="O7" s="1"/>
  <c r="J75" i="1"/>
  <c r="J33"/>
  <c r="N38" i="2"/>
  <c r="M38"/>
  <c r="I176"/>
  <c r="O176" s="1"/>
  <c r="O84"/>
  <c r="N100"/>
  <c r="O37"/>
  <c r="O36" s="1"/>
  <c r="N90"/>
  <c r="M100"/>
  <c r="N43"/>
  <c r="N69"/>
  <c r="O69" s="1"/>
  <c r="M159"/>
  <c r="O39"/>
  <c r="O14"/>
  <c r="O10" s="1"/>
  <c r="N102"/>
  <c r="I104"/>
  <c r="O104" s="1"/>
  <c r="N71"/>
  <c r="O71" s="1"/>
  <c r="K6"/>
  <c r="L6"/>
  <c r="N149"/>
  <c r="O100"/>
  <c r="I69" i="1"/>
  <c r="I58" s="1"/>
  <c r="F58"/>
  <c r="O173" i="2"/>
  <c r="O169"/>
  <c r="O159"/>
  <c r="O82"/>
  <c r="N31"/>
  <c r="O88"/>
  <c r="N86"/>
  <c r="I43"/>
  <c r="O43" s="1"/>
  <c r="I100"/>
  <c r="O105"/>
  <c r="N170"/>
  <c r="N169"/>
  <c r="N173"/>
  <c r="N7"/>
  <c r="J18" i="1"/>
  <c r="J79"/>
  <c r="I18"/>
  <c r="I75" i="2"/>
  <c r="O75" s="1"/>
  <c r="N68"/>
  <c r="M56"/>
  <c r="J40" i="1"/>
  <c r="F17"/>
  <c r="N117" i="2"/>
  <c r="O117"/>
  <c r="M82"/>
  <c r="N82"/>
  <c r="M7"/>
  <c r="M6" l="1"/>
  <c r="N6"/>
  <c r="I17" i="1"/>
  <c r="I16" s="1"/>
  <c r="O56" i="2"/>
  <c r="E16" i="1"/>
  <c r="E15" i="3" s="1"/>
  <c r="K179" i="2"/>
  <c r="L179"/>
  <c r="J58" i="1"/>
  <c r="I68" i="2"/>
  <c r="J36" i="1"/>
  <c r="F16" i="3"/>
  <c r="M179" i="2" l="1"/>
  <c r="H179"/>
  <c r="I179" s="1"/>
  <c r="E16" i="3"/>
  <c r="O68" i="2"/>
  <c r="O6" s="1"/>
  <c r="F16" i="1"/>
  <c r="J17"/>
  <c r="F15" i="3" l="1"/>
  <c r="F14" s="1"/>
  <c r="F6" s="1"/>
  <c r="J16" i="1"/>
  <c r="J179" i="2"/>
  <c r="O179" s="1"/>
</calcChain>
</file>

<file path=xl/sharedStrings.xml><?xml version="1.0" encoding="utf-8"?>
<sst xmlns="http://schemas.openxmlformats.org/spreadsheetml/2006/main" count="1323" uniqueCount="450">
  <si>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</si>
  <si>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</si>
  <si>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</si>
  <si>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</si>
  <si>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</si>
  <si>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</si>
  <si>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</si>
  <si>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</si>
  <si>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</si>
  <si>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</si>
  <si>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</si>
  <si>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</si>
  <si>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</si>
  <si>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</si>
  <si>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</si>
  <si>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</si>
  <si>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</si>
  <si>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</si>
  <si>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</si>
  <si>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</si>
  <si>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</si>
  <si>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</si>
  <si>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</si>
  <si>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</si>
  <si>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</si>
  <si>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</si>
  <si>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</si>
  <si>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</si>
  <si>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</si>
  <si>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</si>
  <si>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</si>
  <si>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</si>
  <si>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</si>
  <si>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</si>
  <si>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</si>
  <si>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</si>
  <si>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</si>
  <si>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</si>
  <si>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</si>
  <si>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</si>
  <si>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</si>
  <si>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</si>
  <si>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</si>
  <si>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</si>
  <si>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</si>
  <si>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</si>
  <si>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</si>
  <si>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</si>
  <si>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</si>
  <si>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</si>
  <si>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</si>
  <si>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</si>
  <si>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</si>
  <si>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</si>
  <si>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</si>
  <si>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</si>
  <si>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</si>
  <si>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</si>
  <si>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</si>
  <si>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</si>
  <si>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</si>
  <si>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</si>
  <si>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</si>
  <si>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</si>
  <si>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</si>
  <si>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</si>
  <si>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</si>
  <si>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</si>
  <si>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</si>
  <si>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</si>
  <si>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</si>
  <si>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</si>
  <si>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</si>
  <si>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</si>
  <si>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</si>
  <si>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</si>
  <si>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</si>
  <si>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</si>
  <si>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</si>
  <si>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</si>
  <si>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</si>
  <si>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</si>
  <si>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</si>
  <si>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</si>
  <si>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</si>
  <si>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</si>
  <si>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</si>
  <si>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</si>
  <si>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</si>
  <si>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</si>
  <si>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</si>
  <si>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</si>
  <si>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</si>
  <si>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</si>
  <si>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</si>
  <si>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</si>
  <si>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</si>
  <si>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</si>
  <si>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</si>
  <si>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</si>
  <si>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</si>
  <si>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</si>
  <si>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</si>
  <si>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</si>
  <si>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</si>
  <si>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</si>
  <si>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</si>
  <si>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</si>
  <si>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</si>
  <si>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</si>
  <si>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</si>
  <si>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</si>
  <si>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</si>
  <si>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</si>
  <si>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</si>
  <si>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</si>
  <si>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</si>
  <si>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</si>
  <si>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</si>
  <si>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</si>
  <si>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</si>
  <si>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</si>
  <si>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</si>
  <si>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</si>
  <si>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</si>
  <si>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</si>
  <si>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</si>
  <si>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</si>
  <si>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</si>
  <si>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</si>
  <si>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</si>
  <si>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</si>
  <si>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</si>
  <si>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</si>
  <si>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</si>
  <si>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</si>
  <si>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</si>
  <si>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</si>
  <si>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</si>
  <si>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</si>
  <si>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</si>
  <si>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</si>
  <si>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</si>
  <si>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</si>
  <si>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</si>
  <si>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</si>
  <si>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</si>
  <si>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</si>
  <si>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</si>
  <si>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</si>
  <si>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</si>
  <si>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</si>
  <si>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</si>
  <si>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</si>
  <si>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</si>
  <si>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</si>
  <si>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</si>
  <si>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</si>
  <si>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</si>
  <si>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</si>
  <si>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</si>
  <si>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</si>
  <si>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</si>
  <si>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</si>
  <si>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</si>
  <si>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</si>
  <si>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</si>
  <si>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</si>
  <si>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</si>
  <si>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</si>
  <si>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</si>
  <si>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</si>
  <si>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</si>
  <si>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</si>
  <si>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</si>
  <si>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</si>
  <si>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</si>
  <si>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</si>
  <si>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</si>
  <si>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</si>
  <si>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</si>
  <si>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</si>
  <si>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</si>
  <si>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</si>
  <si>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</si>
  <si>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</si>
  <si>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</si>
  <si>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</si>
  <si>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</si>
  <si>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</si>
  <si>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</si>
  <si>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</si>
  <si>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</si>
  <si>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</si>
  <si>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</si>
  <si>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</si>
  <si>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</si>
  <si>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</si>
  <si>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</si>
  <si>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</si>
  <si>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</si>
  <si>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</si>
  <si>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</si>
  <si>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</si>
  <si>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</si>
  <si>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</si>
  <si>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</si>
  <si>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</si>
  <si>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</si>
  <si>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</si>
  <si>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</si>
  <si>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</si>
  <si>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</si>
  <si>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</si>
  <si>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</si>
  <si>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</si>
  <si>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</si>
  <si>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</si>
  <si>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</si>
  <si>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</si>
  <si>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</si>
  <si>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</si>
  <si>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</si>
  <si>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</si>
  <si>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</si>
  <si>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</si>
  <si>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</si>
  <si>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</si>
  <si>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</si>
  <si>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</si>
  <si>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</si>
  <si>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</si>
  <si>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</si>
  <si>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</si>
  <si>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</si>
  <si>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</si>
  <si>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</si>
  <si>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</si>
  <si>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</si>
  <si>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</si>
  <si>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</si>
  <si>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</si>
  <si>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</si>
  <si>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</si>
  <si>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</si>
  <si>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</si>
  <si>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</si>
  <si>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</si>
  <si>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</si>
  <si>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</si>
  <si>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</si>
  <si>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</si>
  <si>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</si>
  <si>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</si>
  <si>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</si>
  <si>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</si>
  <si>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</si>
  <si>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</si>
  <si>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</si>
  <si>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</si>
  <si>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</si>
  <si>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</si>
  <si>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</si>
  <si>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</si>
  <si>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</si>
  <si>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</si>
  <si>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</si>
  <si>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</si>
  <si>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</si>
  <si>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</si>
  <si>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</si>
  <si>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</si>
  <si>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</si>
  <si>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</si>
  <si>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</si>
  <si>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</si>
  <si>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</si>
  <si>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</si>
  <si>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</si>
  <si>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</si>
  <si>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</si>
  <si>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</si>
  <si>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</si>
  <si>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</si>
  <si>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</si>
  <si>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</si>
  <si>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</si>
  <si>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</si>
  <si>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</si>
  <si>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</si>
  <si>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</si>
  <si>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</si>
  <si>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</si>
  <si>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</si>
  <si>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</si>
  <si>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</si>
  <si>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</si>
  <si>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</si>
  <si>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</si>
  <si>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</si>
  <si>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</si>
  <si>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</si>
  <si>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</si>
  <si>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</si>
  <si>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</si>
  <si>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</si>
  <si>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</si>
  <si>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</si>
  <si>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</si>
  <si>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</si>
  <si>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</si>
  <si>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</si>
  <si>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</si>
  <si>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</si>
  <si>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</si>
  <si>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</si>
  <si>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</si>
  <si>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</si>
  <si>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</si>
  <si>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</si>
  <si>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</si>
  <si>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</si>
  <si>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</si>
  <si>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</si>
  <si>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</si>
  <si>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</si>
  <si>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</si>
  <si>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</si>
  <si>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</si>
  <si>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</si>
  <si>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</si>
  <si>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</si>
  <si>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</si>
  <si>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</si>
  <si>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</si>
  <si>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</si>
  <si>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</si>
  <si>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</si>
  <si>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</si>
  <si>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</si>
  <si>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</si>
  <si>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</si>
  <si>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</si>
  <si>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</si>
  <si>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</si>
  <si>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</si>
  <si>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</si>
  <si>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</si>
  <si>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</si>
  <si>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</si>
  <si>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</si>
  <si>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</si>
  <si>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</si>
  <si>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</si>
  <si>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</si>
  <si>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</si>
  <si>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</si>
  <si>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</si>
  <si>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</si>
  <si>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</si>
  <si>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</si>
  <si>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</si>
  <si>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6401251180</t>
  </si>
  <si>
    <t>6401381140</t>
  </si>
  <si>
    <t>6401983300</t>
  </si>
  <si>
    <t>6401483740</t>
  </si>
  <si>
    <t>6401581690</t>
  </si>
  <si>
    <t>6401581710</t>
  </si>
  <si>
    <t>Иные межбюджетные трансферты</t>
  </si>
  <si>
    <t>7000083030</t>
  </si>
  <si>
    <t>7000080060</t>
  </si>
  <si>
    <t>20215002100000150</t>
  </si>
  <si>
    <t>20203000000000150</t>
  </si>
  <si>
    <t>20240000000000150</t>
  </si>
  <si>
    <t>864  20240014100000150</t>
  </si>
  <si>
    <t>346</t>
  </si>
  <si>
    <t>291</t>
  </si>
  <si>
    <t>296</t>
  </si>
  <si>
    <t>349</t>
  </si>
  <si>
    <t>20235118100000150</t>
  </si>
  <si>
    <t>10102010010000110</t>
  </si>
  <si>
    <t>631</t>
  </si>
  <si>
    <t>264</t>
  </si>
  <si>
    <t>246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</si>
  <si>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</si>
  <si>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</si>
  <si>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</si>
  <si>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</si>
  <si>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</si>
  <si>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</si>
  <si>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</si>
  <si>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</si>
  <si>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</si>
  <si>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</si>
  <si>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</si>
  <si>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</si>
  <si>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</si>
  <si>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</si>
  <si>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</si>
  <si>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201</t>
  </si>
  <si>
    <t>202</t>
  </si>
  <si>
    <t>247</t>
  </si>
  <si>
    <t>Ляхова Н.В.</t>
  </si>
  <si>
    <t>Градостроение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</si>
  <si>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</si>
  <si>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</si>
  <si>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</si>
  <si>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</si>
  <si>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Комунальные услуги</t>
  </si>
  <si>
    <t>10601030102100110</t>
  </si>
  <si>
    <t>6440180020</t>
  </si>
  <si>
    <t>6440180040</t>
  </si>
  <si>
    <t>6440181410</t>
  </si>
  <si>
    <t>6440180070</t>
  </si>
  <si>
    <t>6440184200</t>
  </si>
  <si>
    <t>6440184400</t>
  </si>
  <si>
    <t>6440184220</t>
  </si>
  <si>
    <t>6440180900</t>
  </si>
  <si>
    <t>6440180930</t>
  </si>
  <si>
    <t>6440251180</t>
  </si>
  <si>
    <t>6440381140</t>
  </si>
  <si>
    <t>6440483740</t>
  </si>
  <si>
    <t>6440183750</t>
  </si>
  <si>
    <t>864 0501 6440583760 244 225</t>
  </si>
  <si>
    <t>864 0501 6440583760 244 346</t>
  </si>
  <si>
    <t>6440583710</t>
  </si>
  <si>
    <t>6440581740</t>
  </si>
  <si>
    <t>6440581800</t>
  </si>
  <si>
    <t>6440581690</t>
  </si>
  <si>
    <t>6440581700</t>
  </si>
  <si>
    <t>6440581710</t>
  </si>
  <si>
    <t>6440581730</t>
  </si>
  <si>
    <t>6440782450</t>
  </si>
  <si>
    <t>6440882300</t>
  </si>
  <si>
    <t>6440884290</t>
  </si>
  <si>
    <t>Уплата налогов, сборов и иных платежей</t>
  </si>
  <si>
    <t>1 14 02053 10 0000 410</t>
  </si>
  <si>
    <t>1 14 02050 00 0000 410</t>
  </si>
  <si>
    <t>1 14 02000 00 0000 410</t>
  </si>
  <si>
    <t>Доходы от реализации имущества, находящегося в  собственности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</si>
  <si>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</si>
  <si>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Работы и услуги по содержанию имущества</t>
  </si>
  <si>
    <t>64410L2990</t>
  </si>
  <si>
    <t>10503020011000110</t>
  </si>
  <si>
    <t>6440184460</t>
  </si>
  <si>
    <t>Прочие работы и услуги</t>
  </si>
  <si>
    <t>6440683300</t>
  </si>
  <si>
    <t xml:space="preserve">Культура </t>
  </si>
  <si>
    <t>6440680480</t>
  </si>
  <si>
    <t>01.06.2023г.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</si>
</sst>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34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20" xfId="0" applyFont="1" applyFill="1" applyBorder="1" applyAlignment="1">
      <alignment wrapText="1"/>
    </xf>
    <xf numFmtId="49" fontId="0" fillId="15" borderId="18" xfId="0" applyNumberForma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" fillId="15" borderId="20" xfId="0" applyFont="1" applyFill="1" applyBorder="1" applyAlignment="1">
      <alignment wrapTex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2"/>
  <sheetViews>
    <sheetView showGridLines="0" topLeftCell="A13" zoomScaleNormal="100" workbookViewId="0">
      <selection activeCell="F59" sqref="F59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91" t="s">
        <v>0</v>
      </c>
      <c r="B2" s="191"/>
      <c r="C2" s="191"/>
      <c r="D2" s="191"/>
      <c r="E2" s="191"/>
      <c r="F2" s="191"/>
      <c r="G2" s="191"/>
      <c r="H2" s="191"/>
      <c r="I2" s="7"/>
      <c r="J2" s="8" t="s">
        <v>1</v>
      </c>
    </row>
    <row r="3" spans="1:13" ht="38.25" customHeight="1">
      <c r="A3" s="192" t="s">
        <v>241</v>
      </c>
      <c r="B3" s="192"/>
      <c r="C3" s="192"/>
      <c r="D3" s="192"/>
      <c r="E3" s="192"/>
      <c r="F3" s="192"/>
      <c r="G3" s="192"/>
      <c r="H3" s="192"/>
      <c r="I3" s="9" t="s">
        <v>2</v>
      </c>
      <c r="J3" s="10" t="s">
        <v>3</v>
      </c>
    </row>
    <row r="4" spans="1:13">
      <c r="A4" s="193" t="s">
        <v>449</v>
      </c>
      <c r="B4" s="193"/>
      <c r="C4" s="193"/>
      <c r="D4" s="193"/>
      <c r="E4" s="193"/>
      <c r="F4" s="193"/>
      <c r="G4" s="193"/>
      <c r="H4" s="193"/>
      <c r="I4" s="9" t="s">
        <v>4</v>
      </c>
      <c r="J4" s="11"/>
    </row>
    <row r="5" spans="1:13" ht="45" customHeight="1">
      <c r="A5" s="194" t="s">
        <v>5</v>
      </c>
      <c r="B5" s="194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95" t="s">
        <v>7</v>
      </c>
      <c r="B6" s="195"/>
      <c r="C6" s="195"/>
      <c r="D6" s="195"/>
      <c r="E6" s="195"/>
      <c r="F6" s="195"/>
      <c r="G6" s="195"/>
      <c r="H6" s="195"/>
      <c r="I6" s="9" t="s">
        <v>8</v>
      </c>
      <c r="J6" s="12"/>
    </row>
    <row r="7" spans="1:13">
      <c r="A7" s="196" t="s">
        <v>9</v>
      </c>
      <c r="B7" s="196"/>
      <c r="C7" s="196"/>
      <c r="D7" s="196"/>
      <c r="E7" s="196"/>
      <c r="F7" s="196"/>
      <c r="G7" s="196"/>
      <c r="H7" s="196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99" t="s">
        <v>15</v>
      </c>
      <c r="B11" s="199"/>
      <c r="C11" s="199"/>
      <c r="D11" s="199"/>
      <c r="E11" s="199"/>
      <c r="F11" s="199"/>
      <c r="G11" s="199"/>
      <c r="H11" s="199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200" t="s">
        <v>16</v>
      </c>
      <c r="B13" s="200" t="s">
        <v>17</v>
      </c>
      <c r="C13" s="209" t="s">
        <v>18</v>
      </c>
      <c r="D13" s="210"/>
      <c r="E13" s="200" t="s">
        <v>19</v>
      </c>
      <c r="F13" s="202" t="s">
        <v>20</v>
      </c>
      <c r="G13" s="203"/>
      <c r="H13" s="203"/>
      <c r="I13" s="204"/>
      <c r="J13" s="200" t="s">
        <v>21</v>
      </c>
    </row>
    <row r="14" spans="1:13" ht="21" customHeight="1">
      <c r="A14" s="201"/>
      <c r="B14" s="201"/>
      <c r="C14" s="211"/>
      <c r="D14" s="212"/>
      <c r="E14" s="201"/>
      <c r="F14" s="16" t="s">
        <v>22</v>
      </c>
      <c r="G14" s="16" t="s">
        <v>23</v>
      </c>
      <c r="H14" s="16" t="s">
        <v>24</v>
      </c>
      <c r="I14" s="16" t="s">
        <v>25</v>
      </c>
      <c r="J14" s="201"/>
      <c r="M14" s="31"/>
    </row>
    <row r="15" spans="1:13" ht="13.5" thickBot="1">
      <c r="A15" s="17" t="s">
        <v>26</v>
      </c>
      <c r="B15" s="18" t="s">
        <v>27</v>
      </c>
      <c r="C15" s="205" t="s">
        <v>28</v>
      </c>
      <c r="D15" s="206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4750897.1099999994</v>
      </c>
      <c r="F16" s="24">
        <f>F17+F58</f>
        <v>1294799.56</v>
      </c>
      <c r="G16" s="24">
        <f>G17+G58</f>
        <v>79849.460000000006</v>
      </c>
      <c r="H16" s="24">
        <f>H17+H58</f>
        <v>79849.460000000006</v>
      </c>
      <c r="I16" s="24">
        <f>I17+I58</f>
        <v>1294799.56</v>
      </c>
      <c r="J16" s="24">
        <f>E16-F16</f>
        <v>3456097.5499999993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1115000</v>
      </c>
      <c r="F17" s="24">
        <f>F18+F24+F36+F47+F49+F34+F35+F57+F27+F53</f>
        <v>345169.4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345169.4</v>
      </c>
      <c r="J17" s="24">
        <f>E17-F17</f>
        <v>769830.6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53000</v>
      </c>
      <c r="F18" s="82">
        <f>F19+F22+F21</f>
        <v>19649.41</v>
      </c>
      <c r="G18" s="54">
        <f>G19+G20+G21+G22</f>
        <v>77297.66</v>
      </c>
      <c r="H18" s="54">
        <f>H19+H20+H21+H22</f>
        <v>77297.66</v>
      </c>
      <c r="I18" s="54">
        <f>I19+I20+I21+I22+I26+I25</f>
        <v>19649.41</v>
      </c>
      <c r="J18" s="62">
        <f t="shared" ref="J18:J81" si="0">E18-F18</f>
        <v>33350.589999999997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380</v>
      </c>
      <c r="E19" s="25">
        <v>53000</v>
      </c>
      <c r="F19" s="25">
        <v>19480.150000000001</v>
      </c>
      <c r="G19" s="25">
        <v>77297.66</v>
      </c>
      <c r="H19" s="25">
        <v>77297.66</v>
      </c>
      <c r="I19" s="25">
        <f>F19</f>
        <v>19480.150000000001</v>
      </c>
      <c r="J19" s="24">
        <f>E19-F19</f>
        <v>33519.85</v>
      </c>
    </row>
    <row r="20" spans="1:10" ht="24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0</v>
      </c>
      <c r="G20" s="25"/>
      <c r="H20" s="25"/>
      <c r="I20" s="25">
        <v>0</v>
      </c>
      <c r="J20" s="24">
        <f t="shared" si="0"/>
        <v>0</v>
      </c>
    </row>
    <row r="21" spans="1:10" ht="99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>
        <v>34.42</v>
      </c>
      <c r="G21" s="25"/>
      <c r="H21" s="25"/>
      <c r="I21" s="25">
        <f t="shared" ref="I21:I26" si="1">F21</f>
        <v>34.42</v>
      </c>
      <c r="J21" s="24">
        <f t="shared" si="0"/>
        <v>-34.42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134.84</v>
      </c>
      <c r="G22" s="25"/>
      <c r="H22" s="25"/>
      <c r="I22" s="25">
        <f>F22</f>
        <v>134.84</v>
      </c>
      <c r="J22" s="24">
        <f t="shared" si="0"/>
        <v>-134.84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207" t="s">
        <v>220</v>
      </c>
      <c r="D24" s="208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5.7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9000</v>
      </c>
      <c r="F33" s="54">
        <f>F34+F35</f>
        <v>9994.09</v>
      </c>
      <c r="G33" s="54"/>
      <c r="H33" s="54"/>
      <c r="I33" s="54">
        <f>I34+I35</f>
        <v>9994.09</v>
      </c>
      <c r="J33" s="62">
        <f>J34+J35</f>
        <v>-994.09000000000015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9000</v>
      </c>
      <c r="F34" s="25">
        <v>9994.09</v>
      </c>
      <c r="G34" s="25"/>
      <c r="H34" s="25"/>
      <c r="I34" s="25">
        <f>F34</f>
        <v>9994.09</v>
      </c>
      <c r="J34" s="24">
        <f t="shared" si="0"/>
        <v>-994.09000000000015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183" t="s">
        <v>443</v>
      </c>
      <c r="E35" s="25">
        <v>0</v>
      </c>
      <c r="F35" s="25">
        <v>0</v>
      </c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918000</v>
      </c>
      <c r="F36" s="54">
        <f>F37+F40+F38+F39</f>
        <v>265836.89</v>
      </c>
      <c r="G36" s="25"/>
      <c r="H36" s="25"/>
      <c r="I36" s="54">
        <f>I37+I40+I38+I39</f>
        <v>265836.89</v>
      </c>
      <c r="J36" s="62">
        <f t="shared" si="0"/>
        <v>652163.11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102000</v>
      </c>
      <c r="F37" s="25">
        <v>0</v>
      </c>
      <c r="G37" s="25">
        <v>0</v>
      </c>
      <c r="H37" s="25">
        <v>0</v>
      </c>
      <c r="I37" s="25">
        <f t="shared" ref="I37:I43" si="4">F37</f>
        <v>0</v>
      </c>
      <c r="J37" s="24">
        <f t="shared" si="0"/>
        <v>102000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6649.51</v>
      </c>
      <c r="G38" s="25">
        <v>0</v>
      </c>
      <c r="H38" s="25">
        <v>0</v>
      </c>
      <c r="I38" s="25">
        <f t="shared" si="4"/>
        <v>6649.51</v>
      </c>
      <c r="J38" s="24">
        <f t="shared" si="0"/>
        <v>-6649.51</v>
      </c>
    </row>
    <row r="39" spans="1:10" ht="39" customHeight="1">
      <c r="A39" s="19"/>
      <c r="B39" s="20"/>
      <c r="C39" s="169" t="s">
        <v>38</v>
      </c>
      <c r="D39" s="170" t="s">
        <v>409</v>
      </c>
      <c r="E39" s="25">
        <v>0</v>
      </c>
      <c r="F39" s="103">
        <v>0</v>
      </c>
      <c r="G39" s="103"/>
      <c r="H39" s="103"/>
      <c r="I39" s="103">
        <f>F39</f>
        <v>0</v>
      </c>
      <c r="J39" s="104">
        <f t="shared" si="0"/>
        <v>0</v>
      </c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E42+E41+E48</f>
        <v>816000</v>
      </c>
      <c r="F40" s="54">
        <f>F42+F44+F41+F48</f>
        <v>259187.38</v>
      </c>
      <c r="G40" s="25">
        <v>7290.03</v>
      </c>
      <c r="H40" s="25">
        <v>7290.03</v>
      </c>
      <c r="I40" s="54">
        <f t="shared" si="4"/>
        <v>259187.38</v>
      </c>
      <c r="J40" s="62">
        <f t="shared" si="0"/>
        <v>556812.62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447000</v>
      </c>
      <c r="F41" s="25">
        <v>238867</v>
      </c>
      <c r="G41" s="25"/>
      <c r="H41" s="25"/>
      <c r="I41" s="25">
        <f>F41</f>
        <v>238867</v>
      </c>
      <c r="J41" s="24">
        <f t="shared" si="0"/>
        <v>208133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369000</v>
      </c>
      <c r="F42" s="25">
        <v>20320.38</v>
      </c>
      <c r="G42" s="25">
        <v>0</v>
      </c>
      <c r="H42" s="25">
        <v>0</v>
      </c>
      <c r="I42" s="25">
        <f t="shared" si="4"/>
        <v>20320.38</v>
      </c>
      <c r="J42" s="24">
        <f t="shared" si="0"/>
        <v>348679.62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 t="shared" si="4"/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5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0</v>
      </c>
      <c r="G45" s="103"/>
      <c r="H45" s="103"/>
      <c r="I45" s="103">
        <f t="shared" si="5"/>
        <v>0</v>
      </c>
      <c r="J45" s="104">
        <f t="shared" si="0"/>
        <v>0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5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5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207" t="s">
        <v>256</v>
      </c>
      <c r="D48" s="208"/>
      <c r="E48" s="25">
        <v>0</v>
      </c>
      <c r="F48" s="25">
        <v>0</v>
      </c>
      <c r="G48" s="25">
        <v>10.41</v>
      </c>
      <c r="H48" s="25">
        <v>10.41</v>
      </c>
      <c r="I48" s="25">
        <f t="shared" si="5"/>
        <v>0</v>
      </c>
      <c r="J48" s="24">
        <f t="shared" si="0"/>
        <v>0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49689.01</v>
      </c>
      <c r="G49" s="25"/>
      <c r="H49" s="25"/>
      <c r="I49" s="54">
        <f>I50+I52+I51</f>
        <v>49689.01</v>
      </c>
      <c r="J49" s="62">
        <f>J50+J52</f>
        <v>85310.989999999991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5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5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49689.01</v>
      </c>
      <c r="G52" s="25"/>
      <c r="H52" s="25"/>
      <c r="I52" s="25">
        <f t="shared" si="5"/>
        <v>49689.01</v>
      </c>
      <c r="J52" s="24">
        <f t="shared" si="0"/>
        <v>85310.989999999991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6">E54</f>
        <v>0</v>
      </c>
      <c r="F53" s="54">
        <f t="shared" si="6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2" t="s">
        <v>439</v>
      </c>
      <c r="B54" s="20" t="s">
        <v>36</v>
      </c>
      <c r="C54" s="63" t="s">
        <v>48</v>
      </c>
      <c r="D54" s="175" t="s">
        <v>438</v>
      </c>
      <c r="E54" s="25">
        <f t="shared" si="6"/>
        <v>0</v>
      </c>
      <c r="F54" s="25">
        <v>0</v>
      </c>
      <c r="G54" s="25"/>
      <c r="H54" s="25"/>
      <c r="I54" s="25">
        <f t="shared" si="5"/>
        <v>0</v>
      </c>
      <c r="J54" s="24">
        <f t="shared" si="0"/>
        <v>0</v>
      </c>
    </row>
    <row r="55" spans="1:10" ht="53.25" customHeight="1">
      <c r="A55" s="132" t="s">
        <v>440</v>
      </c>
      <c r="B55" s="27" t="s">
        <v>36</v>
      </c>
      <c r="C55" s="72" t="s">
        <v>48</v>
      </c>
      <c r="D55" s="65" t="s">
        <v>437</v>
      </c>
      <c r="E55" s="54">
        <f t="shared" si="6"/>
        <v>0</v>
      </c>
      <c r="F55" s="54">
        <f t="shared" si="6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2" t="s">
        <v>440</v>
      </c>
      <c r="B56" s="20" t="s">
        <v>36</v>
      </c>
      <c r="C56" s="63" t="s">
        <v>48</v>
      </c>
      <c r="D56" s="175" t="s">
        <v>436</v>
      </c>
      <c r="E56" s="25">
        <v>0</v>
      </c>
      <c r="F56" s="25">
        <v>0</v>
      </c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E75+E79+E59+E60+E73</f>
        <v>3635897.11</v>
      </c>
      <c r="F58" s="54">
        <f>F59+F60+F69+F75+F68+F79</f>
        <v>949630.16</v>
      </c>
      <c r="G58" s="54">
        <f>G59+G60+G69+G75+G68+G79</f>
        <v>0</v>
      </c>
      <c r="H58" s="54">
        <f>H59+H60+H69+H75+H68+H79</f>
        <v>0</v>
      </c>
      <c r="I58" s="54">
        <f>I59+I60+I69+I75+I68+I79</f>
        <v>949630.16</v>
      </c>
      <c r="J58" s="62">
        <f t="shared" si="0"/>
        <v>2686266.9499999997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397</v>
      </c>
      <c r="E59" s="25">
        <v>375273</v>
      </c>
      <c r="F59" s="25">
        <v>176269</v>
      </c>
      <c r="G59" s="25">
        <v>0</v>
      </c>
      <c r="H59" s="25">
        <v>0</v>
      </c>
      <c r="I59" s="25">
        <f>F59</f>
        <v>176269</v>
      </c>
      <c r="J59" s="24">
        <f t="shared" si="0"/>
        <v>199004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371</v>
      </c>
      <c r="E60" s="25">
        <v>1182275</v>
      </c>
      <c r="F60" s="25">
        <v>366905</v>
      </c>
      <c r="G60" s="25">
        <v>0</v>
      </c>
      <c r="H60" s="25">
        <v>0</v>
      </c>
      <c r="I60" s="25">
        <f>F60</f>
        <v>366905</v>
      </c>
      <c r="J60" s="24">
        <f t="shared" si="0"/>
        <v>815370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81" si="7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7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7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7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7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391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97"/>
      <c r="D70" s="198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394</v>
      </c>
      <c r="B71" s="120" t="s">
        <v>36</v>
      </c>
      <c r="C71" s="121" t="s">
        <v>48</v>
      </c>
      <c r="D71" s="122" t="s">
        <v>391</v>
      </c>
      <c r="E71" s="25">
        <v>0</v>
      </c>
      <c r="F71" s="25">
        <v>0</v>
      </c>
      <c r="G71" s="25"/>
      <c r="H71" s="25"/>
      <c r="I71" s="25">
        <f t="shared" si="7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41.25" customHeight="1">
      <c r="A73" s="74" t="s">
        <v>249</v>
      </c>
      <c r="B73" s="75" t="s">
        <v>36</v>
      </c>
      <c r="C73" s="176" t="s">
        <v>48</v>
      </c>
      <c r="D73" s="177" t="s">
        <v>391</v>
      </c>
      <c r="E73" s="25">
        <f>E74</f>
        <v>0</v>
      </c>
      <c r="F73" s="25"/>
      <c r="G73" s="25"/>
      <c r="H73" s="25"/>
      <c r="I73" s="25"/>
      <c r="J73" s="24"/>
    </row>
    <row r="74" spans="1:10" ht="60" customHeight="1">
      <c r="A74" s="181" t="s">
        <v>394</v>
      </c>
      <c r="B74" s="182" t="s">
        <v>36</v>
      </c>
      <c r="C74" s="69" t="s">
        <v>48</v>
      </c>
      <c r="D74" s="70" t="s">
        <v>391</v>
      </c>
      <c r="E74" s="25">
        <v>0</v>
      </c>
      <c r="F74" s="25"/>
      <c r="G74" s="25"/>
      <c r="H74" s="25"/>
      <c r="I74" s="25"/>
      <c r="J74" s="24"/>
    </row>
    <row r="75" spans="1:10" ht="38.25" customHeight="1">
      <c r="A75" s="74" t="s">
        <v>250</v>
      </c>
      <c r="B75" s="75" t="s">
        <v>36</v>
      </c>
      <c r="C75" s="76" t="s">
        <v>48</v>
      </c>
      <c r="D75" s="77" t="s">
        <v>372</v>
      </c>
      <c r="E75" s="54">
        <f>E76</f>
        <v>114948.96</v>
      </c>
      <c r="F75" s="54">
        <f>F76</f>
        <v>51727.040000000001</v>
      </c>
      <c r="G75" s="54">
        <f>G76</f>
        <v>0</v>
      </c>
      <c r="H75" s="54">
        <f>H76</f>
        <v>0</v>
      </c>
      <c r="I75" s="54">
        <f>I76</f>
        <v>51727.040000000001</v>
      </c>
      <c r="J75" s="62">
        <f>J76+J77+J81</f>
        <v>63221.920000000006</v>
      </c>
    </row>
    <row r="76" spans="1:10" ht="36" customHeight="1">
      <c r="A76" s="19" t="s">
        <v>335</v>
      </c>
      <c r="B76" s="20" t="s">
        <v>36</v>
      </c>
      <c r="C76" s="63" t="s">
        <v>48</v>
      </c>
      <c r="D76" s="64" t="s">
        <v>379</v>
      </c>
      <c r="E76" s="25">
        <v>114948.96</v>
      </c>
      <c r="F76" s="25">
        <v>51727.040000000001</v>
      </c>
      <c r="G76" s="25">
        <v>0</v>
      </c>
      <c r="H76" s="25">
        <v>0</v>
      </c>
      <c r="I76" s="25">
        <f t="shared" si="7"/>
        <v>51727.040000000001</v>
      </c>
      <c r="J76" s="24">
        <f t="shared" si="0"/>
        <v>63221.920000000006</v>
      </c>
    </row>
    <row r="77" spans="1:10" ht="48" hidden="1" customHeight="1">
      <c r="A77" s="56" t="s">
        <v>251</v>
      </c>
      <c r="B77" s="20" t="s">
        <v>36</v>
      </c>
      <c r="C77" s="63" t="s">
        <v>48</v>
      </c>
      <c r="D77" s="64"/>
      <c r="E77" s="25">
        <v>0</v>
      </c>
      <c r="F77" s="25"/>
      <c r="G77" s="25"/>
      <c r="H77" s="25"/>
      <c r="I77" s="25"/>
      <c r="J77" s="24">
        <f t="shared" si="0"/>
        <v>0</v>
      </c>
    </row>
    <row r="78" spans="1:10" ht="38.25" hidden="1" customHeight="1">
      <c r="A78" s="57" t="s">
        <v>194</v>
      </c>
      <c r="B78" s="58" t="s">
        <v>36</v>
      </c>
      <c r="C78" s="189" t="s">
        <v>193</v>
      </c>
      <c r="D78" s="190"/>
      <c r="E78" s="60"/>
      <c r="F78" s="60"/>
      <c r="G78" s="59"/>
      <c r="H78" s="59"/>
      <c r="I78" s="25">
        <f t="shared" si="7"/>
        <v>0</v>
      </c>
      <c r="J78" s="24">
        <f t="shared" si="0"/>
        <v>0</v>
      </c>
    </row>
    <row r="79" spans="1:10" ht="20.25" customHeight="1">
      <c r="A79" s="99" t="s">
        <v>368</v>
      </c>
      <c r="B79" s="58" t="s">
        <v>36</v>
      </c>
      <c r="C79" s="97" t="s">
        <v>48</v>
      </c>
      <c r="D79" s="98" t="s">
        <v>373</v>
      </c>
      <c r="E79" s="62">
        <f>E80</f>
        <v>1963400.15</v>
      </c>
      <c r="F79" s="62">
        <f>F80</f>
        <v>354729.12</v>
      </c>
      <c r="G79" s="62">
        <f>G80</f>
        <v>0</v>
      </c>
      <c r="H79" s="62">
        <f>H80</f>
        <v>0</v>
      </c>
      <c r="I79" s="62">
        <f>I80</f>
        <v>354729.12</v>
      </c>
      <c r="J79" s="62">
        <f t="shared" si="0"/>
        <v>1608671.0299999998</v>
      </c>
    </row>
    <row r="80" spans="1:10" ht="60" customHeight="1">
      <c r="A80" s="56" t="s">
        <v>357</v>
      </c>
      <c r="B80" s="58" t="s">
        <v>36</v>
      </c>
      <c r="C80" s="189" t="s">
        <v>374</v>
      </c>
      <c r="D80" s="190"/>
      <c r="E80" s="25">
        <v>1963400.15</v>
      </c>
      <c r="F80" s="25">
        <v>354729.12</v>
      </c>
      <c r="G80" s="59"/>
      <c r="H80" s="59"/>
      <c r="I80" s="25">
        <f t="shared" si="7"/>
        <v>354729.12</v>
      </c>
      <c r="J80" s="24">
        <f t="shared" si="0"/>
        <v>1608671.0299999998</v>
      </c>
    </row>
    <row r="81" spans="1:10" ht="60" hidden="1" customHeight="1">
      <c r="A81" s="56" t="s">
        <v>324</v>
      </c>
      <c r="B81" s="86">
        <v>10</v>
      </c>
      <c r="C81" s="63" t="s">
        <v>339</v>
      </c>
      <c r="D81" s="49" t="s">
        <v>325</v>
      </c>
      <c r="E81" s="25"/>
      <c r="F81" s="25"/>
      <c r="G81" s="86"/>
      <c r="H81" s="86"/>
      <c r="I81" s="25">
        <f t="shared" si="7"/>
        <v>0</v>
      </c>
      <c r="J81" s="24">
        <f t="shared" si="0"/>
        <v>0</v>
      </c>
    </row>
    <row r="82" spans="1:10" ht="60" customHeight="1"/>
  </sheetData>
  <mergeCells count="19">
    <mergeCell ref="J13:J14"/>
    <mergeCell ref="C15:D15"/>
    <mergeCell ref="C48:D48"/>
    <mergeCell ref="C24:D24"/>
    <mergeCell ref="C13:D14"/>
    <mergeCell ref="C80:D80"/>
    <mergeCell ref="A2:H2"/>
    <mergeCell ref="A3:H3"/>
    <mergeCell ref="A4:H4"/>
    <mergeCell ref="A5:B5"/>
    <mergeCell ref="A6:H6"/>
    <mergeCell ref="A7:H7"/>
    <mergeCell ref="C78:D78"/>
    <mergeCell ref="C70:D70"/>
    <mergeCell ref="A11:H11"/>
    <mergeCell ref="A13:A14"/>
    <mergeCell ref="B13:B14"/>
    <mergeCell ref="E13:E14"/>
    <mergeCell ref="F13:I13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82"/>
  <sheetViews>
    <sheetView showGridLines="0" zoomScaleNormal="100" workbookViewId="0">
      <selection activeCell="J23" sqref="J23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199" t="s">
        <v>53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30" t="s">
        <v>16</v>
      </c>
      <c r="B3" s="200" t="s">
        <v>17</v>
      </c>
      <c r="C3" s="209" t="s">
        <v>54</v>
      </c>
      <c r="D3" s="232"/>
      <c r="E3" s="232"/>
      <c r="F3" s="232"/>
      <c r="G3" s="210"/>
      <c r="H3" s="200" t="s">
        <v>19</v>
      </c>
      <c r="I3" s="200" t="s">
        <v>55</v>
      </c>
      <c r="J3" s="202" t="s">
        <v>20</v>
      </c>
      <c r="K3" s="203"/>
      <c r="L3" s="203"/>
      <c r="M3" s="204"/>
      <c r="N3" s="202" t="s">
        <v>21</v>
      </c>
      <c r="O3" s="204"/>
    </row>
    <row r="4" spans="1:19" ht="225">
      <c r="A4" s="231"/>
      <c r="B4" s="201"/>
      <c r="C4" s="211"/>
      <c r="D4" s="233"/>
      <c r="E4" s="233"/>
      <c r="F4" s="233"/>
      <c r="G4" s="212"/>
      <c r="H4" s="201"/>
      <c r="I4" s="201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205" t="s">
        <v>28</v>
      </c>
      <c r="D5" s="219"/>
      <c r="E5" s="219"/>
      <c r="F5" s="219"/>
      <c r="G5" s="206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H7+H10+H36+H41+H43+H48+H56+H68+H82+H100+H110+H117+H169+H173+H98+H80+H166</f>
        <v>5229443.26</v>
      </c>
      <c r="I6" s="24">
        <f>I7+I10+I36+I41+I43+I48+I56+I68+I82+I100+I110+I117+I169+I173+I98+I80+I166</f>
        <v>5229443.26</v>
      </c>
      <c r="J6" s="24">
        <f>J7+J10+J36+J41+J48+J56+J68+J82+J100+J110+J117+J169+J173+J80+J98+J166</f>
        <v>1403528.97</v>
      </c>
      <c r="K6" s="24" t="e">
        <f>K7+K10+K36+K41+K48+K56+K68+K82+K100+K110+K117+K169+K173</f>
        <v>#REF!</v>
      </c>
      <c r="L6" s="24" t="e">
        <f>L7+L10+L36+L41+L48+L56+L68+L82+L100+L110+L117+L169+L173</f>
        <v>#REF!</v>
      </c>
      <c r="M6" s="24">
        <f>M7+M10+M36+M41+M48+M56+M68+M82+M100+M110+M117+M169+M173+M80+M166</f>
        <v>1403528.97</v>
      </c>
      <c r="N6" s="24">
        <f>N7+N10+N36+N41+N48+N56+N68+N82+N100+N110+N117+N169+N173+N43+N98+N166</f>
        <v>3794594.2900000005</v>
      </c>
      <c r="O6" s="24">
        <f>O7+O10+O36+O41+O48+O56+O68+O82+O100+O110+O117+O169+O173+O98+O166</f>
        <v>3794594.2900000005</v>
      </c>
    </row>
    <row r="7" spans="1:19" ht="42" hidden="1" customHeight="1">
      <c r="A7" s="89" t="s">
        <v>192</v>
      </c>
      <c r="B7" s="213" t="s">
        <v>189</v>
      </c>
      <c r="C7" s="214"/>
      <c r="D7" s="214"/>
      <c r="E7" s="214"/>
      <c r="F7" s="214"/>
      <c r="G7" s="215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103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23" t="s">
        <v>64</v>
      </c>
      <c r="C10" s="224"/>
      <c r="D10" s="224"/>
      <c r="E10" s="224"/>
      <c r="F10" s="224"/>
      <c r="G10" s="225"/>
      <c r="H10" s="54">
        <f>H14+H15+H16+H17+H18+H19+H20+H21+H22+H23+H24+H35+H25+H30+H13+H33+H34+H11+H12</f>
        <v>2144510.36</v>
      </c>
      <c r="I10" s="54">
        <f t="shared" ref="I10:O10" si="2">I14+I15+I16+I17+I18+I19+I20+I21+I22+I23+I24+I35+I25+I30+I13+I33+I34+I11+I12</f>
        <v>2144510.36</v>
      </c>
      <c r="J10" s="54">
        <f t="shared" si="2"/>
        <v>769678.17999999993</v>
      </c>
      <c r="K10" s="54">
        <f t="shared" si="2"/>
        <v>0</v>
      </c>
      <c r="L10" s="54">
        <f t="shared" si="2"/>
        <v>0</v>
      </c>
      <c r="M10" s="54">
        <f t="shared" si="2"/>
        <v>769678.17999999993</v>
      </c>
      <c r="N10" s="54">
        <f t="shared" si="2"/>
        <v>1374832.1800000002</v>
      </c>
      <c r="O10" s="54">
        <f t="shared" si="2"/>
        <v>1374832.1800000002</v>
      </c>
      <c r="R10" s="91">
        <f>H10-H34-H35+H56</f>
        <v>2246859.3199999998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71" t="s">
        <v>410</v>
      </c>
      <c r="F11" s="110" t="s">
        <v>351</v>
      </c>
      <c r="G11" s="111" t="s">
        <v>66</v>
      </c>
      <c r="H11" s="103">
        <v>404496</v>
      </c>
      <c r="I11" s="25">
        <f>H11</f>
        <v>404496</v>
      </c>
      <c r="J11" s="25">
        <v>145203.88</v>
      </c>
      <c r="K11" s="25"/>
      <c r="L11" s="25"/>
      <c r="M11" s="25">
        <f>J11</f>
        <v>145203.88</v>
      </c>
      <c r="N11" s="24">
        <f>H11-J11</f>
        <v>259292.12</v>
      </c>
      <c r="O11" s="24">
        <f>I11-J11</f>
        <v>259292.12</v>
      </c>
      <c r="P11" s="91">
        <f>J11+J13+J57</f>
        <v>482336.57</v>
      </c>
      <c r="Q11" s="144"/>
      <c r="R11" s="144"/>
      <c r="S11" s="144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71" t="s">
        <v>410</v>
      </c>
      <c r="F12" s="110" t="s">
        <v>350</v>
      </c>
      <c r="G12" s="111" t="s">
        <v>68</v>
      </c>
      <c r="H12" s="25">
        <v>122157.79</v>
      </c>
      <c r="I12" s="25">
        <f>H12</f>
        <v>122157.79</v>
      </c>
      <c r="J12" s="25">
        <v>39623.58</v>
      </c>
      <c r="K12" s="25"/>
      <c r="L12" s="25"/>
      <c r="M12" s="25">
        <f>J12</f>
        <v>39623.58</v>
      </c>
      <c r="N12" s="24">
        <f>H12-J12</f>
        <v>82534.209999999992</v>
      </c>
      <c r="O12" s="24">
        <f>I12-J12</f>
        <v>82534.209999999992</v>
      </c>
      <c r="P12" s="91">
        <f>J12+J15+J58</f>
        <v>128917.17</v>
      </c>
      <c r="R12" s="91">
        <f>J10-J34-J35+J56</f>
        <v>798752.17999999993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171" t="s">
        <v>411</v>
      </c>
      <c r="F13" s="40" t="s">
        <v>351</v>
      </c>
      <c r="G13" s="41" t="s">
        <v>66</v>
      </c>
      <c r="H13" s="25">
        <v>875195</v>
      </c>
      <c r="I13" s="25">
        <f>H13</f>
        <v>875195</v>
      </c>
      <c r="J13" s="25">
        <v>312896.42</v>
      </c>
      <c r="K13" s="25"/>
      <c r="L13" s="25"/>
      <c r="M13" s="25">
        <f>J13</f>
        <v>312896.42</v>
      </c>
      <c r="N13" s="24">
        <f>H13-J13</f>
        <v>562298.58000000007</v>
      </c>
      <c r="O13" s="24">
        <f>I13-J13</f>
        <v>562298.58000000007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171" t="s">
        <v>411</v>
      </c>
      <c r="F15" s="40" t="s">
        <v>350</v>
      </c>
      <c r="G15" s="41" t="s">
        <v>68</v>
      </c>
      <c r="H15" s="25">
        <v>264308.89</v>
      </c>
      <c r="I15" s="25">
        <f t="shared" si="3"/>
        <v>264308.89</v>
      </c>
      <c r="J15" s="25">
        <v>82236.12</v>
      </c>
      <c r="K15" s="25"/>
      <c r="L15" s="25"/>
      <c r="M15" s="25">
        <f>J15</f>
        <v>82236.12</v>
      </c>
      <c r="N15" s="24">
        <f t="shared" si="0"/>
        <v>182072.77000000002</v>
      </c>
      <c r="O15" s="24">
        <f t="shared" si="1"/>
        <v>182072.77000000002</v>
      </c>
      <c r="P15" s="91">
        <f>H13+H15</f>
        <v>1139503.8900000001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171" t="s">
        <v>411</v>
      </c>
      <c r="F16" s="40" t="s">
        <v>337</v>
      </c>
      <c r="G16" s="41" t="s">
        <v>70</v>
      </c>
      <c r="H16" s="92">
        <v>38900</v>
      </c>
      <c r="I16" s="25">
        <f t="shared" si="3"/>
        <v>38900</v>
      </c>
      <c r="J16" s="92">
        <v>12336.65</v>
      </c>
      <c r="K16" s="25"/>
      <c r="L16" s="25"/>
      <c r="M16" s="25">
        <f t="shared" ref="M16:M32" si="4">J16</f>
        <v>12336.65</v>
      </c>
      <c r="N16" s="24">
        <f t="shared" si="0"/>
        <v>26563.35</v>
      </c>
      <c r="O16" s="24">
        <f t="shared" si="1"/>
        <v>26563.35</v>
      </c>
      <c r="P16" s="91">
        <f>M16+M17+M19+M20+M22</f>
        <v>67184.2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171" t="s">
        <v>411</v>
      </c>
      <c r="F17" s="148" t="s">
        <v>337</v>
      </c>
      <c r="G17" s="149" t="s">
        <v>73</v>
      </c>
      <c r="H17" s="92">
        <v>3309.68</v>
      </c>
      <c r="I17" s="25">
        <f t="shared" si="3"/>
        <v>3309.68</v>
      </c>
      <c r="J17" s="92">
        <v>775.86</v>
      </c>
      <c r="K17" s="25"/>
      <c r="L17" s="25"/>
      <c r="M17" s="25">
        <f t="shared" si="4"/>
        <v>775.86</v>
      </c>
      <c r="N17" s="24">
        <f t="shared" si="0"/>
        <v>2533.8199999999997</v>
      </c>
      <c r="O17" s="24">
        <f t="shared" si="1"/>
        <v>2533.8199999999997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171" t="s">
        <v>411</v>
      </c>
      <c r="F18" s="143" t="s">
        <v>401</v>
      </c>
      <c r="G18" s="41" t="s">
        <v>73</v>
      </c>
      <c r="H18" s="92">
        <v>143753</v>
      </c>
      <c r="I18" s="25">
        <f t="shared" si="3"/>
        <v>143753</v>
      </c>
      <c r="J18" s="92">
        <v>81171.240000000005</v>
      </c>
      <c r="K18" s="25"/>
      <c r="L18" s="25"/>
      <c r="M18" s="25">
        <f t="shared" si="4"/>
        <v>81171.240000000005</v>
      </c>
      <c r="N18" s="90">
        <f t="shared" si="0"/>
        <v>62581.759999999995</v>
      </c>
      <c r="O18" s="24">
        <f t="shared" si="1"/>
        <v>62581.759999999995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171" t="s">
        <v>411</v>
      </c>
      <c r="F19" s="40" t="s">
        <v>337</v>
      </c>
      <c r="G19" s="41" t="s">
        <v>75</v>
      </c>
      <c r="H19" s="92">
        <v>63450</v>
      </c>
      <c r="I19" s="25">
        <f t="shared" si="3"/>
        <v>63450</v>
      </c>
      <c r="J19" s="92">
        <v>21149.69</v>
      </c>
      <c r="K19" s="25"/>
      <c r="L19" s="25"/>
      <c r="M19" s="25">
        <f t="shared" si="4"/>
        <v>21149.69</v>
      </c>
      <c r="N19" s="24">
        <f t="shared" si="0"/>
        <v>42300.31</v>
      </c>
      <c r="O19" s="24">
        <f t="shared" si="1"/>
        <v>42300.31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171" t="s">
        <v>411</v>
      </c>
      <c r="F20" s="40" t="s">
        <v>337</v>
      </c>
      <c r="G20" s="41" t="s">
        <v>77</v>
      </c>
      <c r="H20" s="92">
        <v>23000</v>
      </c>
      <c r="I20" s="25">
        <f t="shared" si="3"/>
        <v>23000</v>
      </c>
      <c r="J20" s="92">
        <v>7350</v>
      </c>
      <c r="K20" s="25"/>
      <c r="L20" s="25"/>
      <c r="M20" s="25">
        <f>J20</f>
        <v>7350</v>
      </c>
      <c r="N20" s="24">
        <f t="shared" si="0"/>
        <v>15650</v>
      </c>
      <c r="O20" s="24">
        <f t="shared" si="1"/>
        <v>15650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171" t="s">
        <v>411</v>
      </c>
      <c r="F21" s="40" t="s">
        <v>337</v>
      </c>
      <c r="G21" s="126" t="s">
        <v>395</v>
      </c>
      <c r="H21" s="92">
        <v>3500</v>
      </c>
      <c r="I21" s="25">
        <f t="shared" si="3"/>
        <v>3500</v>
      </c>
      <c r="J21" s="92">
        <v>0</v>
      </c>
      <c r="K21" s="25"/>
      <c r="L21" s="25"/>
      <c r="M21" s="25">
        <f t="shared" si="4"/>
        <v>0</v>
      </c>
      <c r="N21" s="24">
        <f t="shared" si="0"/>
        <v>3500</v>
      </c>
      <c r="O21" s="24">
        <f t="shared" si="1"/>
        <v>3500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171" t="s">
        <v>411</v>
      </c>
      <c r="F22" s="40" t="s">
        <v>337</v>
      </c>
      <c r="G22" s="161" t="s">
        <v>396</v>
      </c>
      <c r="H22" s="92">
        <v>80000</v>
      </c>
      <c r="I22" s="25">
        <f t="shared" si="3"/>
        <v>80000</v>
      </c>
      <c r="J22" s="92">
        <v>25572</v>
      </c>
      <c r="K22" s="25"/>
      <c r="L22" s="25"/>
      <c r="M22" s="25">
        <f>J22</f>
        <v>25572</v>
      </c>
      <c r="N22" s="24">
        <f t="shared" si="0"/>
        <v>54428</v>
      </c>
      <c r="O22" s="24">
        <f t="shared" si="1"/>
        <v>54428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171" t="s">
        <v>411</v>
      </c>
      <c r="F23" s="40" t="s">
        <v>337</v>
      </c>
      <c r="G23" s="41" t="s">
        <v>375</v>
      </c>
      <c r="H23" s="92">
        <v>30500</v>
      </c>
      <c r="I23" s="25">
        <f t="shared" si="3"/>
        <v>30500</v>
      </c>
      <c r="J23" s="92">
        <v>0</v>
      </c>
      <c r="K23" s="25"/>
      <c r="L23" s="25"/>
      <c r="M23" s="25">
        <f>J23</f>
        <v>0</v>
      </c>
      <c r="N23" s="24">
        <f t="shared" si="0"/>
        <v>30500</v>
      </c>
      <c r="O23" s="24">
        <f t="shared" si="1"/>
        <v>30500</v>
      </c>
      <c r="P23" s="91">
        <f>J16+J18+J20+J19+J21+J22+J23</f>
        <v>147579.58000000002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411</v>
      </c>
      <c r="F24" s="101" t="s">
        <v>337</v>
      </c>
      <c r="G24" s="102" t="s">
        <v>81</v>
      </c>
      <c r="H24" s="25">
        <v>0</v>
      </c>
      <c r="I24" s="25">
        <f t="shared" si="3"/>
        <v>0</v>
      </c>
      <c r="J24" s="25">
        <v>0</v>
      </c>
      <c r="K24" s="25"/>
      <c r="L24" s="25"/>
      <c r="M24" s="25">
        <f t="shared" si="4"/>
        <v>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171" t="s">
        <v>411</v>
      </c>
      <c r="F25" s="40" t="s">
        <v>47</v>
      </c>
      <c r="G25" s="41" t="s">
        <v>376</v>
      </c>
      <c r="H25" s="25">
        <v>77000</v>
      </c>
      <c r="I25" s="25">
        <f t="shared" si="3"/>
        <v>77000</v>
      </c>
      <c r="J25" s="25">
        <v>38303</v>
      </c>
      <c r="K25" s="25"/>
      <c r="L25" s="25"/>
      <c r="M25" s="25">
        <f t="shared" si="4"/>
        <v>38303</v>
      </c>
      <c r="N25" s="24">
        <f t="shared" si="0"/>
        <v>38697</v>
      </c>
      <c r="O25" s="24">
        <f t="shared" si="1"/>
        <v>38697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220" t="s">
        <v>164</v>
      </c>
      <c r="D28" s="221"/>
      <c r="E28" s="221"/>
      <c r="F28" s="221"/>
      <c r="G28" s="222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171" t="s">
        <v>411</v>
      </c>
      <c r="F30" s="40" t="s">
        <v>226</v>
      </c>
      <c r="G30" s="41" t="s">
        <v>376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 t="shared" ref="O30:O35" si="5">I30-J30</f>
        <v>0</v>
      </c>
    </row>
    <row r="31" spans="1:16" ht="14.25" hidden="1">
      <c r="A31" s="42" t="s">
        <v>163</v>
      </c>
      <c r="B31" s="38"/>
      <c r="C31" s="220" t="s">
        <v>205</v>
      </c>
      <c r="D31" s="221"/>
      <c r="E31" s="221"/>
      <c r="F31" s="221"/>
      <c r="G31" s="222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171" t="s">
        <v>411</v>
      </c>
      <c r="F33" s="40" t="s">
        <v>326</v>
      </c>
      <c r="G33" s="41" t="s">
        <v>376</v>
      </c>
      <c r="H33" s="25">
        <v>1500</v>
      </c>
      <c r="I33" s="25">
        <f t="shared" si="3"/>
        <v>1500</v>
      </c>
      <c r="J33" s="25">
        <v>0</v>
      </c>
      <c r="K33" s="25"/>
      <c r="L33" s="25"/>
      <c r="M33" s="25">
        <f>J33</f>
        <v>0</v>
      </c>
      <c r="N33" s="24">
        <f t="shared" si="0"/>
        <v>1500</v>
      </c>
      <c r="O33" s="24">
        <f t="shared" si="5"/>
        <v>1500</v>
      </c>
      <c r="P33" s="91">
        <f>H16+H18+H19+H20+H21+H22+H23</f>
        <v>383103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1" t="s">
        <v>412</v>
      </c>
      <c r="F34" s="40" t="s">
        <v>326</v>
      </c>
      <c r="G34" s="123" t="s">
        <v>388</v>
      </c>
      <c r="H34" s="25">
        <v>6000</v>
      </c>
      <c r="I34" s="25">
        <f t="shared" si="3"/>
        <v>6000</v>
      </c>
      <c r="J34" s="25">
        <v>0</v>
      </c>
      <c r="K34" s="25"/>
      <c r="L34" s="25"/>
      <c r="M34" s="25">
        <f>J34</f>
        <v>0</v>
      </c>
      <c r="N34" s="24">
        <f t="shared" si="0"/>
        <v>6000</v>
      </c>
      <c r="O34" s="24">
        <f t="shared" si="5"/>
        <v>6000</v>
      </c>
      <c r="P34" s="142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413</v>
      </c>
      <c r="F35" s="101" t="s">
        <v>337</v>
      </c>
      <c r="G35" s="102" t="s">
        <v>77</v>
      </c>
      <c r="H35" s="25">
        <v>6600</v>
      </c>
      <c r="I35" s="25">
        <f>H35</f>
        <v>6600</v>
      </c>
      <c r="J35" s="25">
        <v>2219.7399999999998</v>
      </c>
      <c r="K35" s="25"/>
      <c r="L35" s="25"/>
      <c r="M35" s="25">
        <f>J35</f>
        <v>2219.7399999999998</v>
      </c>
      <c r="N35" s="24">
        <f>H35-J35</f>
        <v>4380.26</v>
      </c>
      <c r="O35" s="24">
        <f t="shared" si="5"/>
        <v>4380.26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>J37+J40</f>
        <v>0</v>
      </c>
      <c r="K36" s="54">
        <f t="shared" ref="K36:O36" si="6">K37+K40</f>
        <v>0</v>
      </c>
      <c r="L36" s="54">
        <f t="shared" si="6"/>
        <v>0</v>
      </c>
      <c r="M36" s="54">
        <f t="shared" si="6"/>
        <v>0</v>
      </c>
      <c r="N36" s="54">
        <f t="shared" si="6"/>
        <v>3300</v>
      </c>
      <c r="O36" s="54">
        <f t="shared" si="6"/>
        <v>3300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171" t="s">
        <v>414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0</v>
      </c>
      <c r="K37" s="25"/>
      <c r="L37" s="25"/>
      <c r="M37" s="25">
        <f>J37</f>
        <v>0</v>
      </c>
      <c r="N37" s="24">
        <f t="shared" si="0"/>
        <v>3000</v>
      </c>
      <c r="O37" s="24">
        <f t="shared" si="1"/>
        <v>3000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171" t="s">
        <v>415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0</v>
      </c>
      <c r="K40" s="25"/>
      <c r="L40" s="25"/>
      <c r="M40" s="25">
        <f>J40</f>
        <v>0</v>
      </c>
      <c r="N40" s="24">
        <f t="shared" si="0"/>
        <v>300</v>
      </c>
      <c r="O40" s="24">
        <f>I40-M40</f>
        <v>300</v>
      </c>
    </row>
    <row r="41" spans="1:16" ht="28.5">
      <c r="A41" s="61" t="s">
        <v>384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370</v>
      </c>
      <c r="F42" s="40" t="s">
        <v>317</v>
      </c>
      <c r="G42" s="115" t="s">
        <v>388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7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227" t="s">
        <v>206</v>
      </c>
      <c r="D43" s="228"/>
      <c r="E43" s="228"/>
      <c r="F43" s="228"/>
      <c r="G43" s="229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7"/>
        <v>0</v>
      </c>
      <c r="N43" s="62">
        <f t="shared" ref="N43:N64" si="8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369</v>
      </c>
      <c r="F44" s="40" t="s">
        <v>275</v>
      </c>
      <c r="G44" s="41" t="s">
        <v>377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7"/>
        <v>0</v>
      </c>
      <c r="N44" s="24">
        <f t="shared" si="8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7"/>
        <v>0</v>
      </c>
      <c r="N45" s="24">
        <f t="shared" si="8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7"/>
        <v>0</v>
      </c>
      <c r="N46" s="24">
        <f t="shared" si="8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7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H49+H50+H53+H55+H54+H51+H52</f>
        <v>30725</v>
      </c>
      <c r="I48" s="54">
        <f>I49+I50+I53+I55+I54+I51+I52</f>
        <v>30725</v>
      </c>
      <c r="J48" s="54">
        <f>J49+J50+J53+J55+J54+J51+J52</f>
        <v>0</v>
      </c>
      <c r="K48" s="54">
        <f t="shared" ref="K48:L48" si="9">K49+K50+K53+K55+K54</f>
        <v>0</v>
      </c>
      <c r="L48" s="54">
        <f t="shared" si="9"/>
        <v>0</v>
      </c>
      <c r="M48" s="54">
        <f>M49+M50+M53+M55+M54+M51+M52</f>
        <v>0</v>
      </c>
      <c r="N48" s="54">
        <f>N49+N50+N53+N55+N54+N51</f>
        <v>30725</v>
      </c>
      <c r="O48" s="54">
        <f>O49+O50+O53+O55+O54+O51</f>
        <v>30725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8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171" t="s">
        <v>416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0</v>
      </c>
      <c r="K50" s="25"/>
      <c r="L50" s="25"/>
      <c r="M50" s="25">
        <f t="shared" ref="M50:M59" si="10">J50</f>
        <v>0</v>
      </c>
      <c r="N50" s="24">
        <f t="shared" si="8"/>
        <v>500</v>
      </c>
      <c r="O50" s="24">
        <f t="shared" si="1"/>
        <v>500</v>
      </c>
    </row>
    <row r="51" spans="1:15" ht="30" customHeight="1">
      <c r="A51" s="37" t="s">
        <v>404</v>
      </c>
      <c r="B51" s="38" t="s">
        <v>61</v>
      </c>
      <c r="C51" s="163" t="s">
        <v>48</v>
      </c>
      <c r="D51" s="164" t="s">
        <v>207</v>
      </c>
      <c r="E51" s="171" t="s">
        <v>417</v>
      </c>
      <c r="F51" s="164" t="s">
        <v>337</v>
      </c>
      <c r="G51" s="165" t="s">
        <v>77</v>
      </c>
      <c r="H51" s="25">
        <v>30000</v>
      </c>
      <c r="I51" s="25">
        <f>H51</f>
        <v>30000</v>
      </c>
      <c r="J51" s="25">
        <v>0</v>
      </c>
      <c r="K51" s="25"/>
      <c r="L51" s="25"/>
      <c r="M51" s="25">
        <f>J51</f>
        <v>0</v>
      </c>
      <c r="N51" s="24">
        <f>H51-J51</f>
        <v>30000</v>
      </c>
      <c r="O51" s="24">
        <f>I51-M51</f>
        <v>30000</v>
      </c>
    </row>
    <row r="52" spans="1:15" ht="30" customHeight="1">
      <c r="A52" s="37" t="s">
        <v>435</v>
      </c>
      <c r="B52" s="38"/>
      <c r="C52" s="172" t="s">
        <v>48</v>
      </c>
      <c r="D52" s="173" t="s">
        <v>207</v>
      </c>
      <c r="E52" s="173" t="s">
        <v>417</v>
      </c>
      <c r="F52" s="173" t="s">
        <v>326</v>
      </c>
      <c r="G52" s="174" t="s">
        <v>388</v>
      </c>
      <c r="H52" s="25">
        <v>0</v>
      </c>
      <c r="I52" s="25">
        <f>H52</f>
        <v>0</v>
      </c>
      <c r="J52" s="25">
        <v>0</v>
      </c>
      <c r="K52" s="25"/>
      <c r="L52" s="25"/>
      <c r="M52" s="25">
        <f>J52</f>
        <v>0</v>
      </c>
      <c r="N52" s="24">
        <f>H52-J52</f>
        <v>0</v>
      </c>
      <c r="O52" s="24"/>
    </row>
    <row r="53" spans="1:15" ht="15.75" customHeight="1">
      <c r="A53" s="37" t="s">
        <v>405</v>
      </c>
      <c r="B53" s="38" t="s">
        <v>61</v>
      </c>
      <c r="C53" s="39" t="s">
        <v>48</v>
      </c>
      <c r="D53" s="40" t="s">
        <v>207</v>
      </c>
      <c r="E53" s="171" t="s">
        <v>418</v>
      </c>
      <c r="F53" s="40" t="s">
        <v>337</v>
      </c>
      <c r="G53" s="130" t="s">
        <v>75</v>
      </c>
      <c r="H53" s="25">
        <v>0</v>
      </c>
      <c r="I53" s="25">
        <f>H53</f>
        <v>0</v>
      </c>
      <c r="J53" s="25">
        <v>0</v>
      </c>
      <c r="K53" s="25"/>
      <c r="L53" s="25"/>
      <c r="M53" s="25">
        <f t="shared" si="10"/>
        <v>0</v>
      </c>
      <c r="N53" s="24">
        <f t="shared" si="8"/>
        <v>0</v>
      </c>
      <c r="O53" s="24">
        <f t="shared" si="1"/>
        <v>0</v>
      </c>
    </row>
    <row r="54" spans="1:15" ht="15.75" customHeight="1">
      <c r="A54" s="37" t="s">
        <v>80</v>
      </c>
      <c r="B54" s="38" t="s">
        <v>61</v>
      </c>
      <c r="C54" s="145" t="s">
        <v>48</v>
      </c>
      <c r="D54" s="146" t="s">
        <v>207</v>
      </c>
      <c r="E54" s="171" t="s">
        <v>418</v>
      </c>
      <c r="F54" s="146" t="s">
        <v>337</v>
      </c>
      <c r="G54" s="147" t="s">
        <v>81</v>
      </c>
      <c r="H54" s="25"/>
      <c r="I54" s="25"/>
      <c r="J54" s="25"/>
      <c r="K54" s="25"/>
      <c r="L54" s="25"/>
      <c r="M54" s="25"/>
      <c r="N54" s="24"/>
      <c r="O54" s="24"/>
    </row>
    <row r="55" spans="1:15" ht="17.25" customHeight="1">
      <c r="A55" s="37"/>
      <c r="B55" s="38" t="s">
        <v>61</v>
      </c>
      <c r="C55" s="39" t="s">
        <v>48</v>
      </c>
      <c r="D55" s="40" t="s">
        <v>207</v>
      </c>
      <c r="E55" s="186" t="s">
        <v>444</v>
      </c>
      <c r="F55" s="186" t="s">
        <v>337</v>
      </c>
      <c r="G55" s="187" t="s">
        <v>375</v>
      </c>
      <c r="H55" s="25">
        <v>225</v>
      </c>
      <c r="I55" s="25">
        <f>H55</f>
        <v>225</v>
      </c>
      <c r="J55" s="25">
        <v>0</v>
      </c>
      <c r="K55" s="25"/>
      <c r="L55" s="25"/>
      <c r="M55" s="25">
        <f t="shared" si="10"/>
        <v>0</v>
      </c>
      <c r="N55" s="24">
        <f t="shared" si="8"/>
        <v>225</v>
      </c>
      <c r="O55" s="24">
        <f t="shared" si="1"/>
        <v>225</v>
      </c>
    </row>
    <row r="56" spans="1:15" s="23" customFormat="1" ht="18" customHeight="1">
      <c r="A56" s="61" t="s">
        <v>165</v>
      </c>
      <c r="B56" s="38"/>
      <c r="C56" s="227" t="s">
        <v>166</v>
      </c>
      <c r="D56" s="228"/>
      <c r="E56" s="228"/>
      <c r="F56" s="228"/>
      <c r="G56" s="229"/>
      <c r="H56" s="54">
        <f>H57+H58+H64+H67</f>
        <v>114948.95999999999</v>
      </c>
      <c r="I56" s="54">
        <f t="shared" ref="I56:I68" si="11">H56</f>
        <v>114948.95999999999</v>
      </c>
      <c r="J56" s="54">
        <f>J57+J58+J61+J62+J64+J59+J60+J63+J67</f>
        <v>31293.74</v>
      </c>
      <c r="K56" s="54">
        <f>K57+K58+K61+K62+K64</f>
        <v>0</v>
      </c>
      <c r="L56" s="54">
        <f>L57+L58+L61+L62+L64</f>
        <v>0</v>
      </c>
      <c r="M56" s="54">
        <f t="shared" si="10"/>
        <v>31293.74</v>
      </c>
      <c r="N56" s="62">
        <f t="shared" si="8"/>
        <v>83655.219999999987</v>
      </c>
      <c r="O56" s="62">
        <f t="shared" si="1"/>
        <v>83655.219999999987</v>
      </c>
    </row>
    <row r="57" spans="1:15" ht="14.25">
      <c r="A57" s="37" t="s">
        <v>63</v>
      </c>
      <c r="B57" s="38" t="s">
        <v>61</v>
      </c>
      <c r="C57" s="39" t="s">
        <v>48</v>
      </c>
      <c r="D57" s="40" t="s">
        <v>90</v>
      </c>
      <c r="E57" s="171" t="s">
        <v>419</v>
      </c>
      <c r="F57" s="40" t="s">
        <v>351</v>
      </c>
      <c r="G57" s="41" t="s">
        <v>66</v>
      </c>
      <c r="H57" s="25">
        <v>81600</v>
      </c>
      <c r="I57" s="25">
        <f t="shared" si="11"/>
        <v>81600</v>
      </c>
      <c r="J57" s="25">
        <v>24236.27</v>
      </c>
      <c r="K57" s="25"/>
      <c r="L57" s="25"/>
      <c r="M57" s="25">
        <f t="shared" si="10"/>
        <v>24236.27</v>
      </c>
      <c r="N57" s="24">
        <f>H57-J57</f>
        <v>57363.729999999996</v>
      </c>
      <c r="O57" s="24">
        <f t="shared" si="1"/>
        <v>57363.729999999996</v>
      </c>
    </row>
    <row r="58" spans="1:15" ht="14.25">
      <c r="A58" s="37" t="s">
        <v>67</v>
      </c>
      <c r="B58" s="38" t="s">
        <v>61</v>
      </c>
      <c r="C58" s="39" t="s">
        <v>48</v>
      </c>
      <c r="D58" s="40" t="s">
        <v>90</v>
      </c>
      <c r="E58" s="171" t="s">
        <v>419</v>
      </c>
      <c r="F58" s="40" t="s">
        <v>350</v>
      </c>
      <c r="G58" s="41" t="s">
        <v>68</v>
      </c>
      <c r="H58" s="25">
        <v>24643</v>
      </c>
      <c r="I58" s="25">
        <f t="shared" si="11"/>
        <v>24643</v>
      </c>
      <c r="J58" s="25">
        <v>7057.47</v>
      </c>
      <c r="K58" s="25"/>
      <c r="L58" s="25"/>
      <c r="M58" s="25">
        <f t="shared" si="10"/>
        <v>7057.47</v>
      </c>
      <c r="N58" s="24">
        <f t="shared" si="8"/>
        <v>17585.53</v>
      </c>
      <c r="O58" s="24">
        <f t="shared" si="1"/>
        <v>17585.53</v>
      </c>
    </row>
    <row r="59" spans="1:15" ht="14.25" hidden="1">
      <c r="A59" s="37" t="s">
        <v>69</v>
      </c>
      <c r="B59" s="38" t="s">
        <v>61</v>
      </c>
      <c r="C59" s="39" t="s">
        <v>48</v>
      </c>
      <c r="D59" s="40" t="s">
        <v>90</v>
      </c>
      <c r="E59" s="40" t="s">
        <v>362</v>
      </c>
      <c r="F59" s="40" t="s">
        <v>337</v>
      </c>
      <c r="G59" s="41" t="s">
        <v>70</v>
      </c>
      <c r="H59" s="25"/>
      <c r="I59" s="25">
        <f t="shared" si="11"/>
        <v>0</v>
      </c>
      <c r="J59" s="25"/>
      <c r="K59" s="25"/>
      <c r="L59" s="25"/>
      <c r="M59" s="25">
        <f t="shared" si="10"/>
        <v>0</v>
      </c>
      <c r="N59" s="24">
        <f t="shared" si="8"/>
        <v>0</v>
      </c>
      <c r="O59" s="24">
        <f t="shared" si="1"/>
        <v>0</v>
      </c>
    </row>
    <row r="60" spans="1:15" ht="12.75" hidden="1" customHeight="1">
      <c r="A60" s="37" t="s">
        <v>72</v>
      </c>
      <c r="B60" s="38" t="s">
        <v>61</v>
      </c>
      <c r="C60" s="39" t="s">
        <v>48</v>
      </c>
      <c r="D60" s="40" t="s">
        <v>90</v>
      </c>
      <c r="E60" s="40" t="s">
        <v>362</v>
      </c>
      <c r="F60" s="40" t="s">
        <v>223</v>
      </c>
      <c r="G60" s="41" t="s">
        <v>73</v>
      </c>
      <c r="H60" s="25"/>
      <c r="I60" s="25">
        <f t="shared" si="11"/>
        <v>0</v>
      </c>
      <c r="J60" s="25"/>
      <c r="K60" s="25"/>
      <c r="L60" s="25"/>
      <c r="M60" s="25">
        <v>0</v>
      </c>
      <c r="N60" s="24">
        <f t="shared" si="8"/>
        <v>0</v>
      </c>
      <c r="O60" s="24">
        <f t="shared" si="1"/>
        <v>0</v>
      </c>
    </row>
    <row r="61" spans="1:15" ht="14.25" hidden="1">
      <c r="A61" s="37" t="s">
        <v>74</v>
      </c>
      <c r="B61" s="38" t="s">
        <v>61</v>
      </c>
      <c r="C61" s="39" t="s">
        <v>48</v>
      </c>
      <c r="D61" s="40" t="s">
        <v>90</v>
      </c>
      <c r="E61" s="40" t="s">
        <v>362</v>
      </c>
      <c r="F61" s="40" t="s">
        <v>65</v>
      </c>
      <c r="G61" s="41" t="s">
        <v>75</v>
      </c>
      <c r="H61" s="25"/>
      <c r="I61" s="25">
        <f t="shared" si="11"/>
        <v>0</v>
      </c>
      <c r="J61" s="25"/>
      <c r="K61" s="25"/>
      <c r="L61" s="25"/>
      <c r="M61" s="25"/>
      <c r="N61" s="24">
        <f t="shared" si="8"/>
        <v>0</v>
      </c>
      <c r="O61" s="24">
        <f t="shared" si="1"/>
        <v>0</v>
      </c>
    </row>
    <row r="62" spans="1:15" ht="14.25" hidden="1">
      <c r="A62" s="37" t="s">
        <v>76</v>
      </c>
      <c r="B62" s="38" t="s">
        <v>61</v>
      </c>
      <c r="C62" s="39" t="s">
        <v>48</v>
      </c>
      <c r="D62" s="40" t="s">
        <v>90</v>
      </c>
      <c r="E62" s="40" t="s">
        <v>362</v>
      </c>
      <c r="F62" s="40" t="s">
        <v>65</v>
      </c>
      <c r="G62" s="41" t="s">
        <v>77</v>
      </c>
      <c r="H62" s="25"/>
      <c r="I62" s="25">
        <f t="shared" si="11"/>
        <v>0</v>
      </c>
      <c r="J62" s="25"/>
      <c r="K62" s="25"/>
      <c r="L62" s="25"/>
      <c r="M62" s="25"/>
      <c r="N62" s="24">
        <f t="shared" si="8"/>
        <v>0</v>
      </c>
      <c r="O62" s="24">
        <f t="shared" si="1"/>
        <v>0</v>
      </c>
    </row>
    <row r="63" spans="1:15" ht="14.25" hidden="1">
      <c r="A63" s="37" t="s">
        <v>76</v>
      </c>
      <c r="B63" s="38" t="s">
        <v>61</v>
      </c>
      <c r="C63" s="39" t="s">
        <v>48</v>
      </c>
      <c r="D63" s="40" t="s">
        <v>90</v>
      </c>
      <c r="E63" s="40" t="s">
        <v>362</v>
      </c>
      <c r="F63" s="40" t="s">
        <v>337</v>
      </c>
      <c r="G63" s="41" t="s">
        <v>81</v>
      </c>
      <c r="H63" s="25"/>
      <c r="I63" s="25">
        <f t="shared" si="11"/>
        <v>0</v>
      </c>
      <c r="J63" s="25"/>
      <c r="K63" s="25"/>
      <c r="L63" s="25"/>
      <c r="M63" s="25">
        <f>J63</f>
        <v>0</v>
      </c>
      <c r="N63" s="24">
        <f t="shared" si="8"/>
        <v>0</v>
      </c>
      <c r="O63" s="24">
        <f t="shared" si="1"/>
        <v>0</v>
      </c>
    </row>
    <row r="64" spans="1:15" ht="27.75" customHeight="1">
      <c r="A64" s="37" t="s">
        <v>82</v>
      </c>
      <c r="B64" s="38" t="s">
        <v>61</v>
      </c>
      <c r="C64" s="39" t="s">
        <v>48</v>
      </c>
      <c r="D64" s="40" t="s">
        <v>90</v>
      </c>
      <c r="E64" s="171" t="s">
        <v>419</v>
      </c>
      <c r="F64" s="40" t="s">
        <v>337</v>
      </c>
      <c r="G64" s="41" t="s">
        <v>375</v>
      </c>
      <c r="H64" s="25">
        <v>8705.9599999999991</v>
      </c>
      <c r="I64" s="25">
        <f t="shared" si="11"/>
        <v>8705.9599999999991</v>
      </c>
      <c r="J64" s="25">
        <v>0</v>
      </c>
      <c r="K64" s="25"/>
      <c r="L64" s="25"/>
      <c r="M64" s="25">
        <f>J64</f>
        <v>0</v>
      </c>
      <c r="N64" s="24">
        <f t="shared" si="8"/>
        <v>8705.9599999999991</v>
      </c>
      <c r="O64" s="24">
        <f t="shared" si="1"/>
        <v>8705.9599999999991</v>
      </c>
    </row>
    <row r="65" spans="1:15" ht="43.5" hidden="1">
      <c r="A65" s="37" t="s">
        <v>210</v>
      </c>
      <c r="B65" s="38" t="s">
        <v>399</v>
      </c>
      <c r="C65" s="39"/>
      <c r="D65" s="40"/>
      <c r="E65" s="83" t="s">
        <v>209</v>
      </c>
      <c r="F65" s="40"/>
      <c r="G65" s="41"/>
      <c r="H65" s="54"/>
      <c r="I65" s="54">
        <f t="shared" si="11"/>
        <v>0</v>
      </c>
      <c r="J65" s="54"/>
      <c r="K65" s="54"/>
      <c r="L65" s="54"/>
      <c r="M65" s="54">
        <f>J65</f>
        <v>0</v>
      </c>
      <c r="N65" s="62">
        <f>N66</f>
        <v>0</v>
      </c>
      <c r="O65" s="62">
        <f t="shared" si="1"/>
        <v>0</v>
      </c>
    </row>
    <row r="66" spans="1:15" ht="28.5" hidden="1">
      <c r="A66" s="37" t="s">
        <v>104</v>
      </c>
      <c r="B66" s="38" t="s">
        <v>400</v>
      </c>
      <c r="C66" s="39" t="s">
        <v>48</v>
      </c>
      <c r="D66" s="40" t="s">
        <v>209</v>
      </c>
      <c r="E66" s="40" t="s">
        <v>293</v>
      </c>
      <c r="F66" s="40" t="s">
        <v>318</v>
      </c>
      <c r="G66" s="41" t="s">
        <v>107</v>
      </c>
      <c r="H66" s="25"/>
      <c r="I66" s="25">
        <f t="shared" si="11"/>
        <v>0</v>
      </c>
      <c r="J66" s="25"/>
      <c r="K66" s="25"/>
      <c r="L66" s="25"/>
      <c r="M66" s="25">
        <f>J66</f>
        <v>0</v>
      </c>
      <c r="N66" s="24">
        <f t="shared" ref="N66:N82" si="12">H66-J66</f>
        <v>0</v>
      </c>
      <c r="O66" s="24">
        <f t="shared" si="1"/>
        <v>0</v>
      </c>
    </row>
    <row r="67" spans="1:15" ht="14.25">
      <c r="A67" s="37"/>
      <c r="B67" s="38" t="s">
        <v>61</v>
      </c>
      <c r="C67" s="39" t="s">
        <v>48</v>
      </c>
      <c r="D67" s="40" t="s">
        <v>90</v>
      </c>
      <c r="E67" s="171" t="s">
        <v>419</v>
      </c>
      <c r="F67" s="40" t="s">
        <v>337</v>
      </c>
      <c r="G67" s="138" t="s">
        <v>81</v>
      </c>
      <c r="H67" s="25">
        <v>0</v>
      </c>
      <c r="I67" s="25">
        <f t="shared" si="11"/>
        <v>0</v>
      </c>
      <c r="J67" s="25">
        <v>0</v>
      </c>
      <c r="K67" s="25"/>
      <c r="L67" s="25"/>
      <c r="M67" s="25">
        <f>J67</f>
        <v>0</v>
      </c>
      <c r="N67" s="24">
        <f t="shared" si="12"/>
        <v>0</v>
      </c>
      <c r="O67" s="24">
        <f t="shared" si="1"/>
        <v>0</v>
      </c>
    </row>
    <row r="68" spans="1:15" s="23" customFormat="1" ht="33" customHeight="1">
      <c r="A68" s="61" t="s">
        <v>319</v>
      </c>
      <c r="B68" s="38"/>
      <c r="C68" s="227" t="s">
        <v>167</v>
      </c>
      <c r="D68" s="228"/>
      <c r="E68" s="228"/>
      <c r="F68" s="228"/>
      <c r="G68" s="229"/>
      <c r="H68" s="54">
        <f>H69+H71+H73+H74+H75+H77+H76</f>
        <v>381870</v>
      </c>
      <c r="I68" s="54">
        <f t="shared" si="11"/>
        <v>381870</v>
      </c>
      <c r="J68" s="54">
        <f>J69+J71+J73+J74+J75+J77+J76</f>
        <v>100135.24</v>
      </c>
      <c r="K68" s="54">
        <f>K69+K71+K73+K74+K75+K77+K76</f>
        <v>0</v>
      </c>
      <c r="L68" s="54">
        <f>L69+L71+L73+L74+L75+L77+L76</f>
        <v>0</v>
      </c>
      <c r="M68" s="54">
        <f>M69+M71+M73+M74+M75+M77+M76</f>
        <v>100135.24</v>
      </c>
      <c r="N68" s="62">
        <f t="shared" si="12"/>
        <v>281734.76</v>
      </c>
      <c r="O68" s="62">
        <f t="shared" si="1"/>
        <v>281734.76</v>
      </c>
    </row>
    <row r="69" spans="1:15" s="23" customFormat="1" ht="27" customHeight="1">
      <c r="A69" s="37" t="s">
        <v>301</v>
      </c>
      <c r="B69" s="38" t="s">
        <v>61</v>
      </c>
      <c r="C69" s="39" t="s">
        <v>48</v>
      </c>
      <c r="D69" s="40" t="s">
        <v>91</v>
      </c>
      <c r="E69" s="171" t="s">
        <v>420</v>
      </c>
      <c r="F69" s="40" t="s">
        <v>338</v>
      </c>
      <c r="G69" s="41" t="s">
        <v>66</v>
      </c>
      <c r="H69" s="25">
        <v>149670</v>
      </c>
      <c r="I69" s="82">
        <f t="shared" ref="I69:I77" si="13">H69</f>
        <v>149670</v>
      </c>
      <c r="J69" s="25">
        <v>51726</v>
      </c>
      <c r="K69" s="54"/>
      <c r="L69" s="54"/>
      <c r="M69" s="25">
        <f t="shared" ref="M69:M82" si="14">J69</f>
        <v>51726</v>
      </c>
      <c r="N69" s="24">
        <f>I69-M69</f>
        <v>97944</v>
      </c>
      <c r="O69" s="24">
        <f>N69</f>
        <v>97944</v>
      </c>
    </row>
    <row r="70" spans="1:15" s="23" customFormat="1" ht="16.5" hidden="1" customHeight="1">
      <c r="A70" s="37"/>
      <c r="B70" s="38" t="s">
        <v>61</v>
      </c>
      <c r="C70" s="39" t="s">
        <v>48</v>
      </c>
      <c r="D70" s="40" t="s">
        <v>91</v>
      </c>
      <c r="E70" s="40" t="s">
        <v>346</v>
      </c>
      <c r="F70" s="40" t="s">
        <v>351</v>
      </c>
      <c r="G70" s="41" t="s">
        <v>66</v>
      </c>
      <c r="H70" s="25"/>
      <c r="I70" s="82">
        <f>H70</f>
        <v>0</v>
      </c>
      <c r="J70" s="25"/>
      <c r="K70" s="54"/>
      <c r="L70" s="54"/>
      <c r="M70" s="25">
        <v>0</v>
      </c>
      <c r="N70" s="24">
        <f>I70-M70</f>
        <v>0</v>
      </c>
      <c r="O70" s="24">
        <f>N70</f>
        <v>0</v>
      </c>
    </row>
    <row r="71" spans="1:15" s="23" customFormat="1" ht="15.75" customHeight="1">
      <c r="A71" s="37" t="s">
        <v>302</v>
      </c>
      <c r="B71" s="38" t="s">
        <v>61</v>
      </c>
      <c r="C71" s="39" t="s">
        <v>48</v>
      </c>
      <c r="D71" s="40" t="s">
        <v>91</v>
      </c>
      <c r="E71" s="171" t="s">
        <v>420</v>
      </c>
      <c r="F71" s="40" t="s">
        <v>352</v>
      </c>
      <c r="G71" s="41" t="s">
        <v>68</v>
      </c>
      <c r="H71" s="25">
        <v>45200</v>
      </c>
      <c r="I71" s="82">
        <f t="shared" si="13"/>
        <v>45200</v>
      </c>
      <c r="J71" s="25">
        <v>14715.24</v>
      </c>
      <c r="K71" s="54"/>
      <c r="L71" s="54"/>
      <c r="M71" s="25">
        <f t="shared" si="14"/>
        <v>14715.24</v>
      </c>
      <c r="N71" s="24">
        <f>I71-M71</f>
        <v>30484.760000000002</v>
      </c>
      <c r="O71" s="24">
        <f>N71</f>
        <v>30484.760000000002</v>
      </c>
    </row>
    <row r="72" spans="1:15" s="23" customFormat="1" ht="15.75" hidden="1" customHeight="1">
      <c r="A72" s="37" t="s">
        <v>303</v>
      </c>
      <c r="B72" s="38" t="s">
        <v>61</v>
      </c>
      <c r="C72" s="39" t="s">
        <v>48</v>
      </c>
      <c r="D72" s="40" t="s">
        <v>91</v>
      </c>
      <c r="E72" s="40" t="s">
        <v>363</v>
      </c>
      <c r="F72" s="40" t="s">
        <v>223</v>
      </c>
      <c r="G72" s="41" t="s">
        <v>73</v>
      </c>
      <c r="H72" s="25"/>
      <c r="I72" s="25">
        <f t="shared" si="13"/>
        <v>0</v>
      </c>
      <c r="J72" s="25"/>
      <c r="K72" s="25"/>
      <c r="L72" s="25"/>
      <c r="M72" s="25">
        <f t="shared" si="14"/>
        <v>0</v>
      </c>
      <c r="N72" s="24">
        <f t="shared" si="12"/>
        <v>0</v>
      </c>
      <c r="O72" s="24">
        <f t="shared" si="1"/>
        <v>0</v>
      </c>
    </row>
    <row r="73" spans="1:15" s="23" customFormat="1" ht="19.5" customHeight="1">
      <c r="A73" s="37" t="s">
        <v>74</v>
      </c>
      <c r="B73" s="38" t="s">
        <v>61</v>
      </c>
      <c r="C73" s="39" t="s">
        <v>48</v>
      </c>
      <c r="D73" s="40" t="s">
        <v>91</v>
      </c>
      <c r="E73" s="171" t="s">
        <v>420</v>
      </c>
      <c r="F73" s="40" t="s">
        <v>337</v>
      </c>
      <c r="G73" s="134" t="s">
        <v>75</v>
      </c>
      <c r="H73" s="25">
        <v>50000</v>
      </c>
      <c r="I73" s="25">
        <f t="shared" si="13"/>
        <v>50000</v>
      </c>
      <c r="J73" s="25">
        <v>0</v>
      </c>
      <c r="K73" s="25"/>
      <c r="L73" s="25"/>
      <c r="M73" s="25">
        <f>J73</f>
        <v>0</v>
      </c>
      <c r="N73" s="24">
        <f t="shared" si="12"/>
        <v>50000</v>
      </c>
      <c r="O73" s="24">
        <f t="shared" si="1"/>
        <v>50000</v>
      </c>
    </row>
    <row r="74" spans="1:15" s="23" customFormat="1" ht="15.75" customHeight="1">
      <c r="A74" s="87" t="s">
        <v>80</v>
      </c>
      <c r="B74" s="38" t="s">
        <v>61</v>
      </c>
      <c r="C74" s="39" t="s">
        <v>48</v>
      </c>
      <c r="D74" s="40" t="s">
        <v>91</v>
      </c>
      <c r="E74" s="171" t="s">
        <v>420</v>
      </c>
      <c r="F74" s="40" t="s">
        <v>337</v>
      </c>
      <c r="G74" s="126" t="s">
        <v>396</v>
      </c>
      <c r="H74" s="25">
        <v>20000</v>
      </c>
      <c r="I74" s="25">
        <f>H74</f>
        <v>20000</v>
      </c>
      <c r="J74" s="25">
        <v>5694</v>
      </c>
      <c r="K74" s="25"/>
      <c r="L74" s="25"/>
      <c r="M74" s="25">
        <f t="shared" si="14"/>
        <v>5694</v>
      </c>
      <c r="N74" s="24">
        <f t="shared" si="12"/>
        <v>14306</v>
      </c>
      <c r="O74" s="24">
        <f t="shared" si="1"/>
        <v>14306</v>
      </c>
    </row>
    <row r="75" spans="1:15" ht="18.75" customHeight="1">
      <c r="A75" s="37" t="s">
        <v>445</v>
      </c>
      <c r="B75" s="38" t="s">
        <v>61</v>
      </c>
      <c r="C75" s="39" t="s">
        <v>48</v>
      </c>
      <c r="D75" s="40" t="s">
        <v>91</v>
      </c>
      <c r="E75" s="171" t="s">
        <v>420</v>
      </c>
      <c r="F75" s="40" t="s">
        <v>337</v>
      </c>
      <c r="G75" s="187" t="s">
        <v>395</v>
      </c>
      <c r="H75" s="25">
        <v>5000</v>
      </c>
      <c r="I75" s="25">
        <f t="shared" si="13"/>
        <v>5000</v>
      </c>
      <c r="J75" s="25">
        <v>0</v>
      </c>
      <c r="K75" s="25"/>
      <c r="L75" s="25"/>
      <c r="M75" s="25">
        <f t="shared" si="14"/>
        <v>0</v>
      </c>
      <c r="N75" s="90">
        <f t="shared" si="12"/>
        <v>5000</v>
      </c>
      <c r="O75" s="24">
        <f t="shared" si="1"/>
        <v>5000</v>
      </c>
    </row>
    <row r="76" spans="1:15" ht="25.5" customHeight="1">
      <c r="A76" s="37" t="s">
        <v>304</v>
      </c>
      <c r="B76" s="38" t="s">
        <v>61</v>
      </c>
      <c r="C76" s="128" t="s">
        <v>48</v>
      </c>
      <c r="D76" s="129" t="s">
        <v>91</v>
      </c>
      <c r="E76" s="171" t="s">
        <v>420</v>
      </c>
      <c r="F76" s="129" t="s">
        <v>381</v>
      </c>
      <c r="G76" s="130" t="s">
        <v>383</v>
      </c>
      <c r="H76" s="25">
        <v>112000</v>
      </c>
      <c r="I76" s="25">
        <f>H76</f>
        <v>112000</v>
      </c>
      <c r="J76" s="25">
        <v>28000</v>
      </c>
      <c r="K76" s="25"/>
      <c r="L76" s="25"/>
      <c r="M76" s="25">
        <f>J76</f>
        <v>28000</v>
      </c>
      <c r="N76" s="24">
        <f>H76-J76</f>
        <v>84000</v>
      </c>
      <c r="O76" s="24">
        <f>I76-J76</f>
        <v>84000</v>
      </c>
    </row>
    <row r="77" spans="1:15" ht="18.75" customHeight="1">
      <c r="A77" s="37" t="s">
        <v>398</v>
      </c>
      <c r="B77" s="38" t="s">
        <v>61</v>
      </c>
      <c r="C77" s="39" t="s">
        <v>48</v>
      </c>
      <c r="D77" s="40" t="s">
        <v>91</v>
      </c>
      <c r="E77" s="171" t="s">
        <v>420</v>
      </c>
      <c r="F77" s="131" t="s">
        <v>326</v>
      </c>
      <c r="G77" s="130" t="s">
        <v>388</v>
      </c>
      <c r="H77" s="25">
        <v>0</v>
      </c>
      <c r="I77" s="25">
        <f t="shared" si="13"/>
        <v>0</v>
      </c>
      <c r="J77" s="25">
        <v>0</v>
      </c>
      <c r="K77" s="25"/>
      <c r="L77" s="25"/>
      <c r="M77" s="25">
        <f t="shared" si="14"/>
        <v>0</v>
      </c>
      <c r="N77" s="24">
        <f t="shared" si="12"/>
        <v>0</v>
      </c>
      <c r="O77" s="24">
        <f t="shared" si="1"/>
        <v>0</v>
      </c>
    </row>
    <row r="78" spans="1:15" ht="18.75" hidden="1" customHeight="1">
      <c r="A78" s="37"/>
      <c r="B78" s="38"/>
      <c r="C78" s="39"/>
      <c r="D78" s="40"/>
      <c r="E78" s="83" t="s">
        <v>355</v>
      </c>
      <c r="F78" s="40"/>
      <c r="G78" s="41"/>
      <c r="H78" s="78">
        <f>H79</f>
        <v>0</v>
      </c>
      <c r="I78" s="54">
        <f>H78</f>
        <v>0</v>
      </c>
      <c r="J78" s="54">
        <f>J79</f>
        <v>0</v>
      </c>
      <c r="K78" s="54"/>
      <c r="L78" s="54"/>
      <c r="M78" s="54">
        <f>J78</f>
        <v>0</v>
      </c>
      <c r="N78" s="62">
        <f t="shared" si="12"/>
        <v>0</v>
      </c>
      <c r="O78" s="62">
        <f t="shared" si="1"/>
        <v>0</v>
      </c>
    </row>
    <row r="79" spans="1:15" ht="18.75" hidden="1" customHeight="1">
      <c r="A79" s="37"/>
      <c r="B79" s="38" t="s">
        <v>61</v>
      </c>
      <c r="C79" s="39" t="s">
        <v>48</v>
      </c>
      <c r="D79" s="40" t="s">
        <v>356</v>
      </c>
      <c r="E79" s="40" t="s">
        <v>364</v>
      </c>
      <c r="F79" s="40" t="s">
        <v>337</v>
      </c>
      <c r="G79" s="41" t="s">
        <v>77</v>
      </c>
      <c r="H79" s="96"/>
      <c r="I79" s="25">
        <f>H79</f>
        <v>0</v>
      </c>
      <c r="J79" s="25">
        <v>0</v>
      </c>
      <c r="K79" s="25"/>
      <c r="L79" s="25"/>
      <c r="M79" s="25">
        <v>0</v>
      </c>
      <c r="N79" s="24">
        <f t="shared" si="12"/>
        <v>0</v>
      </c>
      <c r="O79" s="24">
        <f t="shared" si="1"/>
        <v>0</v>
      </c>
    </row>
    <row r="80" spans="1:15" ht="18.75" customHeight="1">
      <c r="A80" s="166" t="s">
        <v>406</v>
      </c>
      <c r="B80" s="38"/>
      <c r="C80" s="163"/>
      <c r="D80" s="164"/>
      <c r="E80" s="162" t="s">
        <v>356</v>
      </c>
      <c r="F80" s="164"/>
      <c r="G80" s="165"/>
      <c r="H80" s="167">
        <f>H81</f>
        <v>31320</v>
      </c>
      <c r="I80" s="54">
        <f>I81</f>
        <v>31320</v>
      </c>
      <c r="J80" s="78">
        <f>J81</f>
        <v>0</v>
      </c>
      <c r="K80" s="25"/>
      <c r="L80" s="25"/>
      <c r="M80" s="78">
        <f>M81</f>
        <v>0</v>
      </c>
      <c r="N80" s="24"/>
      <c r="O80" s="24"/>
    </row>
    <row r="81" spans="1:15" ht="18.75" customHeight="1">
      <c r="A81" s="37" t="s">
        <v>407</v>
      </c>
      <c r="B81" s="38" t="s">
        <v>61</v>
      </c>
      <c r="C81" s="163" t="s">
        <v>48</v>
      </c>
      <c r="D81" s="164" t="s">
        <v>356</v>
      </c>
      <c r="E81" s="186" t="s">
        <v>446</v>
      </c>
      <c r="F81" s="164" t="s">
        <v>337</v>
      </c>
      <c r="G81" s="165" t="s">
        <v>395</v>
      </c>
      <c r="H81" s="96">
        <v>31320</v>
      </c>
      <c r="I81" s="25">
        <f>H81</f>
        <v>31320</v>
      </c>
      <c r="J81" s="25">
        <v>0</v>
      </c>
      <c r="K81" s="25"/>
      <c r="L81" s="25"/>
      <c r="M81" s="82">
        <f>J81</f>
        <v>0</v>
      </c>
      <c r="N81" s="24"/>
      <c r="O81" s="24"/>
    </row>
    <row r="82" spans="1:15" ht="18.75" customHeight="1">
      <c r="A82" s="61" t="s">
        <v>227</v>
      </c>
      <c r="B82" s="38"/>
      <c r="C82" s="39"/>
      <c r="D82" s="40"/>
      <c r="E82" s="83" t="s">
        <v>222</v>
      </c>
      <c r="F82" s="40"/>
      <c r="G82" s="41"/>
      <c r="H82" s="54">
        <f>H87+H89+H88</f>
        <v>1951522.79</v>
      </c>
      <c r="I82" s="54">
        <f>I87+I89+I88</f>
        <v>1951522.79</v>
      </c>
      <c r="J82" s="54">
        <f>J87+J89+J88</f>
        <v>351438</v>
      </c>
      <c r="K82" s="54"/>
      <c r="L82" s="54"/>
      <c r="M82" s="54">
        <f t="shared" si="14"/>
        <v>351438</v>
      </c>
      <c r="N82" s="62">
        <f t="shared" si="12"/>
        <v>1600084.79</v>
      </c>
      <c r="O82" s="62">
        <f t="shared" si="1"/>
        <v>1600084.79</v>
      </c>
    </row>
    <row r="83" spans="1:15" ht="19.5" hidden="1" customHeight="1">
      <c r="A83" s="37" t="s">
        <v>307</v>
      </c>
      <c r="B83" s="38" t="s">
        <v>61</v>
      </c>
      <c r="C83" s="39" t="s">
        <v>48</v>
      </c>
      <c r="D83" s="40" t="s">
        <v>306</v>
      </c>
      <c r="E83" s="40" t="s">
        <v>343</v>
      </c>
      <c r="F83" s="40" t="s">
        <v>47</v>
      </c>
      <c r="G83" s="41" t="s">
        <v>79</v>
      </c>
      <c r="H83" s="25"/>
      <c r="I83" s="25"/>
      <c r="J83" s="25"/>
      <c r="K83" s="25"/>
      <c r="L83" s="25"/>
      <c r="M83" s="25">
        <f>J83</f>
        <v>0</v>
      </c>
      <c r="N83" s="24">
        <f>I83-J83</f>
        <v>0</v>
      </c>
      <c r="O83" s="24">
        <f t="shared" si="1"/>
        <v>0</v>
      </c>
    </row>
    <row r="84" spans="1:15" ht="18.75" hidden="1" customHeight="1">
      <c r="A84" s="37" t="s">
        <v>228</v>
      </c>
      <c r="B84" s="38" t="s">
        <v>61</v>
      </c>
      <c r="C84" s="216" t="s">
        <v>257</v>
      </c>
      <c r="D84" s="217"/>
      <c r="E84" s="217"/>
      <c r="F84" s="217"/>
      <c r="G84" s="218"/>
      <c r="H84" s="25"/>
      <c r="I84" s="25">
        <f t="shared" ref="I84:I97" si="15">H84</f>
        <v>0</v>
      </c>
      <c r="J84" s="25"/>
      <c r="K84" s="25"/>
      <c r="L84" s="25"/>
      <c r="M84" s="25"/>
      <c r="N84" s="24">
        <f>I84-J84</f>
        <v>0</v>
      </c>
      <c r="O84" s="24">
        <f t="shared" si="1"/>
        <v>0</v>
      </c>
    </row>
    <row r="85" spans="1:15" ht="18.75" hidden="1" customHeight="1">
      <c r="A85" s="37"/>
      <c r="B85" s="38" t="s">
        <v>61</v>
      </c>
      <c r="C85" s="216" t="s">
        <v>230</v>
      </c>
      <c r="D85" s="217"/>
      <c r="E85" s="217"/>
      <c r="F85" s="217"/>
      <c r="G85" s="218"/>
      <c r="H85" s="25"/>
      <c r="I85" s="25">
        <f t="shared" si="15"/>
        <v>0</v>
      </c>
      <c r="J85" s="25"/>
      <c r="K85" s="25"/>
      <c r="L85" s="25"/>
      <c r="M85" s="25">
        <f t="shared" ref="M85:M92" si="16">J85</f>
        <v>0</v>
      </c>
      <c r="N85" s="24">
        <f>I85-J85</f>
        <v>0</v>
      </c>
      <c r="O85" s="24">
        <f t="shared" si="1"/>
        <v>0</v>
      </c>
    </row>
    <row r="86" spans="1:15" ht="18.75" hidden="1" customHeight="1">
      <c r="A86" s="37" t="s">
        <v>229</v>
      </c>
      <c r="B86" s="38" t="s">
        <v>61</v>
      </c>
      <c r="C86" s="216" t="s">
        <v>231</v>
      </c>
      <c r="D86" s="217"/>
      <c r="E86" s="217"/>
      <c r="F86" s="217"/>
      <c r="G86" s="218"/>
      <c r="H86" s="25"/>
      <c r="I86" s="25">
        <f t="shared" si="15"/>
        <v>0</v>
      </c>
      <c r="J86" s="25"/>
      <c r="K86" s="25"/>
      <c r="L86" s="25"/>
      <c r="M86" s="25">
        <f t="shared" si="16"/>
        <v>0</v>
      </c>
      <c r="N86" s="24">
        <f>I86-J86</f>
        <v>0</v>
      </c>
      <c r="O86" s="24">
        <f t="shared" si="1"/>
        <v>0</v>
      </c>
    </row>
    <row r="87" spans="1:15" ht="18.75" customHeight="1">
      <c r="A87" s="37"/>
      <c r="B87" s="38" t="s">
        <v>61</v>
      </c>
      <c r="C87" s="39" t="s">
        <v>48</v>
      </c>
      <c r="D87" s="40" t="s">
        <v>306</v>
      </c>
      <c r="E87" s="171" t="s">
        <v>421</v>
      </c>
      <c r="F87" s="40" t="s">
        <v>337</v>
      </c>
      <c r="G87" s="41" t="s">
        <v>75</v>
      </c>
      <c r="H87" s="25">
        <v>1947522.79</v>
      </c>
      <c r="I87" s="25">
        <f t="shared" si="15"/>
        <v>1947522.79</v>
      </c>
      <c r="J87" s="25">
        <v>350200</v>
      </c>
      <c r="K87" s="25"/>
      <c r="L87" s="25"/>
      <c r="M87" s="25">
        <f>J87</f>
        <v>350200</v>
      </c>
      <c r="N87" s="24">
        <f>H87-J87</f>
        <v>1597322.79</v>
      </c>
      <c r="O87" s="24">
        <f t="shared" si="1"/>
        <v>1597322.79</v>
      </c>
    </row>
    <row r="88" spans="1:15" ht="18.75" hidden="1" customHeight="1">
      <c r="A88" s="37"/>
      <c r="B88" s="38" t="s">
        <v>61</v>
      </c>
      <c r="C88" s="39" t="s">
        <v>48</v>
      </c>
      <c r="D88" s="40" t="s">
        <v>306</v>
      </c>
      <c r="E88" s="40" t="s">
        <v>365</v>
      </c>
      <c r="F88" s="40" t="s">
        <v>337</v>
      </c>
      <c r="G88" s="41" t="s">
        <v>77</v>
      </c>
      <c r="H88" s="25"/>
      <c r="I88" s="25">
        <f t="shared" si="15"/>
        <v>0</v>
      </c>
      <c r="J88" s="25"/>
      <c r="K88" s="25"/>
      <c r="L88" s="25"/>
      <c r="M88" s="25">
        <f>J88</f>
        <v>0</v>
      </c>
      <c r="N88" s="24">
        <f>H88-J88</f>
        <v>0</v>
      </c>
      <c r="O88" s="24">
        <f t="shared" si="1"/>
        <v>0</v>
      </c>
    </row>
    <row r="89" spans="1:15" ht="18.75" customHeight="1">
      <c r="A89" s="37"/>
      <c r="B89" s="38" t="s">
        <v>61</v>
      </c>
      <c r="C89" s="39" t="s">
        <v>48</v>
      </c>
      <c r="D89" s="40" t="s">
        <v>306</v>
      </c>
      <c r="E89" s="171" t="s">
        <v>421</v>
      </c>
      <c r="F89" s="40" t="s">
        <v>47</v>
      </c>
      <c r="G89" s="41" t="s">
        <v>376</v>
      </c>
      <c r="H89" s="25">
        <v>4000</v>
      </c>
      <c r="I89" s="25">
        <f t="shared" si="15"/>
        <v>4000</v>
      </c>
      <c r="J89" s="25">
        <v>1238</v>
      </c>
      <c r="K89" s="25"/>
      <c r="L89" s="25"/>
      <c r="M89" s="25">
        <f t="shared" si="16"/>
        <v>1238</v>
      </c>
      <c r="N89" s="24">
        <f>H89-J89</f>
        <v>2762</v>
      </c>
      <c r="O89" s="24">
        <f t="shared" si="1"/>
        <v>2762</v>
      </c>
    </row>
    <row r="90" spans="1:15" ht="18.75" hidden="1" customHeight="1">
      <c r="A90" s="42" t="s">
        <v>198</v>
      </c>
      <c r="B90" s="38"/>
      <c r="C90" s="39"/>
      <c r="D90" s="40"/>
      <c r="E90" s="83" t="s">
        <v>196</v>
      </c>
      <c r="F90" s="40"/>
      <c r="G90" s="41"/>
      <c r="H90" s="54">
        <f>H91+H92</f>
        <v>0</v>
      </c>
      <c r="I90" s="54">
        <f t="shared" si="15"/>
        <v>0</v>
      </c>
      <c r="J90" s="54">
        <f>J92+J91</f>
        <v>0</v>
      </c>
      <c r="K90" s="54"/>
      <c r="L90" s="54"/>
      <c r="M90" s="54">
        <f t="shared" si="16"/>
        <v>0</v>
      </c>
      <c r="N90" s="62">
        <f t="shared" ref="N90:N108" si="17">H90-J90</f>
        <v>0</v>
      </c>
      <c r="O90" s="62">
        <f t="shared" si="1"/>
        <v>0</v>
      </c>
    </row>
    <row r="91" spans="1:15" ht="18.75" hidden="1" customHeight="1">
      <c r="A91" s="42"/>
      <c r="B91" s="38" t="s">
        <v>61</v>
      </c>
      <c r="C91" s="39" t="s">
        <v>48</v>
      </c>
      <c r="D91" s="40" t="s">
        <v>197</v>
      </c>
      <c r="E91" s="40" t="s">
        <v>239</v>
      </c>
      <c r="F91" s="40" t="s">
        <v>223</v>
      </c>
      <c r="G91" s="41" t="s">
        <v>77</v>
      </c>
      <c r="H91" s="25"/>
      <c r="I91" s="25">
        <f t="shared" si="15"/>
        <v>0</v>
      </c>
      <c r="J91" s="25"/>
      <c r="K91" s="25"/>
      <c r="L91" s="25"/>
      <c r="M91" s="25">
        <f t="shared" si="16"/>
        <v>0</v>
      </c>
      <c r="N91" s="29">
        <f t="shared" si="17"/>
        <v>0</v>
      </c>
      <c r="O91" s="24">
        <f t="shared" si="1"/>
        <v>0</v>
      </c>
    </row>
    <row r="92" spans="1:15" ht="18.75" hidden="1" customHeight="1">
      <c r="A92" s="37" t="s">
        <v>104</v>
      </c>
      <c r="B92" s="38" t="s">
        <v>61</v>
      </c>
      <c r="C92" s="39" t="s">
        <v>48</v>
      </c>
      <c r="D92" s="40" t="s">
        <v>197</v>
      </c>
      <c r="E92" s="40" t="s">
        <v>293</v>
      </c>
      <c r="F92" s="40" t="s">
        <v>318</v>
      </c>
      <c r="G92" s="41" t="s">
        <v>107</v>
      </c>
      <c r="H92" s="25">
        <v>0</v>
      </c>
      <c r="I92" s="25">
        <f t="shared" si="15"/>
        <v>0</v>
      </c>
      <c r="J92" s="25"/>
      <c r="K92" s="25"/>
      <c r="L92" s="25"/>
      <c r="M92" s="25">
        <f t="shared" si="16"/>
        <v>0</v>
      </c>
      <c r="N92" s="24">
        <f t="shared" si="17"/>
        <v>0</v>
      </c>
      <c r="O92" s="24">
        <f t="shared" si="1"/>
        <v>0</v>
      </c>
    </row>
    <row r="93" spans="1:15" ht="18.75" hidden="1" customHeight="1">
      <c r="A93" s="37" t="s">
        <v>76</v>
      </c>
      <c r="B93" s="38"/>
      <c r="C93" s="39" t="s">
        <v>48</v>
      </c>
      <c r="D93" s="40" t="s">
        <v>94</v>
      </c>
      <c r="E93" s="40" t="s">
        <v>95</v>
      </c>
      <c r="F93" s="40" t="s">
        <v>92</v>
      </c>
      <c r="G93" s="41" t="s">
        <v>77</v>
      </c>
      <c r="H93" s="25">
        <v>0</v>
      </c>
      <c r="I93" s="25">
        <f t="shared" si="15"/>
        <v>0</v>
      </c>
      <c r="J93" s="25">
        <v>0</v>
      </c>
      <c r="K93" s="25"/>
      <c r="L93" s="25"/>
      <c r="M93" s="25">
        <f t="shared" ref="M93:M102" si="18">J93</f>
        <v>0</v>
      </c>
      <c r="N93" s="24">
        <f t="shared" si="17"/>
        <v>0</v>
      </c>
      <c r="O93" s="24">
        <f t="shared" si="1"/>
        <v>0</v>
      </c>
    </row>
    <row r="94" spans="1:15" ht="18.75" hidden="1" customHeight="1">
      <c r="A94" s="37" t="s">
        <v>76</v>
      </c>
      <c r="B94" s="38"/>
      <c r="C94" s="39" t="s">
        <v>48</v>
      </c>
      <c r="D94" s="40" t="s">
        <v>94</v>
      </c>
      <c r="E94" s="40" t="s">
        <v>95</v>
      </c>
      <c r="F94" s="40" t="s">
        <v>65</v>
      </c>
      <c r="G94" s="41" t="s">
        <v>77</v>
      </c>
      <c r="H94" s="25"/>
      <c r="I94" s="25">
        <f t="shared" si="15"/>
        <v>0</v>
      </c>
      <c r="J94" s="25"/>
      <c r="K94" s="25"/>
      <c r="L94" s="25"/>
      <c r="M94" s="25">
        <f t="shared" si="18"/>
        <v>0</v>
      </c>
      <c r="N94" s="24">
        <f t="shared" si="17"/>
        <v>0</v>
      </c>
      <c r="O94" s="24">
        <f t="shared" si="1"/>
        <v>0</v>
      </c>
    </row>
    <row r="95" spans="1:15" ht="18.75" hidden="1" customHeight="1">
      <c r="A95" s="37" t="s">
        <v>80</v>
      </c>
      <c r="B95" s="38"/>
      <c r="C95" s="39" t="s">
        <v>182</v>
      </c>
      <c r="D95" s="40" t="s">
        <v>94</v>
      </c>
      <c r="E95" s="40" t="s">
        <v>195</v>
      </c>
      <c r="F95" s="40" t="s">
        <v>96</v>
      </c>
      <c r="G95" s="41" t="s">
        <v>81</v>
      </c>
      <c r="H95" s="25"/>
      <c r="I95" s="25">
        <f t="shared" si="15"/>
        <v>0</v>
      </c>
      <c r="J95" s="25">
        <v>0</v>
      </c>
      <c r="K95" s="25"/>
      <c r="L95" s="25"/>
      <c r="M95" s="25">
        <f t="shared" si="18"/>
        <v>0</v>
      </c>
      <c r="N95" s="24">
        <f t="shared" si="17"/>
        <v>0</v>
      </c>
      <c r="O95" s="24">
        <f t="shared" si="1"/>
        <v>0</v>
      </c>
    </row>
    <row r="96" spans="1:15" ht="18.75" hidden="1" customHeight="1">
      <c r="A96" s="55"/>
      <c r="B96" s="38"/>
      <c r="C96" s="39" t="s">
        <v>48</v>
      </c>
      <c r="D96" s="40" t="s">
        <v>94</v>
      </c>
      <c r="E96" s="40" t="s">
        <v>184</v>
      </c>
      <c r="F96" s="40" t="s">
        <v>96</v>
      </c>
      <c r="G96" s="41" t="s">
        <v>81</v>
      </c>
      <c r="H96" s="25"/>
      <c r="I96" s="25">
        <f t="shared" si="15"/>
        <v>0</v>
      </c>
      <c r="J96" s="25"/>
      <c r="K96" s="25"/>
      <c r="L96" s="25"/>
      <c r="M96" s="25">
        <f t="shared" si="18"/>
        <v>0</v>
      </c>
      <c r="N96" s="24">
        <f t="shared" si="17"/>
        <v>0</v>
      </c>
      <c r="O96" s="24">
        <f t="shared" si="1"/>
        <v>0</v>
      </c>
    </row>
    <row r="97" spans="1:15" ht="18.75" hidden="1" customHeight="1">
      <c r="A97" s="37" t="s">
        <v>74</v>
      </c>
      <c r="B97" s="38"/>
      <c r="C97" s="39" t="s">
        <v>48</v>
      </c>
      <c r="D97" s="40" t="s">
        <v>94</v>
      </c>
      <c r="E97" s="40" t="s">
        <v>195</v>
      </c>
      <c r="F97" s="40" t="s">
        <v>65</v>
      </c>
      <c r="G97" s="41" t="s">
        <v>75</v>
      </c>
      <c r="H97" s="25"/>
      <c r="I97" s="25">
        <f t="shared" si="15"/>
        <v>0</v>
      </c>
      <c r="J97" s="25"/>
      <c r="K97" s="25"/>
      <c r="L97" s="25"/>
      <c r="M97" s="25">
        <f t="shared" si="18"/>
        <v>0</v>
      </c>
      <c r="N97" s="24">
        <f t="shared" si="17"/>
        <v>0</v>
      </c>
      <c r="O97" s="24">
        <f t="shared" si="1"/>
        <v>0</v>
      </c>
    </row>
    <row r="98" spans="1:15" ht="18.75" customHeight="1">
      <c r="A98" s="158" t="s">
        <v>403</v>
      </c>
      <c r="B98" s="38"/>
      <c r="C98" s="151"/>
      <c r="D98" s="152"/>
      <c r="E98" s="156" t="s">
        <v>197</v>
      </c>
      <c r="F98" s="152"/>
      <c r="G98" s="153"/>
      <c r="H98" s="54">
        <f>H99</f>
        <v>0</v>
      </c>
      <c r="I98" s="54">
        <f>I99</f>
        <v>0</v>
      </c>
      <c r="J98" s="78">
        <v>0</v>
      </c>
      <c r="K98" s="25"/>
      <c r="L98" s="25"/>
      <c r="M98" s="25">
        <f>M99</f>
        <v>0</v>
      </c>
      <c r="N98" s="62">
        <f>N99</f>
        <v>0</v>
      </c>
      <c r="O98" s="62">
        <f>O99</f>
        <v>0</v>
      </c>
    </row>
    <row r="99" spans="1:15" ht="18.75" customHeight="1">
      <c r="A99" s="157"/>
      <c r="B99" s="38" t="s">
        <v>61</v>
      </c>
      <c r="C99" s="154" t="s">
        <v>182</v>
      </c>
      <c r="D99" s="155" t="s">
        <v>197</v>
      </c>
      <c r="E99" s="171" t="s">
        <v>422</v>
      </c>
      <c r="F99" s="159" t="s">
        <v>337</v>
      </c>
      <c r="G99" s="160" t="s">
        <v>77</v>
      </c>
      <c r="H99" s="25">
        <v>0</v>
      </c>
      <c r="I99" s="25">
        <v>0</v>
      </c>
      <c r="J99" s="25">
        <v>0</v>
      </c>
      <c r="K99" s="25"/>
      <c r="L99" s="25"/>
      <c r="M99" s="25">
        <f>J99</f>
        <v>0</v>
      </c>
      <c r="N99" s="24">
        <f>H99-J99</f>
        <v>0</v>
      </c>
      <c r="O99" s="24">
        <f>I99-J99</f>
        <v>0</v>
      </c>
    </row>
    <row r="100" spans="1:15" ht="18.75" customHeight="1">
      <c r="A100" s="113" t="s">
        <v>385</v>
      </c>
      <c r="B100" s="38"/>
      <c r="C100" s="39"/>
      <c r="D100" s="40"/>
      <c r="E100" s="83" t="s">
        <v>253</v>
      </c>
      <c r="F100" s="40"/>
      <c r="G100" s="41"/>
      <c r="H100" s="54">
        <f>H101+H108+H109</f>
        <v>11877.36</v>
      </c>
      <c r="I100" s="54">
        <f t="shared" ref="I100:O100" si="19">I101+I108+I109</f>
        <v>11877.36</v>
      </c>
      <c r="J100" s="54">
        <f>J101+J108+J109</f>
        <v>3959.12</v>
      </c>
      <c r="K100" s="54">
        <f t="shared" si="19"/>
        <v>0</v>
      </c>
      <c r="L100" s="54">
        <f t="shared" si="19"/>
        <v>0</v>
      </c>
      <c r="M100" s="54">
        <f t="shared" si="19"/>
        <v>3959.12</v>
      </c>
      <c r="N100" s="54">
        <f t="shared" si="19"/>
        <v>7918.2400000000007</v>
      </c>
      <c r="O100" s="54">
        <f t="shared" si="19"/>
        <v>7918.2400000000007</v>
      </c>
    </row>
    <row r="101" spans="1:15" ht="12.75" hidden="1" customHeight="1">
      <c r="A101" s="37" t="s">
        <v>74</v>
      </c>
      <c r="B101" s="38" t="s">
        <v>61</v>
      </c>
      <c r="C101" s="216" t="s">
        <v>347</v>
      </c>
      <c r="D101" s="217"/>
      <c r="E101" s="217"/>
      <c r="F101" s="217"/>
      <c r="G101" s="218"/>
      <c r="H101" s="25"/>
      <c r="I101" s="25">
        <f>H101</f>
        <v>0</v>
      </c>
      <c r="J101" s="25"/>
      <c r="K101" s="25"/>
      <c r="L101" s="25"/>
      <c r="M101" s="25">
        <f t="shared" si="18"/>
        <v>0</v>
      </c>
      <c r="N101" s="24">
        <f t="shared" si="17"/>
        <v>0</v>
      </c>
      <c r="O101" s="24">
        <f t="shared" si="1"/>
        <v>0</v>
      </c>
    </row>
    <row r="102" spans="1:15" ht="12.75" hidden="1" customHeight="1">
      <c r="A102" s="37" t="s">
        <v>74</v>
      </c>
      <c r="B102" s="38"/>
      <c r="C102" s="39"/>
      <c r="D102" s="40"/>
      <c r="E102" s="40" t="s">
        <v>94</v>
      </c>
      <c r="F102" s="40"/>
      <c r="G102" s="41"/>
      <c r="H102" s="54">
        <f>H103</f>
        <v>0</v>
      </c>
      <c r="I102" s="54">
        <f>I103</f>
        <v>0</v>
      </c>
      <c r="J102" s="54">
        <f>J103</f>
        <v>0</v>
      </c>
      <c r="K102" s="54"/>
      <c r="L102" s="54"/>
      <c r="M102" s="54">
        <f t="shared" si="18"/>
        <v>0</v>
      </c>
      <c r="N102" s="24">
        <f t="shared" si="17"/>
        <v>0</v>
      </c>
      <c r="O102" s="24">
        <f t="shared" si="1"/>
        <v>0</v>
      </c>
    </row>
    <row r="103" spans="1:15" ht="12.75" hidden="1" customHeight="1">
      <c r="A103" s="37" t="s">
        <v>74</v>
      </c>
      <c r="B103" s="38" t="s">
        <v>61</v>
      </c>
      <c r="C103" s="39" t="s">
        <v>48</v>
      </c>
      <c r="D103" s="40" t="s">
        <v>94</v>
      </c>
      <c r="E103" s="40" t="s">
        <v>240</v>
      </c>
      <c r="F103" s="40" t="s">
        <v>110</v>
      </c>
      <c r="G103" s="41" t="s">
        <v>77</v>
      </c>
      <c r="H103" s="25"/>
      <c r="I103" s="25">
        <f>H103</f>
        <v>0</v>
      </c>
      <c r="J103" s="25"/>
      <c r="K103" s="25"/>
      <c r="L103" s="25"/>
      <c r="M103" s="25"/>
      <c r="N103" s="24">
        <f t="shared" si="17"/>
        <v>0</v>
      </c>
      <c r="O103" s="24">
        <f t="shared" si="1"/>
        <v>0</v>
      </c>
    </row>
    <row r="104" spans="1:15" ht="12.75" hidden="1" customHeight="1">
      <c r="A104" s="37" t="s">
        <v>74</v>
      </c>
      <c r="B104" s="38"/>
      <c r="C104" s="39"/>
      <c r="D104" s="40"/>
      <c r="E104" s="83" t="s">
        <v>94</v>
      </c>
      <c r="F104" s="40"/>
      <c r="G104" s="41"/>
      <c r="H104" s="54">
        <f>H105+H108+H106+H107</f>
        <v>11877.36</v>
      </c>
      <c r="I104" s="54">
        <f>I105+I108+I106+I107</f>
        <v>11877.36</v>
      </c>
      <c r="J104" s="54">
        <f>J107+J106</f>
        <v>0</v>
      </c>
      <c r="K104" s="54">
        <f>K105+K108+K106</f>
        <v>0</v>
      </c>
      <c r="L104" s="54">
        <f>L105+L108+L106</f>
        <v>0</v>
      </c>
      <c r="M104" s="54">
        <f>M107+M106</f>
        <v>0</v>
      </c>
      <c r="N104" s="62">
        <f t="shared" si="17"/>
        <v>11877.36</v>
      </c>
      <c r="O104" s="62">
        <f t="shared" ref="O104:O109" si="20">I104-J104</f>
        <v>11877.36</v>
      </c>
    </row>
    <row r="105" spans="1:15" ht="0.75" hidden="1" customHeight="1">
      <c r="A105" s="37" t="s">
        <v>74</v>
      </c>
      <c r="B105" s="38" t="s">
        <v>61</v>
      </c>
      <c r="C105" s="39" t="s">
        <v>48</v>
      </c>
      <c r="D105" s="40" t="s">
        <v>94</v>
      </c>
      <c r="E105" s="40" t="s">
        <v>269</v>
      </c>
      <c r="F105" s="40" t="s">
        <v>223</v>
      </c>
      <c r="G105" s="41" t="s">
        <v>75</v>
      </c>
      <c r="H105" s="25"/>
      <c r="I105" s="25">
        <f>H105</f>
        <v>0</v>
      </c>
      <c r="J105" s="25">
        <v>50030</v>
      </c>
      <c r="K105" s="25"/>
      <c r="L105" s="25"/>
      <c r="M105" s="25">
        <f t="shared" ref="M105:M117" si="21">J105</f>
        <v>50030</v>
      </c>
      <c r="N105" s="24">
        <f t="shared" si="17"/>
        <v>-50030</v>
      </c>
      <c r="O105" s="24">
        <f t="shared" si="20"/>
        <v>-50030</v>
      </c>
    </row>
    <row r="106" spans="1:15" ht="12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308</v>
      </c>
      <c r="F106" s="40" t="s">
        <v>223</v>
      </c>
      <c r="G106" s="41" t="s">
        <v>77</v>
      </c>
      <c r="H106" s="25">
        <v>0</v>
      </c>
      <c r="I106" s="25">
        <f>H106</f>
        <v>0</v>
      </c>
      <c r="J106" s="25"/>
      <c r="K106" s="25"/>
      <c r="L106" s="25"/>
      <c r="M106" s="25">
        <f t="shared" si="21"/>
        <v>0</v>
      </c>
      <c r="N106" s="24">
        <f t="shared" si="17"/>
        <v>0</v>
      </c>
      <c r="O106" s="24">
        <f t="shared" si="20"/>
        <v>0</v>
      </c>
    </row>
    <row r="107" spans="1:15" ht="12.75" hidden="1" customHeight="1">
      <c r="A107" s="37" t="s">
        <v>74</v>
      </c>
      <c r="B107" s="38" t="s">
        <v>61</v>
      </c>
      <c r="C107" s="39" t="s">
        <v>48</v>
      </c>
      <c r="D107" s="40" t="s">
        <v>94</v>
      </c>
      <c r="E107" s="40" t="s">
        <v>308</v>
      </c>
      <c r="F107" s="40" t="s">
        <v>135</v>
      </c>
      <c r="G107" s="41" t="s">
        <v>93</v>
      </c>
      <c r="H107" s="25">
        <v>0</v>
      </c>
      <c r="I107" s="25">
        <f>H107</f>
        <v>0</v>
      </c>
      <c r="J107" s="25"/>
      <c r="K107" s="25"/>
      <c r="L107" s="25"/>
      <c r="M107" s="25">
        <f t="shared" si="21"/>
        <v>0</v>
      </c>
      <c r="N107" s="24">
        <f t="shared" si="17"/>
        <v>0</v>
      </c>
      <c r="O107" s="24">
        <f t="shared" si="20"/>
        <v>0</v>
      </c>
    </row>
    <row r="108" spans="1:15" ht="16.5" customHeight="1">
      <c r="A108" s="37" t="s">
        <v>74</v>
      </c>
      <c r="B108" s="38" t="s">
        <v>61</v>
      </c>
      <c r="C108" s="216" t="s">
        <v>423</v>
      </c>
      <c r="D108" s="217"/>
      <c r="E108" s="217"/>
      <c r="F108" s="217"/>
      <c r="G108" s="218"/>
      <c r="H108" s="25">
        <v>11877.36</v>
      </c>
      <c r="I108" s="25">
        <f>H108</f>
        <v>11877.36</v>
      </c>
      <c r="J108" s="25">
        <v>3959.12</v>
      </c>
      <c r="K108" s="25"/>
      <c r="L108" s="25"/>
      <c r="M108" s="25">
        <f t="shared" si="21"/>
        <v>3959.12</v>
      </c>
      <c r="N108" s="24">
        <f t="shared" si="17"/>
        <v>7918.2400000000007</v>
      </c>
      <c r="O108" s="24">
        <f t="shared" si="20"/>
        <v>7918.2400000000007</v>
      </c>
    </row>
    <row r="109" spans="1:15" ht="23.25" customHeight="1">
      <c r="A109" s="55"/>
      <c r="B109" s="38" t="s">
        <v>61</v>
      </c>
      <c r="C109" s="216" t="s">
        <v>424</v>
      </c>
      <c r="D109" s="217"/>
      <c r="E109" s="217"/>
      <c r="F109" s="217"/>
      <c r="G109" s="218"/>
      <c r="H109" s="25">
        <v>0</v>
      </c>
      <c r="I109" s="25">
        <f>H109</f>
        <v>0</v>
      </c>
      <c r="J109" s="25">
        <v>0</v>
      </c>
      <c r="K109" s="25"/>
      <c r="L109" s="25"/>
      <c r="M109" s="25">
        <f>J109</f>
        <v>0</v>
      </c>
      <c r="N109" s="24">
        <f>H109-J109</f>
        <v>0</v>
      </c>
      <c r="O109" s="24">
        <f t="shared" si="20"/>
        <v>0</v>
      </c>
    </row>
    <row r="110" spans="1:15" ht="27" customHeight="1">
      <c r="A110" s="114" t="s">
        <v>341</v>
      </c>
      <c r="B110" s="38"/>
      <c r="C110" s="39"/>
      <c r="D110" s="40"/>
      <c r="E110" s="83" t="s">
        <v>94</v>
      </c>
      <c r="F110" s="40"/>
      <c r="G110" s="41"/>
      <c r="H110" s="54">
        <f>H111+H115+H114+H112+H116+H113</f>
        <v>0</v>
      </c>
      <c r="I110" s="54">
        <f>I111+I115+I114+I112+I116+I113</f>
        <v>0</v>
      </c>
      <c r="J110" s="54">
        <f>J111+J115+J114+J112+J116+J113</f>
        <v>0</v>
      </c>
      <c r="K110" s="54">
        <f t="shared" ref="K110:O110" si="22">K111+K115+K114+K112+K116</f>
        <v>0</v>
      </c>
      <c r="L110" s="54">
        <f t="shared" si="22"/>
        <v>0</v>
      </c>
      <c r="M110" s="54">
        <f>M111+M115+M114+M112+M116+M113</f>
        <v>0</v>
      </c>
      <c r="N110" s="54">
        <f t="shared" si="22"/>
        <v>0</v>
      </c>
      <c r="O110" s="54">
        <f t="shared" si="22"/>
        <v>0</v>
      </c>
    </row>
    <row r="111" spans="1:15" ht="17.25" customHeight="1">
      <c r="A111" s="37" t="s">
        <v>305</v>
      </c>
      <c r="B111" s="38" t="s">
        <v>61</v>
      </c>
      <c r="C111" s="39" t="s">
        <v>48</v>
      </c>
      <c r="D111" s="40" t="s">
        <v>94</v>
      </c>
      <c r="E111" s="171" t="s">
        <v>425</v>
      </c>
      <c r="F111" s="40" t="s">
        <v>337</v>
      </c>
      <c r="G111" s="41" t="s">
        <v>375</v>
      </c>
      <c r="H111" s="25">
        <v>0</v>
      </c>
      <c r="I111" s="25">
        <f t="shared" ref="I111:I117" si="23">H111</f>
        <v>0</v>
      </c>
      <c r="J111" s="25">
        <v>0</v>
      </c>
      <c r="K111" s="25">
        <v>0</v>
      </c>
      <c r="L111" s="25">
        <v>0</v>
      </c>
      <c r="M111" s="25">
        <f t="shared" ref="M111:M116" si="24">J111</f>
        <v>0</v>
      </c>
      <c r="N111" s="24">
        <f t="shared" ref="N111:N117" si="25">H111-J111</f>
        <v>0</v>
      </c>
      <c r="O111" s="24">
        <f>H111-J111</f>
        <v>0</v>
      </c>
    </row>
    <row r="112" spans="1:15" ht="17.25" customHeight="1">
      <c r="A112" s="55"/>
      <c r="B112" s="38" t="s">
        <v>61</v>
      </c>
      <c r="C112" s="139" t="s">
        <v>48</v>
      </c>
      <c r="D112" s="140" t="s">
        <v>94</v>
      </c>
      <c r="E112" s="171" t="s">
        <v>426</v>
      </c>
      <c r="F112" s="140" t="s">
        <v>337</v>
      </c>
      <c r="G112" s="150" t="s">
        <v>81</v>
      </c>
      <c r="H112" s="25">
        <v>0</v>
      </c>
      <c r="I112" s="25">
        <f t="shared" si="23"/>
        <v>0</v>
      </c>
      <c r="J112" s="25">
        <v>0</v>
      </c>
      <c r="K112" s="25"/>
      <c r="L112" s="25"/>
      <c r="M112" s="25">
        <f t="shared" si="24"/>
        <v>0</v>
      </c>
      <c r="N112" s="24">
        <f t="shared" si="25"/>
        <v>0</v>
      </c>
      <c r="O112" s="24">
        <f>H112-J112</f>
        <v>0</v>
      </c>
    </row>
    <row r="113" spans="1:16" ht="17.25" customHeight="1">
      <c r="A113" s="55"/>
      <c r="B113" s="38" t="s">
        <v>61</v>
      </c>
      <c r="C113" s="163" t="s">
        <v>48</v>
      </c>
      <c r="D113" s="164" t="s">
        <v>94</v>
      </c>
      <c r="E113" s="171" t="s">
        <v>426</v>
      </c>
      <c r="F113" s="164" t="s">
        <v>337</v>
      </c>
      <c r="G113" s="165" t="s">
        <v>75</v>
      </c>
      <c r="H113" s="25">
        <v>0</v>
      </c>
      <c r="I113" s="25">
        <f t="shared" si="23"/>
        <v>0</v>
      </c>
      <c r="J113" s="25">
        <v>0</v>
      </c>
      <c r="K113" s="25"/>
      <c r="L113" s="25"/>
      <c r="M113" s="25">
        <f t="shared" si="24"/>
        <v>0</v>
      </c>
      <c r="N113" s="24">
        <f t="shared" si="25"/>
        <v>0</v>
      </c>
      <c r="O113" s="24"/>
    </row>
    <row r="114" spans="1:16" ht="17.25" customHeight="1">
      <c r="A114" s="55"/>
      <c r="B114" s="38" t="s">
        <v>61</v>
      </c>
      <c r="C114" s="135" t="s">
        <v>48</v>
      </c>
      <c r="D114" s="136" t="s">
        <v>94</v>
      </c>
      <c r="E114" s="171" t="s">
        <v>426</v>
      </c>
      <c r="F114" s="136" t="s">
        <v>337</v>
      </c>
      <c r="G114" s="137" t="s">
        <v>77</v>
      </c>
      <c r="H114" s="25">
        <v>0</v>
      </c>
      <c r="I114" s="25">
        <f t="shared" si="23"/>
        <v>0</v>
      </c>
      <c r="J114" s="25">
        <v>0</v>
      </c>
      <c r="K114" s="25"/>
      <c r="L114" s="25"/>
      <c r="M114" s="25">
        <f t="shared" si="24"/>
        <v>0</v>
      </c>
      <c r="N114" s="24">
        <f t="shared" si="25"/>
        <v>0</v>
      </c>
      <c r="O114" s="24">
        <f>H114-J114</f>
        <v>0</v>
      </c>
    </row>
    <row r="115" spans="1:16" ht="17.25" customHeight="1">
      <c r="A115" s="55"/>
      <c r="B115" s="38" t="s">
        <v>61</v>
      </c>
      <c r="C115" s="39" t="s">
        <v>48</v>
      </c>
      <c r="D115" s="40" t="s">
        <v>94</v>
      </c>
      <c r="E115" s="171" t="s">
        <v>427</v>
      </c>
      <c r="F115" s="40" t="s">
        <v>337</v>
      </c>
      <c r="G115" s="133" t="s">
        <v>75</v>
      </c>
      <c r="H115" s="25">
        <v>0</v>
      </c>
      <c r="I115" s="25">
        <f t="shared" si="23"/>
        <v>0</v>
      </c>
      <c r="J115" s="25">
        <v>0</v>
      </c>
      <c r="K115" s="25"/>
      <c r="L115" s="25"/>
      <c r="M115" s="25">
        <f t="shared" si="24"/>
        <v>0</v>
      </c>
      <c r="N115" s="24">
        <f t="shared" si="25"/>
        <v>0</v>
      </c>
      <c r="O115" s="24">
        <f>H115-J115</f>
        <v>0</v>
      </c>
    </row>
    <row r="116" spans="1:16" ht="17.25" customHeight="1">
      <c r="A116" s="55"/>
      <c r="B116" s="38" t="s">
        <v>61</v>
      </c>
      <c r="C116" s="145" t="s">
        <v>48</v>
      </c>
      <c r="D116" s="146" t="s">
        <v>94</v>
      </c>
      <c r="E116" s="171" t="s">
        <v>427</v>
      </c>
      <c r="F116" s="146" t="s">
        <v>337</v>
      </c>
      <c r="G116" s="147" t="s">
        <v>81</v>
      </c>
      <c r="H116" s="25">
        <v>0</v>
      </c>
      <c r="I116" s="25">
        <f t="shared" si="23"/>
        <v>0</v>
      </c>
      <c r="J116" s="25">
        <v>0</v>
      </c>
      <c r="K116" s="25"/>
      <c r="L116" s="25"/>
      <c r="M116" s="25">
        <f t="shared" si="24"/>
        <v>0</v>
      </c>
      <c r="N116" s="24">
        <f t="shared" si="25"/>
        <v>0</v>
      </c>
      <c r="O116" s="24">
        <f>H116-J116</f>
        <v>0</v>
      </c>
    </row>
    <row r="117" spans="1:16" ht="15">
      <c r="A117" s="88" t="s">
        <v>159</v>
      </c>
      <c r="B117" s="38"/>
      <c r="C117" s="227" t="s">
        <v>168</v>
      </c>
      <c r="D117" s="228"/>
      <c r="E117" s="228"/>
      <c r="F117" s="228"/>
      <c r="G117" s="229"/>
      <c r="H117" s="54">
        <f>H119+H121+H123+H125+H130+H132+H141+H142+H143+H146+H147+H144+H145+H131+H165</f>
        <v>247148.78999999998</v>
      </c>
      <c r="I117" s="54">
        <f t="shared" si="23"/>
        <v>247148.78999999998</v>
      </c>
      <c r="J117" s="54">
        <f>J119+J121+J123+J132+J134+J146+J133+J138+J140+J137+J130+J139+J148+J141+J122+J131+J143+J142+J125+J147+J144+J145</f>
        <v>43995.689999999995</v>
      </c>
      <c r="K117" s="54" t="e">
        <f>K119+#REF!+#REF!+K146+K123</f>
        <v>#REF!</v>
      </c>
      <c r="L117" s="54" t="e">
        <f>L119+#REF!+#REF!+L146+L123</f>
        <v>#REF!</v>
      </c>
      <c r="M117" s="54">
        <f t="shared" si="21"/>
        <v>43995.689999999995</v>
      </c>
      <c r="N117" s="62">
        <f t="shared" si="25"/>
        <v>203153.09999999998</v>
      </c>
      <c r="O117" s="62">
        <f t="shared" ref="O117:O178" si="26">I117-J117</f>
        <v>203153.09999999998</v>
      </c>
    </row>
    <row r="118" spans="1:16" ht="15">
      <c r="A118" s="55" t="s">
        <v>309</v>
      </c>
      <c r="B118" s="38"/>
      <c r="C118" s="84"/>
      <c r="D118" s="83"/>
      <c r="E118" s="83"/>
      <c r="F118" s="83"/>
      <c r="G118" s="85"/>
      <c r="H118" s="54"/>
      <c r="I118" s="54"/>
      <c r="J118" s="54"/>
      <c r="K118" s="54"/>
      <c r="L118" s="54"/>
      <c r="M118" s="54"/>
      <c r="N118" s="62"/>
      <c r="O118" s="62"/>
    </row>
    <row r="119" spans="1:16" ht="14.25">
      <c r="A119" s="37" t="s">
        <v>72</v>
      </c>
      <c r="B119" s="38" t="s">
        <v>61</v>
      </c>
      <c r="C119" s="39" t="s">
        <v>48</v>
      </c>
      <c r="D119" s="40" t="s">
        <v>97</v>
      </c>
      <c r="E119" s="171" t="s">
        <v>428</v>
      </c>
      <c r="F119" s="143" t="s">
        <v>401</v>
      </c>
      <c r="G119" s="41" t="s">
        <v>73</v>
      </c>
      <c r="H119" s="92">
        <v>185000</v>
      </c>
      <c r="I119" s="25">
        <f t="shared" ref="I119:I126" si="27">H119</f>
        <v>185000</v>
      </c>
      <c r="J119" s="92">
        <v>42440.85</v>
      </c>
      <c r="K119" s="25"/>
      <c r="L119" s="25"/>
      <c r="M119" s="25">
        <f>J119</f>
        <v>42440.85</v>
      </c>
      <c r="N119" s="24">
        <f>H119-J119</f>
        <v>142559.15</v>
      </c>
      <c r="O119" s="24">
        <f t="shared" si="26"/>
        <v>142559.15</v>
      </c>
      <c r="P119" s="91"/>
    </row>
    <row r="120" spans="1:16" ht="12" hidden="1" customHeight="1">
      <c r="A120" s="37"/>
      <c r="B120" s="38"/>
      <c r="C120" s="39" t="s">
        <v>48</v>
      </c>
      <c r="D120" s="40" t="s">
        <v>97</v>
      </c>
      <c r="E120" s="40" t="s">
        <v>348</v>
      </c>
      <c r="F120" s="40" t="s">
        <v>337</v>
      </c>
      <c r="G120" s="41" t="s">
        <v>75</v>
      </c>
      <c r="H120" s="92"/>
      <c r="I120" s="25">
        <f t="shared" si="27"/>
        <v>0</v>
      </c>
      <c r="J120" s="92"/>
      <c r="K120" s="25"/>
      <c r="L120" s="25"/>
      <c r="M120" s="25"/>
      <c r="N120" s="24"/>
      <c r="O120" s="24">
        <f t="shared" si="26"/>
        <v>0</v>
      </c>
    </row>
    <row r="121" spans="1:16" ht="14.25">
      <c r="A121" s="37" t="s">
        <v>74</v>
      </c>
      <c r="B121" s="38" t="s">
        <v>61</v>
      </c>
      <c r="C121" s="39" t="s">
        <v>48</v>
      </c>
      <c r="D121" s="40" t="s">
        <v>97</v>
      </c>
      <c r="E121" s="171" t="s">
        <v>428</v>
      </c>
      <c r="F121" s="40" t="s">
        <v>337</v>
      </c>
      <c r="G121" s="41" t="s">
        <v>75</v>
      </c>
      <c r="H121" s="92">
        <v>15000</v>
      </c>
      <c r="I121" s="25">
        <f t="shared" si="27"/>
        <v>15000</v>
      </c>
      <c r="J121" s="92">
        <v>0</v>
      </c>
      <c r="K121" s="25"/>
      <c r="L121" s="25"/>
      <c r="M121" s="25">
        <f>J121</f>
        <v>0</v>
      </c>
      <c r="N121" s="24">
        <f t="shared" ref="N121:N169" si="28">H121-J121</f>
        <v>15000</v>
      </c>
      <c r="O121" s="24">
        <f t="shared" si="26"/>
        <v>15000</v>
      </c>
    </row>
    <row r="122" spans="1:16" ht="14.25" hidden="1">
      <c r="A122" s="37"/>
      <c r="B122" s="38" t="s">
        <v>61</v>
      </c>
      <c r="C122" s="39" t="s">
        <v>48</v>
      </c>
      <c r="D122" s="40" t="s">
        <v>97</v>
      </c>
      <c r="E122" s="40" t="s">
        <v>366</v>
      </c>
      <c r="F122" s="40" t="s">
        <v>337</v>
      </c>
      <c r="G122" s="41" t="s">
        <v>81</v>
      </c>
      <c r="H122" s="92"/>
      <c r="I122" s="25">
        <f t="shared" si="27"/>
        <v>0</v>
      </c>
      <c r="J122" s="92"/>
      <c r="K122" s="25"/>
      <c r="L122" s="25"/>
      <c r="M122" s="25">
        <f>J122</f>
        <v>0</v>
      </c>
      <c r="N122" s="24">
        <f t="shared" si="28"/>
        <v>0</v>
      </c>
      <c r="O122" s="24">
        <f t="shared" si="26"/>
        <v>0</v>
      </c>
    </row>
    <row r="123" spans="1:16" ht="30.75" customHeight="1">
      <c r="A123" s="37" t="s">
        <v>82</v>
      </c>
      <c r="B123" s="38" t="s">
        <v>61</v>
      </c>
      <c r="C123" s="39" t="s">
        <v>48</v>
      </c>
      <c r="D123" s="40" t="s">
        <v>97</v>
      </c>
      <c r="E123" s="171" t="s">
        <v>428</v>
      </c>
      <c r="F123" s="40" t="s">
        <v>337</v>
      </c>
      <c r="G123" s="41" t="s">
        <v>378</v>
      </c>
      <c r="H123" s="92">
        <v>33750</v>
      </c>
      <c r="I123" s="25">
        <f t="shared" si="27"/>
        <v>33750</v>
      </c>
      <c r="J123" s="92">
        <v>0</v>
      </c>
      <c r="K123" s="25"/>
      <c r="L123" s="25"/>
      <c r="M123" s="25">
        <f>J123</f>
        <v>0</v>
      </c>
      <c r="N123" s="24">
        <f>H123-J123</f>
        <v>33750</v>
      </c>
      <c r="O123" s="24">
        <f t="shared" si="26"/>
        <v>33750</v>
      </c>
      <c r="P123" s="91">
        <f>J119+J121+J122+J123</f>
        <v>42440.85</v>
      </c>
    </row>
    <row r="124" spans="1:16" ht="16.5" customHeight="1">
      <c r="A124" s="37"/>
      <c r="B124" s="38"/>
      <c r="C124" s="39"/>
      <c r="D124" s="40"/>
      <c r="E124" s="40"/>
      <c r="F124" s="40"/>
      <c r="G124" s="41"/>
      <c r="H124" s="92"/>
      <c r="I124" s="25"/>
      <c r="J124" s="92"/>
      <c r="K124" s="25"/>
      <c r="L124" s="25"/>
      <c r="M124" s="25"/>
      <c r="N124" s="24">
        <f>H124-J124</f>
        <v>0</v>
      </c>
      <c r="O124" s="24">
        <f t="shared" si="26"/>
        <v>0</v>
      </c>
      <c r="P124" s="91"/>
    </row>
    <row r="125" spans="1:16" ht="15.75" customHeight="1">
      <c r="A125" s="37" t="s">
        <v>390</v>
      </c>
      <c r="B125" s="38" t="s">
        <v>61</v>
      </c>
      <c r="C125" s="39" t="s">
        <v>48</v>
      </c>
      <c r="D125" s="40" t="s">
        <v>97</v>
      </c>
      <c r="E125" s="171" t="s">
        <v>429</v>
      </c>
      <c r="F125" s="40" t="s">
        <v>337</v>
      </c>
      <c r="G125" s="41" t="s">
        <v>75</v>
      </c>
      <c r="H125" s="92">
        <v>5289.11</v>
      </c>
      <c r="I125" s="25">
        <v>0</v>
      </c>
      <c r="J125" s="92">
        <v>0</v>
      </c>
      <c r="K125" s="25"/>
      <c r="L125" s="25"/>
      <c r="M125" s="25">
        <f>J125</f>
        <v>0</v>
      </c>
      <c r="N125" s="24">
        <f t="shared" si="28"/>
        <v>5289.11</v>
      </c>
      <c r="O125" s="24">
        <f>H125-J125</f>
        <v>5289.11</v>
      </c>
    </row>
    <row r="126" spans="1:16" ht="0.75" hidden="1" customHeight="1">
      <c r="A126" s="37"/>
      <c r="B126" s="38"/>
      <c r="C126" s="39" t="s">
        <v>48</v>
      </c>
      <c r="D126" s="40" t="s">
        <v>97</v>
      </c>
      <c r="E126" s="40" t="s">
        <v>98</v>
      </c>
      <c r="F126" s="40" t="s">
        <v>65</v>
      </c>
      <c r="G126" s="41" t="s">
        <v>75</v>
      </c>
      <c r="H126" s="25"/>
      <c r="I126" s="25">
        <f t="shared" si="27"/>
        <v>0</v>
      </c>
      <c r="J126" s="25"/>
      <c r="K126" s="25"/>
      <c r="L126" s="25"/>
      <c r="M126" s="25"/>
      <c r="N126" s="24">
        <f t="shared" si="28"/>
        <v>0</v>
      </c>
      <c r="O126" s="24">
        <f t="shared" si="26"/>
        <v>0</v>
      </c>
    </row>
    <row r="127" spans="1:16" ht="0.75" customHeight="1">
      <c r="A127" s="37"/>
      <c r="B127" s="38"/>
      <c r="C127" s="39"/>
      <c r="D127" s="40"/>
      <c r="E127" s="40"/>
      <c r="F127" s="40"/>
      <c r="G127" s="41"/>
      <c r="H127" s="25">
        <v>0</v>
      </c>
      <c r="I127" s="25"/>
      <c r="J127" s="25">
        <v>0</v>
      </c>
      <c r="K127" s="25"/>
      <c r="L127" s="25"/>
      <c r="M127" s="25"/>
      <c r="N127" s="24"/>
      <c r="O127" s="24"/>
    </row>
    <row r="128" spans="1:16" ht="0.75" customHeight="1">
      <c r="A128" s="37"/>
      <c r="B128" s="38"/>
      <c r="C128" s="39"/>
      <c r="D128" s="40"/>
      <c r="E128" s="40"/>
      <c r="F128" s="40"/>
      <c r="G128" s="41"/>
      <c r="H128" s="25"/>
      <c r="I128" s="25"/>
      <c r="J128" s="25"/>
      <c r="K128" s="25"/>
      <c r="L128" s="25"/>
      <c r="M128" s="25"/>
      <c r="N128" s="24"/>
      <c r="O128" s="24"/>
    </row>
    <row r="129" spans="1:16" ht="15" customHeight="1">
      <c r="A129" s="37" t="s">
        <v>310</v>
      </c>
      <c r="B129" s="38"/>
      <c r="C129" s="39"/>
      <c r="D129" s="40"/>
      <c r="E129" s="40"/>
      <c r="F129" s="40"/>
      <c r="G129" s="41"/>
      <c r="H129" s="25"/>
      <c r="I129" s="25"/>
      <c r="J129" s="25"/>
      <c r="K129" s="25"/>
      <c r="L129" s="25"/>
      <c r="M129" s="25"/>
      <c r="N129" s="24"/>
      <c r="O129" s="24"/>
    </row>
    <row r="130" spans="1:16" ht="16.5" customHeight="1">
      <c r="A130" s="37" t="s">
        <v>74</v>
      </c>
      <c r="B130" s="38" t="s">
        <v>61</v>
      </c>
      <c r="C130" s="39" t="s">
        <v>48</v>
      </c>
      <c r="D130" s="40" t="s">
        <v>97</v>
      </c>
      <c r="E130" s="171" t="s">
        <v>430</v>
      </c>
      <c r="F130" s="40" t="s">
        <v>337</v>
      </c>
      <c r="G130" s="41" t="s">
        <v>75</v>
      </c>
      <c r="H130" s="25">
        <v>5000</v>
      </c>
      <c r="I130" s="25">
        <f>H130</f>
        <v>5000</v>
      </c>
      <c r="J130" s="25">
        <v>0</v>
      </c>
      <c r="K130" s="25"/>
      <c r="L130" s="25"/>
      <c r="M130" s="25">
        <f>J130</f>
        <v>0</v>
      </c>
      <c r="N130" s="24">
        <f t="shared" si="28"/>
        <v>5000</v>
      </c>
      <c r="O130" s="24">
        <f t="shared" si="26"/>
        <v>5000</v>
      </c>
    </row>
    <row r="131" spans="1:16" ht="16.5" customHeight="1">
      <c r="A131" s="37" t="s">
        <v>408</v>
      </c>
      <c r="B131" s="38" t="s">
        <v>61</v>
      </c>
      <c r="C131" s="39" t="s">
        <v>48</v>
      </c>
      <c r="D131" s="40" t="s">
        <v>97</v>
      </c>
      <c r="E131" s="171" t="s">
        <v>430</v>
      </c>
      <c r="F131" s="40" t="s">
        <v>337</v>
      </c>
      <c r="G131" s="168" t="s">
        <v>73</v>
      </c>
      <c r="H131" s="25">
        <v>3109.68</v>
      </c>
      <c r="I131" s="25">
        <f>H131</f>
        <v>3109.68</v>
      </c>
      <c r="J131" s="25">
        <v>1554.84</v>
      </c>
      <c r="K131" s="25"/>
      <c r="L131" s="25"/>
      <c r="M131" s="25">
        <f>J131</f>
        <v>1554.84</v>
      </c>
      <c r="N131" s="24">
        <f t="shared" si="28"/>
        <v>1554.84</v>
      </c>
      <c r="O131" s="24">
        <f t="shared" si="26"/>
        <v>1554.84</v>
      </c>
    </row>
    <row r="132" spans="1:16" ht="29.25" customHeight="1">
      <c r="A132" s="37" t="s">
        <v>82</v>
      </c>
      <c r="B132" s="38" t="s">
        <v>61</v>
      </c>
      <c r="C132" s="39" t="s">
        <v>48</v>
      </c>
      <c r="D132" s="40" t="s">
        <v>97</v>
      </c>
      <c r="E132" s="171" t="s">
        <v>430</v>
      </c>
      <c r="F132" s="40" t="s">
        <v>337</v>
      </c>
      <c r="G132" s="126" t="s">
        <v>375</v>
      </c>
      <c r="H132" s="92">
        <v>0</v>
      </c>
      <c r="I132" s="25">
        <f>H132</f>
        <v>0</v>
      </c>
      <c r="J132" s="92">
        <v>0</v>
      </c>
      <c r="K132" s="25"/>
      <c r="L132" s="25"/>
      <c r="M132" s="25">
        <f>J132</f>
        <v>0</v>
      </c>
      <c r="N132" s="24">
        <f t="shared" si="28"/>
        <v>0</v>
      </c>
      <c r="O132" s="24">
        <f t="shared" si="26"/>
        <v>0</v>
      </c>
    </row>
    <row r="133" spans="1:16" ht="30.75" hidden="1" customHeight="1">
      <c r="A133" s="37"/>
      <c r="B133" s="38" t="s">
        <v>61</v>
      </c>
      <c r="C133" s="39" t="s">
        <v>48</v>
      </c>
      <c r="D133" s="40" t="s">
        <v>97</v>
      </c>
      <c r="E133" s="40" t="s">
        <v>367</v>
      </c>
      <c r="F133" s="40" t="s">
        <v>223</v>
      </c>
      <c r="G133" s="41" t="s">
        <v>71</v>
      </c>
      <c r="H133" s="25"/>
      <c r="I133" s="25">
        <f>H133</f>
        <v>0</v>
      </c>
      <c r="J133" s="25"/>
      <c r="K133" s="25"/>
      <c r="L133" s="25"/>
      <c r="M133" s="25">
        <f t="shared" ref="M133:M141" si="29">J133</f>
        <v>0</v>
      </c>
      <c r="N133" s="24">
        <f t="shared" si="28"/>
        <v>0</v>
      </c>
      <c r="O133" s="24">
        <f t="shared" si="26"/>
        <v>0</v>
      </c>
    </row>
    <row r="134" spans="1:16" ht="13.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367</v>
      </c>
      <c r="F134" s="40" t="s">
        <v>337</v>
      </c>
      <c r="G134" s="41" t="s">
        <v>81</v>
      </c>
      <c r="H134" s="25"/>
      <c r="I134" s="25">
        <f t="shared" ref="I134:I140" si="30">H134</f>
        <v>0</v>
      </c>
      <c r="J134" s="25"/>
      <c r="K134" s="25"/>
      <c r="L134" s="25"/>
      <c r="M134" s="25">
        <f t="shared" si="29"/>
        <v>0</v>
      </c>
      <c r="N134" s="24">
        <f t="shared" si="28"/>
        <v>0</v>
      </c>
      <c r="O134" s="24">
        <f t="shared" si="26"/>
        <v>0</v>
      </c>
      <c r="P134" s="91"/>
    </row>
    <row r="135" spans="1:16" ht="15.75" hidden="1" customHeight="1">
      <c r="A135" s="37"/>
      <c r="B135" s="38" t="s">
        <v>61</v>
      </c>
      <c r="C135" s="39" t="s">
        <v>48</v>
      </c>
      <c r="D135" s="40" t="s">
        <v>97</v>
      </c>
      <c r="E135" s="40" t="s">
        <v>98</v>
      </c>
      <c r="F135" s="40" t="s">
        <v>135</v>
      </c>
      <c r="G135" s="41" t="s">
        <v>93</v>
      </c>
      <c r="H135" s="25"/>
      <c r="I135" s="25">
        <f t="shared" si="30"/>
        <v>0</v>
      </c>
      <c r="J135" s="25"/>
      <c r="K135" s="25"/>
      <c r="L135" s="25"/>
      <c r="M135" s="25">
        <f t="shared" si="29"/>
        <v>0</v>
      </c>
      <c r="N135" s="24">
        <f t="shared" si="28"/>
        <v>0</v>
      </c>
      <c r="O135" s="24">
        <f t="shared" si="26"/>
        <v>0</v>
      </c>
    </row>
    <row r="136" spans="1:16" ht="14.25" customHeight="1">
      <c r="A136" s="37" t="s">
        <v>159</v>
      </c>
      <c r="B136" s="38"/>
      <c r="C136" s="39"/>
      <c r="D136" s="40"/>
      <c r="E136" s="40"/>
      <c r="F136" s="40"/>
      <c r="G136" s="41"/>
      <c r="H136" s="25"/>
      <c r="I136" s="25"/>
      <c r="J136" s="25"/>
      <c r="K136" s="25"/>
      <c r="L136" s="25"/>
      <c r="M136" s="25"/>
      <c r="N136" s="24">
        <f t="shared" si="28"/>
        <v>0</v>
      </c>
      <c r="O136" s="24">
        <f t="shared" si="26"/>
        <v>0</v>
      </c>
    </row>
    <row r="137" spans="1:16" ht="31.5" hidden="1" customHeight="1">
      <c r="A137" s="37"/>
      <c r="B137" s="38" t="s">
        <v>61</v>
      </c>
      <c r="C137" s="39" t="s">
        <v>48</v>
      </c>
      <c r="D137" s="40" t="s">
        <v>97</v>
      </c>
      <c r="E137" s="40" t="s">
        <v>99</v>
      </c>
      <c r="F137" s="40" t="s">
        <v>223</v>
      </c>
      <c r="G137" s="41" t="s">
        <v>71</v>
      </c>
      <c r="H137" s="25"/>
      <c r="I137" s="25">
        <f t="shared" si="30"/>
        <v>0</v>
      </c>
      <c r="J137" s="25"/>
      <c r="K137" s="25"/>
      <c r="L137" s="25"/>
      <c r="M137" s="25">
        <f t="shared" si="29"/>
        <v>0</v>
      </c>
      <c r="N137" s="24">
        <f t="shared" si="28"/>
        <v>0</v>
      </c>
      <c r="O137" s="24">
        <f t="shared" si="26"/>
        <v>0</v>
      </c>
    </row>
    <row r="138" spans="1:16" ht="31.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99</v>
      </c>
      <c r="F138" s="40" t="s">
        <v>223</v>
      </c>
      <c r="G138" s="41" t="s">
        <v>75</v>
      </c>
      <c r="H138" s="25"/>
      <c r="I138" s="25">
        <f t="shared" si="30"/>
        <v>0</v>
      </c>
      <c r="J138" s="25"/>
      <c r="K138" s="25"/>
      <c r="L138" s="25"/>
      <c r="M138" s="25">
        <f t="shared" si="29"/>
        <v>0</v>
      </c>
      <c r="N138" s="24">
        <f t="shared" si="28"/>
        <v>0</v>
      </c>
      <c r="O138" s="24">
        <f t="shared" si="26"/>
        <v>0</v>
      </c>
    </row>
    <row r="139" spans="1:16" ht="31.5" hidden="1" customHeight="1">
      <c r="A139" s="37"/>
      <c r="B139" s="38" t="s">
        <v>61</v>
      </c>
      <c r="C139" s="39" t="s">
        <v>48</v>
      </c>
      <c r="D139" s="40" t="s">
        <v>97</v>
      </c>
      <c r="E139" s="40" t="s">
        <v>99</v>
      </c>
      <c r="F139" s="40" t="s">
        <v>223</v>
      </c>
      <c r="G139" s="41" t="s">
        <v>77</v>
      </c>
      <c r="H139" s="25"/>
      <c r="I139" s="25">
        <f t="shared" si="30"/>
        <v>0</v>
      </c>
      <c r="J139" s="25"/>
      <c r="K139" s="25"/>
      <c r="L139" s="25"/>
      <c r="M139" s="25">
        <f t="shared" si="29"/>
        <v>0</v>
      </c>
      <c r="N139" s="24">
        <f t="shared" si="28"/>
        <v>0</v>
      </c>
      <c r="O139" s="24">
        <f t="shared" si="26"/>
        <v>0</v>
      </c>
    </row>
    <row r="140" spans="1:16" ht="31.5" hidden="1" customHeight="1">
      <c r="A140" s="37"/>
      <c r="B140" s="38" t="s">
        <v>61</v>
      </c>
      <c r="C140" s="39" t="s">
        <v>48</v>
      </c>
      <c r="D140" s="40" t="s">
        <v>97</v>
      </c>
      <c r="E140" s="40" t="s">
        <v>99</v>
      </c>
      <c r="F140" s="40" t="s">
        <v>223</v>
      </c>
      <c r="G140" s="41" t="s">
        <v>81</v>
      </c>
      <c r="H140" s="25"/>
      <c r="I140" s="25">
        <f t="shared" si="30"/>
        <v>0</v>
      </c>
      <c r="J140" s="25"/>
      <c r="K140" s="25"/>
      <c r="L140" s="25"/>
      <c r="M140" s="25">
        <f t="shared" si="29"/>
        <v>0</v>
      </c>
      <c r="N140" s="24">
        <f t="shared" si="28"/>
        <v>0</v>
      </c>
      <c r="O140" s="24">
        <f t="shared" si="26"/>
        <v>0</v>
      </c>
    </row>
    <row r="141" spans="1:16" ht="15.75" customHeight="1">
      <c r="A141" s="37"/>
      <c r="B141" s="38"/>
      <c r="C141" s="39" t="s">
        <v>48</v>
      </c>
      <c r="D141" s="40" t="s">
        <v>97</v>
      </c>
      <c r="E141" s="171" t="s">
        <v>431</v>
      </c>
      <c r="F141" s="40" t="s">
        <v>337</v>
      </c>
      <c r="G141" s="41" t="s">
        <v>75</v>
      </c>
      <c r="H141" s="25">
        <v>0</v>
      </c>
      <c r="I141" s="25">
        <f t="shared" ref="I141:I170" si="31">H141</f>
        <v>0</v>
      </c>
      <c r="J141" s="25">
        <v>0</v>
      </c>
      <c r="K141" s="25"/>
      <c r="L141" s="25"/>
      <c r="M141" s="25">
        <f t="shared" si="29"/>
        <v>0</v>
      </c>
      <c r="N141" s="24">
        <f t="shared" si="28"/>
        <v>0</v>
      </c>
      <c r="O141" s="24">
        <f t="shared" si="26"/>
        <v>0</v>
      </c>
    </row>
    <row r="142" spans="1:16" ht="15.75" customHeight="1">
      <c r="A142" s="37"/>
      <c r="B142" s="38"/>
      <c r="C142" s="39" t="s">
        <v>48</v>
      </c>
      <c r="D142" s="40" t="s">
        <v>97</v>
      </c>
      <c r="E142" s="171" t="s">
        <v>431</v>
      </c>
      <c r="F142" s="40" t="s">
        <v>337</v>
      </c>
      <c r="G142" s="41" t="s">
        <v>77</v>
      </c>
      <c r="H142" s="25">
        <v>0</v>
      </c>
      <c r="I142" s="25">
        <f>H142</f>
        <v>0</v>
      </c>
      <c r="J142" s="25">
        <v>0</v>
      </c>
      <c r="K142" s="25"/>
      <c r="L142" s="25"/>
      <c r="M142" s="25">
        <f>J142</f>
        <v>0</v>
      </c>
      <c r="N142" s="24">
        <f t="shared" si="28"/>
        <v>0</v>
      </c>
      <c r="O142" s="24">
        <f t="shared" si="26"/>
        <v>0</v>
      </c>
    </row>
    <row r="143" spans="1:16" ht="15.75" customHeight="1">
      <c r="A143" s="37"/>
      <c r="B143" s="38"/>
      <c r="C143" s="39" t="s">
        <v>48</v>
      </c>
      <c r="D143" s="40" t="s">
        <v>97</v>
      </c>
      <c r="E143" s="171" t="s">
        <v>431</v>
      </c>
      <c r="F143" s="40" t="s">
        <v>337</v>
      </c>
      <c r="G143" s="41" t="s">
        <v>81</v>
      </c>
      <c r="H143" s="25">
        <v>0</v>
      </c>
      <c r="I143" s="25">
        <f t="shared" si="31"/>
        <v>0</v>
      </c>
      <c r="J143" s="25">
        <v>0</v>
      </c>
      <c r="K143" s="25"/>
      <c r="L143" s="25"/>
      <c r="M143" s="25">
        <f t="shared" ref="M143:M150" si="32">J143</f>
        <v>0</v>
      </c>
      <c r="N143" s="24">
        <f t="shared" si="28"/>
        <v>0</v>
      </c>
      <c r="O143" s="24">
        <f t="shared" si="26"/>
        <v>0</v>
      </c>
    </row>
    <row r="144" spans="1:16" ht="29.25" customHeight="1">
      <c r="A144" s="37" t="s">
        <v>82</v>
      </c>
      <c r="B144" s="38" t="s">
        <v>61</v>
      </c>
      <c r="C144" s="124" t="s">
        <v>48</v>
      </c>
      <c r="D144" s="125" t="s">
        <v>97</v>
      </c>
      <c r="E144" s="171" t="s">
        <v>431</v>
      </c>
      <c r="F144" s="125" t="s">
        <v>337</v>
      </c>
      <c r="G144" s="126" t="s">
        <v>396</v>
      </c>
      <c r="H144" s="25">
        <v>0</v>
      </c>
      <c r="I144" s="25">
        <f>H144</f>
        <v>0</v>
      </c>
      <c r="J144" s="25">
        <v>0</v>
      </c>
      <c r="K144" s="25"/>
      <c r="L144" s="25"/>
      <c r="M144" s="25">
        <f>J144</f>
        <v>0</v>
      </c>
      <c r="N144" s="24">
        <f>H144-J144</f>
        <v>0</v>
      </c>
      <c r="O144" s="24">
        <f>I144-J144</f>
        <v>0</v>
      </c>
    </row>
    <row r="145" spans="1:15" ht="29.25" customHeight="1">
      <c r="A145" s="37" t="s">
        <v>82</v>
      </c>
      <c r="B145" s="38" t="s">
        <v>61</v>
      </c>
      <c r="C145" s="124" t="s">
        <v>48</v>
      </c>
      <c r="D145" s="125" t="s">
        <v>97</v>
      </c>
      <c r="E145" s="171" t="s">
        <v>431</v>
      </c>
      <c r="F145" s="125" t="s">
        <v>337</v>
      </c>
      <c r="G145" s="126" t="s">
        <v>375</v>
      </c>
      <c r="H145" s="25">
        <v>0</v>
      </c>
      <c r="I145" s="25">
        <f>H145</f>
        <v>0</v>
      </c>
      <c r="J145" s="25">
        <v>0</v>
      </c>
      <c r="K145" s="25"/>
      <c r="L145" s="25"/>
      <c r="M145" s="25">
        <f>J145</f>
        <v>0</v>
      </c>
      <c r="N145" s="24">
        <f>H145-J145</f>
        <v>0</v>
      </c>
      <c r="O145" s="24">
        <f>I145-J145</f>
        <v>0</v>
      </c>
    </row>
    <row r="146" spans="1:15" ht="29.25" customHeight="1">
      <c r="A146" s="37" t="s">
        <v>82</v>
      </c>
      <c r="B146" s="38" t="s">
        <v>61</v>
      </c>
      <c r="C146" s="39" t="s">
        <v>48</v>
      </c>
      <c r="D146" s="40" t="s">
        <v>97</v>
      </c>
      <c r="E146" s="171" t="s">
        <v>431</v>
      </c>
      <c r="F146" s="40" t="s">
        <v>337</v>
      </c>
      <c r="G146" s="41" t="s">
        <v>378</v>
      </c>
      <c r="H146" s="25">
        <v>0</v>
      </c>
      <c r="I146" s="25">
        <f t="shared" si="31"/>
        <v>0</v>
      </c>
      <c r="J146" s="25">
        <v>0</v>
      </c>
      <c r="K146" s="25"/>
      <c r="L146" s="25"/>
      <c r="M146" s="25">
        <f t="shared" si="32"/>
        <v>0</v>
      </c>
      <c r="N146" s="24">
        <f t="shared" si="28"/>
        <v>0</v>
      </c>
      <c r="O146" s="24">
        <f t="shared" si="26"/>
        <v>0</v>
      </c>
    </row>
    <row r="147" spans="1:15" ht="14.25" hidden="1">
      <c r="A147" s="37" t="s">
        <v>392</v>
      </c>
      <c r="B147" s="38" t="s">
        <v>61</v>
      </c>
      <c r="C147" s="39" t="s">
        <v>48</v>
      </c>
      <c r="D147" s="40" t="s">
        <v>97</v>
      </c>
      <c r="E147" s="118" t="s">
        <v>393</v>
      </c>
      <c r="F147" s="118" t="s">
        <v>337</v>
      </c>
      <c r="G147" s="41" t="s">
        <v>75</v>
      </c>
      <c r="H147" s="25">
        <v>0</v>
      </c>
      <c r="I147" s="25">
        <f t="shared" si="31"/>
        <v>0</v>
      </c>
      <c r="J147" s="25">
        <v>0</v>
      </c>
      <c r="K147" s="25"/>
      <c r="L147" s="25"/>
      <c r="M147" s="25">
        <f t="shared" si="32"/>
        <v>0</v>
      </c>
      <c r="N147" s="24">
        <f t="shared" si="28"/>
        <v>0</v>
      </c>
      <c r="O147" s="24">
        <f t="shared" si="26"/>
        <v>0</v>
      </c>
    </row>
    <row r="148" spans="1:15" ht="15" hidden="1" customHeight="1">
      <c r="A148" s="37"/>
      <c r="B148" s="38" t="s">
        <v>61</v>
      </c>
      <c r="C148" s="39" t="s">
        <v>48</v>
      </c>
      <c r="D148" s="40" t="s">
        <v>97</v>
      </c>
      <c r="E148" s="40" t="s">
        <v>99</v>
      </c>
      <c r="F148" s="40" t="s">
        <v>135</v>
      </c>
      <c r="G148" s="41" t="s">
        <v>93</v>
      </c>
      <c r="H148" s="25"/>
      <c r="I148" s="25">
        <f t="shared" si="31"/>
        <v>0</v>
      </c>
      <c r="J148" s="25"/>
      <c r="K148" s="25"/>
      <c r="L148" s="25"/>
      <c r="M148" s="25">
        <f t="shared" si="32"/>
        <v>0</v>
      </c>
      <c r="N148" s="24">
        <f t="shared" si="28"/>
        <v>0</v>
      </c>
      <c r="O148" s="24">
        <f t="shared" si="26"/>
        <v>0</v>
      </c>
    </row>
    <row r="149" spans="1:15" ht="14.25" hidden="1">
      <c r="A149" s="61" t="s">
        <v>342</v>
      </c>
      <c r="B149" s="38"/>
      <c r="C149" s="39"/>
      <c r="D149" s="43"/>
      <c r="E149" s="83" t="s">
        <v>174</v>
      </c>
      <c r="F149" s="40"/>
      <c r="G149" s="41"/>
      <c r="H149" s="54">
        <f>H150+H152+H153+H154+H157+H155+H156</f>
        <v>0</v>
      </c>
      <c r="I149" s="54">
        <f t="shared" si="31"/>
        <v>0</v>
      </c>
      <c r="J149" s="54">
        <f>J150+J151+J157+J162+J163+J164+J154+J152+J153+J155+J156</f>
        <v>0</v>
      </c>
      <c r="K149" s="54">
        <f>K158</f>
        <v>0</v>
      </c>
      <c r="L149" s="54">
        <f>L158</f>
        <v>0</v>
      </c>
      <c r="M149" s="54">
        <f t="shared" si="32"/>
        <v>0</v>
      </c>
      <c r="N149" s="24">
        <f t="shared" si="28"/>
        <v>0</v>
      </c>
      <c r="O149" s="24">
        <f t="shared" si="26"/>
        <v>0</v>
      </c>
    </row>
    <row r="150" spans="1:15" ht="13.5" hidden="1" customHeight="1">
      <c r="A150" s="37" t="s">
        <v>312</v>
      </c>
      <c r="B150" s="38" t="s">
        <v>61</v>
      </c>
      <c r="C150" s="39" t="s">
        <v>48</v>
      </c>
      <c r="D150" s="43" t="s">
        <v>216</v>
      </c>
      <c r="E150" s="40" t="s">
        <v>349</v>
      </c>
      <c r="F150" s="40" t="s">
        <v>318</v>
      </c>
      <c r="G150" s="41" t="s">
        <v>107</v>
      </c>
      <c r="H150" s="25">
        <v>0</v>
      </c>
      <c r="I150" s="25">
        <f t="shared" si="31"/>
        <v>0</v>
      </c>
      <c r="J150" s="25">
        <v>0</v>
      </c>
      <c r="K150" s="30"/>
      <c r="L150" s="30"/>
      <c r="M150" s="25">
        <f t="shared" si="32"/>
        <v>0</v>
      </c>
      <c r="N150" s="24">
        <f t="shared" si="28"/>
        <v>0</v>
      </c>
      <c r="O150" s="24">
        <f t="shared" si="26"/>
        <v>0</v>
      </c>
    </row>
    <row r="151" spans="1:15" ht="14.25" hidden="1">
      <c r="A151" s="37"/>
      <c r="B151" s="38" t="s">
        <v>61</v>
      </c>
      <c r="C151" s="39" t="s">
        <v>48</v>
      </c>
      <c r="D151" s="43" t="s">
        <v>216</v>
      </c>
      <c r="E151" s="43" t="s">
        <v>225</v>
      </c>
      <c r="F151" s="40" t="s">
        <v>47</v>
      </c>
      <c r="G151" s="41" t="s">
        <v>79</v>
      </c>
      <c r="H151" s="25"/>
      <c r="I151" s="25">
        <f t="shared" si="31"/>
        <v>0</v>
      </c>
      <c r="J151" s="25"/>
      <c r="K151" s="30"/>
      <c r="L151" s="30"/>
      <c r="M151" s="25"/>
      <c r="N151" s="24">
        <f t="shared" si="28"/>
        <v>0</v>
      </c>
      <c r="O151" s="24">
        <f t="shared" si="26"/>
        <v>0</v>
      </c>
    </row>
    <row r="152" spans="1:15" ht="1.5" hidden="1" customHeight="1">
      <c r="A152" s="37"/>
      <c r="B152" s="38" t="s">
        <v>61</v>
      </c>
      <c r="C152" s="39" t="s">
        <v>48</v>
      </c>
      <c r="D152" s="40" t="s">
        <v>216</v>
      </c>
      <c r="E152" s="40" t="s">
        <v>311</v>
      </c>
      <c r="F152" s="40" t="s">
        <v>320</v>
      </c>
      <c r="G152" s="41" t="s">
        <v>93</v>
      </c>
      <c r="H152" s="25"/>
      <c r="I152" s="25">
        <f t="shared" si="31"/>
        <v>0</v>
      </c>
      <c r="J152" s="25"/>
      <c r="K152" s="30"/>
      <c r="L152" s="30"/>
      <c r="M152" s="25">
        <f t="shared" ref="M152:M157" si="33">J152</f>
        <v>0</v>
      </c>
      <c r="N152" s="24">
        <f t="shared" si="28"/>
        <v>0</v>
      </c>
      <c r="O152" s="24">
        <f t="shared" si="26"/>
        <v>0</v>
      </c>
    </row>
    <row r="153" spans="1:15" ht="14.25" hidden="1">
      <c r="A153" s="37" t="s">
        <v>313</v>
      </c>
      <c r="B153" s="38" t="s">
        <v>61</v>
      </c>
      <c r="C153" s="39" t="s">
        <v>48</v>
      </c>
      <c r="D153" s="40" t="s">
        <v>216</v>
      </c>
      <c r="E153" s="40" t="s">
        <v>314</v>
      </c>
      <c r="F153" s="40" t="s">
        <v>224</v>
      </c>
      <c r="G153" s="41" t="s">
        <v>93</v>
      </c>
      <c r="H153" s="73"/>
      <c r="I153" s="25">
        <f t="shared" si="31"/>
        <v>0</v>
      </c>
      <c r="J153" s="25"/>
      <c r="K153" s="30"/>
      <c r="L153" s="30"/>
      <c r="M153" s="25">
        <f t="shared" si="33"/>
        <v>0</v>
      </c>
      <c r="N153" s="24">
        <f t="shared" si="28"/>
        <v>0</v>
      </c>
      <c r="O153" s="24">
        <f t="shared" si="26"/>
        <v>0</v>
      </c>
    </row>
    <row r="154" spans="1:15" ht="14.25" hidden="1">
      <c r="A154" s="37"/>
      <c r="B154" s="38" t="s">
        <v>61</v>
      </c>
      <c r="C154" s="39" t="s">
        <v>48</v>
      </c>
      <c r="D154" s="40" t="s">
        <v>216</v>
      </c>
      <c r="E154" s="40" t="s">
        <v>271</v>
      </c>
      <c r="F154" s="40" t="s">
        <v>272</v>
      </c>
      <c r="G154" s="41" t="s">
        <v>77</v>
      </c>
      <c r="H154" s="25"/>
      <c r="I154" s="25">
        <f t="shared" si="31"/>
        <v>0</v>
      </c>
      <c r="J154" s="25"/>
      <c r="K154" s="30"/>
      <c r="L154" s="30"/>
      <c r="M154" s="25">
        <f t="shared" si="33"/>
        <v>0</v>
      </c>
      <c r="N154" s="24">
        <f t="shared" si="28"/>
        <v>0</v>
      </c>
      <c r="O154" s="24">
        <f t="shared" si="26"/>
        <v>0</v>
      </c>
    </row>
    <row r="155" spans="1:15" ht="14.25" hidden="1">
      <c r="A155" s="37"/>
      <c r="B155" s="38" t="s">
        <v>61</v>
      </c>
      <c r="C155" s="39" t="s">
        <v>48</v>
      </c>
      <c r="D155" s="40" t="s">
        <v>216</v>
      </c>
      <c r="E155" s="40" t="s">
        <v>323</v>
      </c>
      <c r="F155" s="40" t="s">
        <v>320</v>
      </c>
      <c r="G155" s="41" t="s">
        <v>93</v>
      </c>
      <c r="H155" s="25"/>
      <c r="I155" s="25">
        <f t="shared" si="31"/>
        <v>0</v>
      </c>
      <c r="J155" s="25"/>
      <c r="K155" s="30"/>
      <c r="L155" s="30"/>
      <c r="M155" s="25">
        <f t="shared" si="33"/>
        <v>0</v>
      </c>
      <c r="N155" s="24">
        <f t="shared" si="28"/>
        <v>0</v>
      </c>
      <c r="O155" s="24">
        <f t="shared" si="26"/>
        <v>0</v>
      </c>
    </row>
    <row r="156" spans="1:15" ht="14.25" hidden="1">
      <c r="A156" s="37"/>
      <c r="B156" s="38" t="s">
        <v>61</v>
      </c>
      <c r="C156" s="39" t="s">
        <v>48</v>
      </c>
      <c r="D156" s="40" t="s">
        <v>216</v>
      </c>
      <c r="E156" s="40"/>
      <c r="F156" s="40" t="s">
        <v>47</v>
      </c>
      <c r="G156" s="41" t="s">
        <v>79</v>
      </c>
      <c r="H156" s="25">
        <v>0</v>
      </c>
      <c r="I156" s="25">
        <f t="shared" si="31"/>
        <v>0</v>
      </c>
      <c r="J156" s="25">
        <v>0</v>
      </c>
      <c r="K156" s="30"/>
      <c r="L156" s="30"/>
      <c r="M156" s="25">
        <f t="shared" si="33"/>
        <v>0</v>
      </c>
      <c r="N156" s="24">
        <f t="shared" si="28"/>
        <v>0</v>
      </c>
      <c r="O156" s="24">
        <f t="shared" si="26"/>
        <v>0</v>
      </c>
    </row>
    <row r="157" spans="1:15" ht="13.5" hidden="1" customHeight="1">
      <c r="A157" s="37" t="s">
        <v>78</v>
      </c>
      <c r="B157" s="38" t="s">
        <v>61</v>
      </c>
      <c r="C157" s="39" t="s">
        <v>48</v>
      </c>
      <c r="D157" s="40" t="s">
        <v>270</v>
      </c>
      <c r="E157" s="40" t="s">
        <v>349</v>
      </c>
      <c r="F157" s="40" t="s">
        <v>318</v>
      </c>
      <c r="G157" s="41" t="s">
        <v>107</v>
      </c>
      <c r="H157" s="25"/>
      <c r="I157" s="25">
        <f t="shared" si="31"/>
        <v>0</v>
      </c>
      <c r="J157" s="25">
        <v>0</v>
      </c>
      <c r="K157" s="30"/>
      <c r="L157" s="30"/>
      <c r="M157" s="25">
        <f t="shared" si="33"/>
        <v>0</v>
      </c>
      <c r="N157" s="24">
        <f t="shared" si="28"/>
        <v>0</v>
      </c>
      <c r="O157" s="24">
        <f t="shared" si="26"/>
        <v>0</v>
      </c>
    </row>
    <row r="158" spans="1:15" ht="0.75" hidden="1" customHeight="1">
      <c r="A158" s="37" t="s">
        <v>78</v>
      </c>
      <c r="B158" s="38" t="s">
        <v>61</v>
      </c>
      <c r="C158" s="216" t="s">
        <v>188</v>
      </c>
      <c r="D158" s="217"/>
      <c r="E158" s="217"/>
      <c r="F158" s="217"/>
      <c r="G158" s="218"/>
      <c r="H158" s="25"/>
      <c r="I158" s="25">
        <f t="shared" si="31"/>
        <v>0</v>
      </c>
      <c r="J158" s="25"/>
      <c r="K158" s="25"/>
      <c r="L158" s="25"/>
      <c r="M158" s="25">
        <f t="shared" ref="M158:M169" si="34">J158</f>
        <v>0</v>
      </c>
      <c r="N158" s="24">
        <f t="shared" si="28"/>
        <v>0</v>
      </c>
      <c r="O158" s="24">
        <f t="shared" si="26"/>
        <v>0</v>
      </c>
    </row>
    <row r="159" spans="1:15" ht="14.25" hidden="1">
      <c r="A159" s="42" t="s">
        <v>160</v>
      </c>
      <c r="B159" s="38"/>
      <c r="C159" s="220" t="s">
        <v>169</v>
      </c>
      <c r="D159" s="221"/>
      <c r="E159" s="221"/>
      <c r="F159" s="221"/>
      <c r="G159" s="222"/>
      <c r="H159" s="25"/>
      <c r="I159" s="25">
        <f t="shared" si="31"/>
        <v>0</v>
      </c>
      <c r="J159" s="25">
        <f>J160</f>
        <v>0</v>
      </c>
      <c r="K159" s="25">
        <f>K160</f>
        <v>0</v>
      </c>
      <c r="L159" s="25">
        <f>L160</f>
        <v>0</v>
      </c>
      <c r="M159" s="25">
        <f t="shared" si="34"/>
        <v>0</v>
      </c>
      <c r="N159" s="24">
        <f t="shared" si="28"/>
        <v>0</v>
      </c>
      <c r="O159" s="24">
        <f t="shared" si="26"/>
        <v>0</v>
      </c>
    </row>
    <row r="160" spans="1:15" ht="0.75" hidden="1" customHeight="1">
      <c r="A160" s="37" t="s">
        <v>78</v>
      </c>
      <c r="B160" s="38" t="s">
        <v>61</v>
      </c>
      <c r="C160" s="39" t="s">
        <v>48</v>
      </c>
      <c r="D160" s="40" t="s">
        <v>100</v>
      </c>
      <c r="E160" s="40" t="s">
        <v>101</v>
      </c>
      <c r="F160" s="40" t="s">
        <v>65</v>
      </c>
      <c r="G160" s="41" t="s">
        <v>79</v>
      </c>
      <c r="H160" s="25"/>
      <c r="I160" s="25">
        <f t="shared" si="31"/>
        <v>0</v>
      </c>
      <c r="J160" s="25"/>
      <c r="K160" s="25">
        <v>0</v>
      </c>
      <c r="L160" s="25">
        <v>0</v>
      </c>
      <c r="M160" s="25">
        <f t="shared" si="34"/>
        <v>0</v>
      </c>
      <c r="N160" s="24">
        <f t="shared" si="28"/>
        <v>0</v>
      </c>
      <c r="O160" s="24">
        <f t="shared" si="26"/>
        <v>0</v>
      </c>
    </row>
    <row r="161" spans="1:15" ht="10.5" hidden="1" customHeight="1">
      <c r="A161" s="37" t="s">
        <v>82</v>
      </c>
      <c r="B161" s="38"/>
      <c r="C161" s="39" t="s">
        <v>48</v>
      </c>
      <c r="D161" s="40" t="s">
        <v>100</v>
      </c>
      <c r="E161" s="40" t="s">
        <v>101</v>
      </c>
      <c r="F161" s="40" t="s">
        <v>65</v>
      </c>
      <c r="G161" s="41" t="s">
        <v>83</v>
      </c>
      <c r="H161" s="25"/>
      <c r="I161" s="25">
        <f t="shared" si="31"/>
        <v>0</v>
      </c>
      <c r="J161" s="25">
        <v>0</v>
      </c>
      <c r="K161" s="25"/>
      <c r="L161" s="25"/>
      <c r="M161" s="25">
        <f t="shared" si="34"/>
        <v>0</v>
      </c>
      <c r="N161" s="24">
        <f t="shared" si="28"/>
        <v>0</v>
      </c>
      <c r="O161" s="24">
        <f t="shared" si="26"/>
        <v>0</v>
      </c>
    </row>
    <row r="162" spans="1:15" ht="19.5" hidden="1" customHeight="1">
      <c r="A162" s="37" t="s">
        <v>255</v>
      </c>
      <c r="B162" s="38" t="s">
        <v>61</v>
      </c>
      <c r="C162" s="39" t="s">
        <v>48</v>
      </c>
      <c r="D162" s="40" t="s">
        <v>216</v>
      </c>
      <c r="E162" s="40" t="s">
        <v>254</v>
      </c>
      <c r="F162" s="40" t="s">
        <v>223</v>
      </c>
      <c r="G162" s="41" t="s">
        <v>75</v>
      </c>
      <c r="H162" s="25"/>
      <c r="I162" s="25">
        <f t="shared" si="31"/>
        <v>0</v>
      </c>
      <c r="J162" s="25"/>
      <c r="K162" s="25"/>
      <c r="L162" s="25"/>
      <c r="M162" s="25">
        <f t="shared" si="34"/>
        <v>0</v>
      </c>
      <c r="N162" s="24">
        <f t="shared" si="28"/>
        <v>0</v>
      </c>
      <c r="O162" s="24">
        <f t="shared" si="26"/>
        <v>0</v>
      </c>
    </row>
    <row r="163" spans="1:15" ht="19.5" hidden="1" customHeight="1">
      <c r="A163" s="37"/>
      <c r="B163" s="38" t="s">
        <v>61</v>
      </c>
      <c r="C163" s="39" t="s">
        <v>48</v>
      </c>
      <c r="D163" s="43" t="s">
        <v>216</v>
      </c>
      <c r="E163" s="40" t="s">
        <v>259</v>
      </c>
      <c r="F163" s="40" t="s">
        <v>223</v>
      </c>
      <c r="G163" s="41" t="s">
        <v>75</v>
      </c>
      <c r="H163" s="25"/>
      <c r="I163" s="25">
        <f t="shared" si="31"/>
        <v>0</v>
      </c>
      <c r="J163" s="25"/>
      <c r="K163" s="25"/>
      <c r="L163" s="25"/>
      <c r="M163" s="25">
        <f t="shared" si="34"/>
        <v>0</v>
      </c>
      <c r="N163" s="24">
        <f t="shared" si="28"/>
        <v>0</v>
      </c>
      <c r="O163" s="24">
        <f t="shared" si="26"/>
        <v>0</v>
      </c>
    </row>
    <row r="164" spans="1:15" ht="16.5" hidden="1" customHeight="1">
      <c r="A164" s="37"/>
      <c r="B164" s="38" t="s">
        <v>61</v>
      </c>
      <c r="C164" s="39" t="s">
        <v>48</v>
      </c>
      <c r="D164" s="43" t="s">
        <v>216</v>
      </c>
      <c r="E164" s="40" t="s">
        <v>259</v>
      </c>
      <c r="F164" s="40" t="s">
        <v>223</v>
      </c>
      <c r="G164" s="41" t="s">
        <v>83</v>
      </c>
      <c r="H164" s="25"/>
      <c r="I164" s="25">
        <f t="shared" si="31"/>
        <v>0</v>
      </c>
      <c r="J164" s="25"/>
      <c r="K164" s="25"/>
      <c r="L164" s="25"/>
      <c r="M164" s="25">
        <f t="shared" si="34"/>
        <v>0</v>
      </c>
      <c r="N164" s="24">
        <f t="shared" si="28"/>
        <v>0</v>
      </c>
      <c r="O164" s="24">
        <f t="shared" si="26"/>
        <v>0</v>
      </c>
    </row>
    <row r="165" spans="1:15" ht="16.5" customHeight="1">
      <c r="A165" s="37" t="s">
        <v>441</v>
      </c>
      <c r="B165" s="38" t="s">
        <v>61</v>
      </c>
      <c r="C165" s="178" t="s">
        <v>48</v>
      </c>
      <c r="D165" s="179" t="s">
        <v>97</v>
      </c>
      <c r="E165" s="179" t="s">
        <v>442</v>
      </c>
      <c r="F165" s="179" t="s">
        <v>337</v>
      </c>
      <c r="G165" s="180" t="s">
        <v>75</v>
      </c>
      <c r="H165" s="25">
        <v>0</v>
      </c>
      <c r="I165" s="25"/>
      <c r="J165" s="25"/>
      <c r="K165" s="25"/>
      <c r="L165" s="25"/>
      <c r="M165" s="25"/>
      <c r="N165" s="24"/>
      <c r="O165" s="24"/>
    </row>
    <row r="166" spans="1:15" ht="16.5" customHeight="1">
      <c r="A166" s="166" t="s">
        <v>447</v>
      </c>
      <c r="B166" s="38"/>
      <c r="C166" s="185"/>
      <c r="D166" s="186"/>
      <c r="E166" s="184" t="s">
        <v>216</v>
      </c>
      <c r="F166" s="186"/>
      <c r="G166" s="187"/>
      <c r="H166" s="25">
        <f>H167</f>
        <v>2100</v>
      </c>
      <c r="I166" s="25">
        <f>I167</f>
        <v>2100</v>
      </c>
      <c r="J166" s="25">
        <f>J167</f>
        <v>989</v>
      </c>
      <c r="K166" s="25"/>
      <c r="L166" s="25"/>
      <c r="M166" s="25">
        <f>J166</f>
        <v>989</v>
      </c>
      <c r="N166" s="24">
        <f>H166-J166</f>
        <v>1111</v>
      </c>
      <c r="O166" s="24">
        <f>I166-J166</f>
        <v>1111</v>
      </c>
    </row>
    <row r="167" spans="1:15" ht="16.5" customHeight="1">
      <c r="A167" s="188" t="s">
        <v>435</v>
      </c>
      <c r="B167" s="38" t="s">
        <v>61</v>
      </c>
      <c r="C167" s="185" t="s">
        <v>48</v>
      </c>
      <c r="D167" s="186" t="s">
        <v>216</v>
      </c>
      <c r="E167" s="186" t="s">
        <v>448</v>
      </c>
      <c r="F167" s="186" t="s">
        <v>47</v>
      </c>
      <c r="G167" s="187" t="s">
        <v>376</v>
      </c>
      <c r="H167" s="25">
        <v>2100</v>
      </c>
      <c r="I167" s="25">
        <f>H167</f>
        <v>2100</v>
      </c>
      <c r="J167" s="25">
        <v>989</v>
      </c>
      <c r="K167" s="25"/>
      <c r="L167" s="25"/>
      <c r="M167" s="25">
        <f>J167</f>
        <v>989</v>
      </c>
      <c r="N167" s="24">
        <f>I167-M167</f>
        <v>1111</v>
      </c>
      <c r="O167" s="24">
        <f>H167-J167</f>
        <v>1111</v>
      </c>
    </row>
    <row r="168" spans="1:15" ht="16.5" customHeight="1">
      <c r="A168" s="37"/>
      <c r="B168" s="38"/>
      <c r="C168" s="185"/>
      <c r="D168" s="186"/>
      <c r="E168" s="186"/>
      <c r="F168" s="186"/>
      <c r="G168" s="187"/>
      <c r="H168" s="25"/>
      <c r="I168" s="25"/>
      <c r="J168" s="25"/>
      <c r="K168" s="25"/>
      <c r="L168" s="25"/>
      <c r="M168" s="25"/>
      <c r="N168" s="24"/>
      <c r="O168" s="24"/>
    </row>
    <row r="169" spans="1:15" ht="15">
      <c r="A169" s="61" t="s">
        <v>161</v>
      </c>
      <c r="B169" s="38"/>
      <c r="C169" s="227" t="s">
        <v>170</v>
      </c>
      <c r="D169" s="228"/>
      <c r="E169" s="228"/>
      <c r="F169" s="228"/>
      <c r="G169" s="229"/>
      <c r="H169" s="54">
        <f>H170</f>
        <v>306120</v>
      </c>
      <c r="I169" s="54">
        <f t="shared" si="31"/>
        <v>306120</v>
      </c>
      <c r="J169" s="54">
        <f>J170</f>
        <v>102040</v>
      </c>
      <c r="K169" s="54">
        <f>K170</f>
        <v>0</v>
      </c>
      <c r="L169" s="54">
        <f>L170</f>
        <v>0</v>
      </c>
      <c r="M169" s="54">
        <f t="shared" si="34"/>
        <v>102040</v>
      </c>
      <c r="N169" s="62">
        <f t="shared" si="28"/>
        <v>204080</v>
      </c>
      <c r="O169" s="62">
        <f t="shared" si="26"/>
        <v>204080</v>
      </c>
    </row>
    <row r="170" spans="1:15" ht="39.75" customHeight="1">
      <c r="A170" s="37" t="s">
        <v>102</v>
      </c>
      <c r="B170" s="38" t="s">
        <v>61</v>
      </c>
      <c r="C170" s="39" t="s">
        <v>48</v>
      </c>
      <c r="D170" s="40" t="s">
        <v>103</v>
      </c>
      <c r="E170" s="171" t="s">
        <v>432</v>
      </c>
      <c r="F170" s="40" t="s">
        <v>262</v>
      </c>
      <c r="G170" s="41" t="s">
        <v>382</v>
      </c>
      <c r="H170" s="25">
        <v>306120</v>
      </c>
      <c r="I170" s="25">
        <f t="shared" si="31"/>
        <v>306120</v>
      </c>
      <c r="J170" s="25">
        <v>102040</v>
      </c>
      <c r="K170" s="25"/>
      <c r="L170" s="25"/>
      <c r="M170" s="25">
        <f>J170</f>
        <v>102040</v>
      </c>
      <c r="N170" s="24">
        <f>I170-M170</f>
        <v>204080</v>
      </c>
      <c r="O170" s="24">
        <f>H170-J170</f>
        <v>204080</v>
      </c>
    </row>
    <row r="171" spans="1:15" ht="16.5" hidden="1" customHeight="1">
      <c r="A171" s="37"/>
      <c r="B171" s="38"/>
      <c r="C171" s="39"/>
      <c r="D171" s="40"/>
      <c r="E171" s="83" t="s">
        <v>274</v>
      </c>
      <c r="F171" s="40"/>
      <c r="G171" s="41"/>
      <c r="H171" s="54">
        <f>H172</f>
        <v>0</v>
      </c>
      <c r="I171" s="54">
        <f>I172</f>
        <v>0</v>
      </c>
      <c r="J171" s="54">
        <f>J172</f>
        <v>0</v>
      </c>
      <c r="K171" s="54"/>
      <c r="L171" s="54"/>
      <c r="M171" s="54">
        <f t="shared" ref="M171:M178" si="35">J171</f>
        <v>0</v>
      </c>
      <c r="N171" s="62">
        <f t="shared" ref="N171:N178" si="36">H171-J171</f>
        <v>0</v>
      </c>
      <c r="O171" s="62">
        <f t="shared" si="26"/>
        <v>0</v>
      </c>
    </row>
    <row r="172" spans="1:15" ht="16.5" hidden="1" customHeight="1">
      <c r="A172" s="37"/>
      <c r="B172" s="38" t="s">
        <v>61</v>
      </c>
      <c r="C172" s="39" t="s">
        <v>48</v>
      </c>
      <c r="D172" s="40" t="s">
        <v>274</v>
      </c>
      <c r="E172" s="40" t="s">
        <v>316</v>
      </c>
      <c r="F172" s="40" t="s">
        <v>262</v>
      </c>
      <c r="G172" s="41" t="s">
        <v>276</v>
      </c>
      <c r="H172" s="73"/>
      <c r="I172" s="25">
        <f>H172</f>
        <v>0</v>
      </c>
      <c r="J172" s="25"/>
      <c r="K172" s="25"/>
      <c r="L172" s="25"/>
      <c r="M172" s="25">
        <f t="shared" si="35"/>
        <v>0</v>
      </c>
      <c r="N172" s="24">
        <f t="shared" si="36"/>
        <v>0</v>
      </c>
      <c r="O172" s="24">
        <f t="shared" si="26"/>
        <v>0</v>
      </c>
    </row>
    <row r="173" spans="1:15" ht="19.5" customHeight="1">
      <c r="A173" s="61" t="s">
        <v>213</v>
      </c>
      <c r="B173" s="38"/>
      <c r="C173" s="227" t="s">
        <v>211</v>
      </c>
      <c r="D173" s="228"/>
      <c r="E173" s="228"/>
      <c r="F173" s="228"/>
      <c r="G173" s="229"/>
      <c r="H173" s="54">
        <f>H174+H175</f>
        <v>4000</v>
      </c>
      <c r="I173" s="54">
        <f>H173</f>
        <v>4000</v>
      </c>
      <c r="J173" s="54">
        <f>J174+J175</f>
        <v>0</v>
      </c>
      <c r="K173" s="54" t="e">
        <f>K174+K176+K177+#REF!+#REF!+K178</f>
        <v>#REF!</v>
      </c>
      <c r="L173" s="54" t="e">
        <f>L174+L176+L177+#REF!+#REF!+L178</f>
        <v>#REF!</v>
      </c>
      <c r="M173" s="54">
        <f t="shared" si="35"/>
        <v>0</v>
      </c>
      <c r="N173" s="62">
        <f t="shared" si="36"/>
        <v>4000</v>
      </c>
      <c r="O173" s="62">
        <f t="shared" si="26"/>
        <v>4000</v>
      </c>
    </row>
    <row r="174" spans="1:15" ht="30.75" customHeight="1">
      <c r="A174" s="37" t="s">
        <v>82</v>
      </c>
      <c r="B174" s="38" t="s">
        <v>61</v>
      </c>
      <c r="C174" s="39" t="s">
        <v>48</v>
      </c>
      <c r="D174" s="40" t="s">
        <v>212</v>
      </c>
      <c r="E174" s="171" t="s">
        <v>433</v>
      </c>
      <c r="F174" s="40" t="s">
        <v>337</v>
      </c>
      <c r="G174" s="41" t="s">
        <v>378</v>
      </c>
      <c r="H174" s="25">
        <v>0</v>
      </c>
      <c r="I174" s="25">
        <f>H174</f>
        <v>0</v>
      </c>
      <c r="J174" s="25">
        <v>0</v>
      </c>
      <c r="K174" s="25"/>
      <c r="L174" s="25"/>
      <c r="M174" s="25">
        <f t="shared" si="35"/>
        <v>0</v>
      </c>
      <c r="N174" s="24">
        <f t="shared" si="36"/>
        <v>0</v>
      </c>
      <c r="O174" s="24">
        <f t="shared" si="26"/>
        <v>0</v>
      </c>
    </row>
    <row r="175" spans="1:15" ht="14.25">
      <c r="A175" s="37"/>
      <c r="B175" s="38"/>
      <c r="C175" s="39" t="s">
        <v>48</v>
      </c>
      <c r="D175" s="40" t="s">
        <v>212</v>
      </c>
      <c r="E175" s="171" t="s">
        <v>434</v>
      </c>
      <c r="F175" s="40" t="s">
        <v>318</v>
      </c>
      <c r="G175" s="41" t="s">
        <v>107</v>
      </c>
      <c r="H175" s="25">
        <v>4000</v>
      </c>
      <c r="I175" s="25">
        <v>4000</v>
      </c>
      <c r="J175" s="25">
        <v>0</v>
      </c>
      <c r="K175" s="25"/>
      <c r="L175" s="25"/>
      <c r="M175" s="25">
        <f t="shared" si="35"/>
        <v>0</v>
      </c>
      <c r="N175" s="24">
        <f t="shared" si="36"/>
        <v>4000</v>
      </c>
      <c r="O175" s="24">
        <f t="shared" si="26"/>
        <v>4000</v>
      </c>
    </row>
    <row r="176" spans="1:15" ht="29.25" hidden="1">
      <c r="A176" s="61" t="s">
        <v>217</v>
      </c>
      <c r="B176" s="38" t="s">
        <v>61</v>
      </c>
      <c r="C176" s="39"/>
      <c r="D176" s="40"/>
      <c r="E176" s="83" t="s">
        <v>215</v>
      </c>
      <c r="F176" s="40"/>
      <c r="G176" s="41"/>
      <c r="H176" s="54">
        <f>H177</f>
        <v>0</v>
      </c>
      <c r="I176" s="54">
        <f>H176</f>
        <v>0</v>
      </c>
      <c r="J176" s="54">
        <f>J177</f>
        <v>0</v>
      </c>
      <c r="K176" s="54">
        <v>0</v>
      </c>
      <c r="L176" s="54">
        <v>0</v>
      </c>
      <c r="M176" s="54">
        <f t="shared" si="35"/>
        <v>0</v>
      </c>
      <c r="N176" s="62">
        <f t="shared" si="36"/>
        <v>0</v>
      </c>
      <c r="O176" s="62">
        <f t="shared" si="26"/>
        <v>0</v>
      </c>
    </row>
    <row r="177" spans="1:15" ht="27.75" hidden="1" customHeight="1">
      <c r="A177" s="37" t="s">
        <v>104</v>
      </c>
      <c r="B177" s="38" t="s">
        <v>61</v>
      </c>
      <c r="C177" s="39" t="s">
        <v>48</v>
      </c>
      <c r="D177" s="40" t="s">
        <v>214</v>
      </c>
      <c r="E177" s="40" t="s">
        <v>293</v>
      </c>
      <c r="F177" s="40" t="s">
        <v>318</v>
      </c>
      <c r="G177" s="41" t="s">
        <v>107</v>
      </c>
      <c r="H177" s="25">
        <v>0</v>
      </c>
      <c r="I177" s="25">
        <f>H177</f>
        <v>0</v>
      </c>
      <c r="J177" s="25">
        <v>0</v>
      </c>
      <c r="K177" s="25"/>
      <c r="L177" s="25"/>
      <c r="M177" s="25">
        <f t="shared" si="35"/>
        <v>0</v>
      </c>
      <c r="N177" s="24">
        <f t="shared" si="36"/>
        <v>0</v>
      </c>
      <c r="O177" s="24">
        <f t="shared" si="26"/>
        <v>0</v>
      </c>
    </row>
    <row r="178" spans="1:15" ht="30.75" hidden="1" customHeight="1">
      <c r="A178" s="37" t="s">
        <v>104</v>
      </c>
      <c r="B178" s="38" t="s">
        <v>61</v>
      </c>
      <c r="C178" s="39" t="s">
        <v>48</v>
      </c>
      <c r="D178" s="40" t="s">
        <v>105</v>
      </c>
      <c r="E178" s="40" t="s">
        <v>108</v>
      </c>
      <c r="F178" s="40" t="s">
        <v>106</v>
      </c>
      <c r="G178" s="41" t="s">
        <v>107</v>
      </c>
      <c r="H178" s="25"/>
      <c r="I178" s="25">
        <f>H178</f>
        <v>0</v>
      </c>
      <c r="J178" s="25"/>
      <c r="K178" s="25">
        <v>0</v>
      </c>
      <c r="L178" s="25">
        <v>0</v>
      </c>
      <c r="M178" s="25">
        <f t="shared" si="35"/>
        <v>0</v>
      </c>
      <c r="N178" s="24">
        <f t="shared" si="36"/>
        <v>0</v>
      </c>
      <c r="O178" s="24">
        <f t="shared" si="26"/>
        <v>0</v>
      </c>
    </row>
    <row r="179" spans="1:15" ht="14.25">
      <c r="A179" s="32" t="s">
        <v>109</v>
      </c>
      <c r="B179" s="33" t="s">
        <v>110</v>
      </c>
      <c r="C179" s="34" t="s">
        <v>37</v>
      </c>
      <c r="D179" s="35" t="s">
        <v>111</v>
      </c>
      <c r="E179" s="35" t="s">
        <v>62</v>
      </c>
      <c r="F179" s="35" t="s">
        <v>37</v>
      </c>
      <c r="G179" s="36" t="s">
        <v>37</v>
      </c>
      <c r="H179" s="24">
        <f>'1. Доходы бюджета (1)'!E16-'2. Расходы бюджета (2)'!H6</f>
        <v>-478546.15000000037</v>
      </c>
      <c r="I179" s="24">
        <f>H179</f>
        <v>-478546.15000000037</v>
      </c>
      <c r="J179" s="24">
        <f>'1. Доходы бюджета (1)'!F16-'2. Расходы бюджета (2)'!J6</f>
        <v>-108729.40999999992</v>
      </c>
      <c r="K179" s="24" t="e">
        <f>'1. Доходы бюджета (1)'!G16-'2. Расходы бюджета (2)'!K6</f>
        <v>#REF!</v>
      </c>
      <c r="L179" s="24" t="e">
        <f>'1. Доходы бюджета (1)'!H16-'2. Расходы бюджета (2)'!L6</f>
        <v>#REF!</v>
      </c>
      <c r="M179" s="24">
        <f>'1. Доходы бюджета (1)'!I16-'2. Расходы бюджета (2)'!M6</f>
        <v>-108729.40999999992</v>
      </c>
      <c r="N179" s="24"/>
      <c r="O179" s="24">
        <f>I179-J179</f>
        <v>-369816.74000000046</v>
      </c>
    </row>
    <row r="180" spans="1:15" hidden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1:15" ht="36" hidden="1" customHeight="1">
      <c r="A181" s="226" t="s">
        <v>52</v>
      </c>
      <c r="B181" s="226"/>
      <c r="C181" s="226"/>
      <c r="D181" s="226"/>
      <c r="E181" s="226"/>
      <c r="F181" s="226"/>
      <c r="G181" s="226"/>
      <c r="H181" s="226"/>
      <c r="I181" s="226"/>
      <c r="J181" s="226"/>
      <c r="K181" s="22"/>
      <c r="L181" s="21"/>
      <c r="M181" s="22"/>
      <c r="N181" s="22"/>
      <c r="O181" s="22"/>
    </row>
    <row r="182" spans="1:15">
      <c r="H182" s="91"/>
    </row>
  </sheetData>
  <mergeCells count="28">
    <mergeCell ref="A1:O1"/>
    <mergeCell ref="A3:A4"/>
    <mergeCell ref="B3:B4"/>
    <mergeCell ref="C3:G4"/>
    <mergeCell ref="H3:H4"/>
    <mergeCell ref="I3:I4"/>
    <mergeCell ref="J3:M3"/>
    <mergeCell ref="N3:O3"/>
    <mergeCell ref="A181:J181"/>
    <mergeCell ref="C173:G173"/>
    <mergeCell ref="C43:G43"/>
    <mergeCell ref="C28:G28"/>
    <mergeCell ref="C117:G117"/>
    <mergeCell ref="C159:G159"/>
    <mergeCell ref="C56:G56"/>
    <mergeCell ref="C68:G68"/>
    <mergeCell ref="C169:G169"/>
    <mergeCell ref="C109:G109"/>
    <mergeCell ref="B7:G7"/>
    <mergeCell ref="C158:G158"/>
    <mergeCell ref="C5:G5"/>
    <mergeCell ref="C31:G31"/>
    <mergeCell ref="B10:G10"/>
    <mergeCell ref="C84:G84"/>
    <mergeCell ref="C85:G85"/>
    <mergeCell ref="C86:G86"/>
    <mergeCell ref="C101:G101"/>
    <mergeCell ref="C108:G108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tabSelected="1" zoomScale="110" zoomScaleNormal="110" workbookViewId="0">
      <selection activeCell="E7" sqref="E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99" t="s">
        <v>112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30" t="s">
        <v>16</v>
      </c>
      <c r="B3" s="200" t="s">
        <v>17</v>
      </c>
      <c r="C3" s="209" t="s">
        <v>113</v>
      </c>
      <c r="D3" s="210"/>
      <c r="E3" s="200" t="s">
        <v>19</v>
      </c>
      <c r="F3" s="202" t="s">
        <v>20</v>
      </c>
      <c r="G3" s="203"/>
      <c r="H3" s="203"/>
      <c r="I3" s="204"/>
      <c r="J3" s="200" t="s">
        <v>21</v>
      </c>
    </row>
    <row r="4" spans="1:10" ht="22.5">
      <c r="A4" s="231"/>
      <c r="B4" s="201"/>
      <c r="C4" s="211"/>
      <c r="D4" s="212"/>
      <c r="E4" s="201"/>
      <c r="F4" s="16" t="s">
        <v>22</v>
      </c>
      <c r="G4" s="16" t="s">
        <v>23</v>
      </c>
      <c r="H4" s="16" t="s">
        <v>24</v>
      </c>
      <c r="I4" s="16" t="s">
        <v>25</v>
      </c>
      <c r="J4" s="201"/>
    </row>
    <row r="5" spans="1:10" ht="13.5" thickBot="1">
      <c r="A5" s="17" t="s">
        <v>26</v>
      </c>
      <c r="B5" s="18" t="s">
        <v>27</v>
      </c>
      <c r="C5" s="205" t="s">
        <v>28</v>
      </c>
      <c r="D5" s="206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478546.15</v>
      </c>
      <c r="F6" s="47">
        <f>F14</f>
        <v>108729.40999999992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478546.15</v>
      </c>
      <c r="F14" s="47">
        <f>F15+F16</f>
        <v>108729.40999999992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-4750897.1099999994</v>
      </c>
      <c r="F15" s="24">
        <f>-'1. Доходы бюджета (1)'!F16</f>
        <v>-1294799.56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5229443.26</v>
      </c>
      <c r="F16" s="24">
        <f>'2. Расходы бюджета (2)'!J6</f>
        <v>1403528.97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387</v>
      </c>
      <c r="B20" s="21"/>
      <c r="D20" s="21" t="s">
        <v>386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389</v>
      </c>
      <c r="B22" s="117"/>
      <c r="C22" s="117"/>
      <c r="D22" s="116" t="s">
        <v>402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glavbuh</cp:lastModifiedBy>
  <cp:lastPrinted>2023-06-01T08:12:42Z</cp:lastPrinted>
  <dcterms:created xsi:type="dcterms:W3CDTF">2009-03-11T06:25:11Z</dcterms:created>
  <dcterms:modified xsi:type="dcterms:W3CDTF">2023-06-01T08:13:14Z</dcterms:modified>
</cp:coreProperties>
</file>