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3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(2)'!$A$1:$P$182</definedName>
  </definedNames>
  <calcPr calcId="125725"/>
</workbook>
</file>

<file path=xl/calcChain.xml><?xml version="1.0" encoding="utf-8"?>
<calcChain xmlns="http://schemas.openxmlformats.org/spreadsheetml/2006/main">
  <c r="J57" i="2"/>
  <c r="H57"/>
  <c r="I59"/>
  <c r="O59" s="1"/>
  <c r="N59"/>
  <c r="I10"/>
  <c r="H10"/>
  <c r="I15"/>
  <c r="O15" s="1"/>
  <c r="N15"/>
  <c r="M59"/>
  <c r="J10"/>
  <c r="M15"/>
  <c r="J84"/>
  <c r="M91"/>
  <c r="H84"/>
  <c r="I91"/>
  <c r="O91" s="1"/>
  <c r="I41" i="1"/>
  <c r="O170" i="2"/>
  <c r="M169"/>
  <c r="M170"/>
  <c r="J169"/>
  <c r="N169" s="1"/>
  <c r="I170"/>
  <c r="H169"/>
  <c r="M69"/>
  <c r="H120"/>
  <c r="E73" i="1"/>
  <c r="M53" i="2"/>
  <c r="J49"/>
  <c r="N53"/>
  <c r="I39" i="1"/>
  <c r="I19"/>
  <c r="I22"/>
  <c r="I53" i="2"/>
  <c r="H49"/>
  <c r="E79" i="1"/>
  <c r="M173" i="2"/>
  <c r="I101"/>
  <c r="H101"/>
  <c r="F18" i="1"/>
  <c r="J39"/>
  <c r="M23" i="2"/>
  <c r="J37"/>
  <c r="E40" i="1"/>
  <c r="M119" i="2"/>
  <c r="N119"/>
  <c r="O119"/>
  <c r="O102"/>
  <c r="O101" s="1"/>
  <c r="N102"/>
  <c r="N101" s="1"/>
  <c r="M102"/>
  <c r="M101" s="1"/>
  <c r="N52"/>
  <c r="M52"/>
  <c r="J113"/>
  <c r="M116"/>
  <c r="N116"/>
  <c r="I133"/>
  <c r="O128"/>
  <c r="M83"/>
  <c r="M82" s="1"/>
  <c r="J82"/>
  <c r="F40" i="1"/>
  <c r="F36" s="1"/>
  <c r="I83" i="2"/>
  <c r="I82" s="1"/>
  <c r="I52"/>
  <c r="H113"/>
  <c r="H82"/>
  <c r="N170" l="1"/>
  <c r="I169"/>
  <c r="O169" s="1"/>
  <c r="O52"/>
  <c r="I116"/>
  <c r="J103"/>
  <c r="K113"/>
  <c r="L113"/>
  <c r="I119"/>
  <c r="K49"/>
  <c r="L49"/>
  <c r="J176" l="1"/>
  <c r="J174"/>
  <c r="J172"/>
  <c r="J162"/>
  <c r="J152"/>
  <c r="J120"/>
  <c r="J107"/>
  <c r="J105"/>
  <c r="J93"/>
  <c r="J80"/>
  <c r="J70"/>
  <c r="J44"/>
  <c r="J42"/>
  <c r="J39"/>
  <c r="O115" l="1"/>
  <c r="N115"/>
  <c r="M115"/>
  <c r="I115"/>
  <c r="I89"/>
  <c r="I90"/>
  <c r="K10" l="1"/>
  <c r="L10"/>
  <c r="O117"/>
  <c r="N117"/>
  <c r="M117"/>
  <c r="I117"/>
  <c r="N90" l="1"/>
  <c r="N92"/>
  <c r="N89"/>
  <c r="K70" l="1"/>
  <c r="L70"/>
  <c r="H70"/>
  <c r="M78"/>
  <c r="I78"/>
  <c r="O78" s="1"/>
  <c r="N78" l="1"/>
  <c r="I52" i="1"/>
  <c r="P11" i="2" l="1"/>
  <c r="P12" l="1"/>
  <c r="M148" l="1"/>
  <c r="I148"/>
  <c r="O148" s="1"/>
  <c r="N148"/>
  <c r="M147"/>
  <c r="I147"/>
  <c r="O147" s="1"/>
  <c r="N147" l="1"/>
  <c r="E18" i="1"/>
  <c r="I120" i="2" l="1"/>
  <c r="M35"/>
  <c r="I71" i="1"/>
  <c r="N35" i="2"/>
  <c r="M40"/>
  <c r="M41"/>
  <c r="N36"/>
  <c r="M36"/>
  <c r="I36"/>
  <c r="O36" s="1"/>
  <c r="N12" l="1"/>
  <c r="N11"/>
  <c r="M12"/>
  <c r="M11"/>
  <c r="I12"/>
  <c r="O12" s="1"/>
  <c r="I11"/>
  <c r="O11" l="1"/>
  <c r="N77"/>
  <c r="I75"/>
  <c r="O75" s="1"/>
  <c r="M43"/>
  <c r="M42" s="1"/>
  <c r="I14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O24" s="1"/>
  <c r="I25"/>
  <c r="I26"/>
  <c r="O26" s="1"/>
  <c r="I27"/>
  <c r="O27" s="1"/>
  <c r="I28"/>
  <c r="I29"/>
  <c r="I30"/>
  <c r="O30" s="1"/>
  <c r="I31"/>
  <c r="O31" s="1"/>
  <c r="I33"/>
  <c r="O33" s="1"/>
  <c r="I34"/>
  <c r="O34" s="1"/>
  <c r="I35"/>
  <c r="O35" s="1"/>
  <c r="I13"/>
  <c r="O13" s="1"/>
  <c r="P24"/>
  <c r="N122"/>
  <c r="M89"/>
  <c r="M8"/>
  <c r="H37"/>
  <c r="O127"/>
  <c r="N127"/>
  <c r="M128"/>
  <c r="F69" i="1"/>
  <c r="O41" i="2"/>
  <c r="N43"/>
  <c r="N42" s="1"/>
  <c r="O42" s="1"/>
  <c r="K42"/>
  <c r="L42" s="1"/>
  <c r="K43"/>
  <c r="L43" s="1"/>
  <c r="H103"/>
  <c r="H7"/>
  <c r="H6" s="1"/>
  <c r="N150"/>
  <c r="N151"/>
  <c r="N153"/>
  <c r="N154"/>
  <c r="N155"/>
  <c r="N156"/>
  <c r="N157"/>
  <c r="N158"/>
  <c r="N159"/>
  <c r="N160"/>
  <c r="N161"/>
  <c r="N163"/>
  <c r="N164"/>
  <c r="N165"/>
  <c r="N166"/>
  <c r="N167"/>
  <c r="I43"/>
  <c r="H42"/>
  <c r="K37"/>
  <c r="L37"/>
  <c r="N41"/>
  <c r="M21"/>
  <c r="R12"/>
  <c r="I69"/>
  <c r="O69" s="1"/>
  <c r="N69"/>
  <c r="J77" i="1"/>
  <c r="J78"/>
  <c r="F79"/>
  <c r="G79"/>
  <c r="H79"/>
  <c r="F75"/>
  <c r="G75"/>
  <c r="H75"/>
  <c r="E75"/>
  <c r="E58" s="1"/>
  <c r="N145" i="2"/>
  <c r="M145"/>
  <c r="I145"/>
  <c r="O145" s="1"/>
  <c r="M90"/>
  <c r="M13"/>
  <c r="N146"/>
  <c r="M146"/>
  <c r="I146"/>
  <c r="O146" s="1"/>
  <c r="I149"/>
  <c r="O149" s="1"/>
  <c r="N56"/>
  <c r="M56"/>
  <c r="I56"/>
  <c r="P34"/>
  <c r="I134"/>
  <c r="O134" s="1"/>
  <c r="M176"/>
  <c r="N134"/>
  <c r="M134"/>
  <c r="I135"/>
  <c r="O135" s="1"/>
  <c r="M135"/>
  <c r="N135"/>
  <c r="M24"/>
  <c r="O139"/>
  <c r="N139"/>
  <c r="P16"/>
  <c r="I54"/>
  <c r="O54" s="1"/>
  <c r="M178"/>
  <c r="N126"/>
  <c r="N125"/>
  <c r="M136"/>
  <c r="M137"/>
  <c r="M138"/>
  <c r="M140"/>
  <c r="M141"/>
  <c r="M142"/>
  <c r="M143"/>
  <c r="M144"/>
  <c r="N81"/>
  <c r="M80"/>
  <c r="I81"/>
  <c r="O81" s="1"/>
  <c r="H80"/>
  <c r="I80" s="1"/>
  <c r="E36" i="1"/>
  <c r="M75" i="2"/>
  <c r="N54"/>
  <c r="M54"/>
  <c r="I42" i="1"/>
  <c r="M17" i="2"/>
  <c r="M18"/>
  <c r="M19"/>
  <c r="M20"/>
  <c r="M22"/>
  <c r="M25"/>
  <c r="M26"/>
  <c r="M27"/>
  <c r="M28"/>
  <c r="M29"/>
  <c r="M30"/>
  <c r="M31"/>
  <c r="M32"/>
  <c r="M33"/>
  <c r="M152"/>
  <c r="I159"/>
  <c r="O159" s="1"/>
  <c r="I72"/>
  <c r="N72" s="1"/>
  <c r="O72" s="1"/>
  <c r="I112"/>
  <c r="O112" s="1"/>
  <c r="I111"/>
  <c r="O111" s="1"/>
  <c r="I114"/>
  <c r="I37" i="1"/>
  <c r="N9" i="2"/>
  <c r="O178"/>
  <c r="N178"/>
  <c r="O118"/>
  <c r="O114"/>
  <c r="M177"/>
  <c r="M124"/>
  <c r="M118"/>
  <c r="M114"/>
  <c r="M71"/>
  <c r="M73"/>
  <c r="E33" i="1"/>
  <c r="E28"/>
  <c r="E27" s="1"/>
  <c r="E49"/>
  <c r="E55"/>
  <c r="E54" s="1"/>
  <c r="E53" s="1"/>
  <c r="E62"/>
  <c r="E69"/>
  <c r="J37"/>
  <c r="N33" i="2"/>
  <c r="N34"/>
  <c r="H152"/>
  <c r="I152" s="1"/>
  <c r="I175"/>
  <c r="O175" s="1"/>
  <c r="M159"/>
  <c r="N118"/>
  <c r="I118"/>
  <c r="M92"/>
  <c r="I92"/>
  <c r="I84" s="1"/>
  <c r="M125"/>
  <c r="I125"/>
  <c r="O125" s="1"/>
  <c r="K103"/>
  <c r="L103"/>
  <c r="N112"/>
  <c r="M112"/>
  <c r="N114"/>
  <c r="H176"/>
  <c r="I176" s="1"/>
  <c r="I40" i="1"/>
  <c r="J41"/>
  <c r="J45"/>
  <c r="J46"/>
  <c r="M34" i="2"/>
  <c r="M180"/>
  <c r="M38"/>
  <c r="M37" s="1"/>
  <c r="M51"/>
  <c r="M49" s="1"/>
  <c r="I45"/>
  <c r="O45" s="1"/>
  <c r="M158"/>
  <c r="M65"/>
  <c r="M61"/>
  <c r="F49" i="1"/>
  <c r="I158" i="2"/>
  <c r="O158" s="1"/>
  <c r="I78" i="1"/>
  <c r="I80"/>
  <c r="I79" s="1"/>
  <c r="I81"/>
  <c r="J80"/>
  <c r="J81"/>
  <c r="N136" i="2"/>
  <c r="N137"/>
  <c r="N138"/>
  <c r="N140"/>
  <c r="N141"/>
  <c r="N142"/>
  <c r="N143"/>
  <c r="N144"/>
  <c r="I144"/>
  <c r="O144" s="1"/>
  <c r="F55" i="1"/>
  <c r="F53" s="1"/>
  <c r="N13" i="2"/>
  <c r="I110"/>
  <c r="O110" s="1"/>
  <c r="O51"/>
  <c r="N51"/>
  <c r="N40"/>
  <c r="I40"/>
  <c r="I39" s="1"/>
  <c r="H39"/>
  <c r="N38"/>
  <c r="I38"/>
  <c r="I37" s="1"/>
  <c r="I50"/>
  <c r="M68"/>
  <c r="M95"/>
  <c r="I32" i="1"/>
  <c r="I31"/>
  <c r="I30"/>
  <c r="I29"/>
  <c r="J30"/>
  <c r="J31"/>
  <c r="J32"/>
  <c r="J29"/>
  <c r="J26"/>
  <c r="F28"/>
  <c r="F27" s="1"/>
  <c r="G28"/>
  <c r="G27" s="1"/>
  <c r="H28"/>
  <c r="H27" s="1"/>
  <c r="I143" i="2"/>
  <c r="O143" s="1"/>
  <c r="I109"/>
  <c r="O109" s="1"/>
  <c r="I76"/>
  <c r="O76" s="1"/>
  <c r="H44"/>
  <c r="M44"/>
  <c r="I155"/>
  <c r="O155" s="1"/>
  <c r="M66"/>
  <c r="M157"/>
  <c r="M110"/>
  <c r="N76"/>
  <c r="M133"/>
  <c r="N48"/>
  <c r="M48"/>
  <c r="M47"/>
  <c r="I48"/>
  <c r="O48" s="1"/>
  <c r="I138"/>
  <c r="O138" s="1"/>
  <c r="I151"/>
  <c r="O151" s="1"/>
  <c r="M151"/>
  <c r="H107"/>
  <c r="N107" s="1"/>
  <c r="N110"/>
  <c r="N109"/>
  <c r="N111"/>
  <c r="M111"/>
  <c r="M85"/>
  <c r="I72" i="1"/>
  <c r="I70"/>
  <c r="I25"/>
  <c r="J25"/>
  <c r="I56"/>
  <c r="I55" s="1"/>
  <c r="N58" i="2"/>
  <c r="M108"/>
  <c r="M174"/>
  <c r="I174"/>
  <c r="H174"/>
  <c r="N175"/>
  <c r="M175"/>
  <c r="I156"/>
  <c r="O156" s="1"/>
  <c r="M156"/>
  <c r="I142"/>
  <c r="O142" s="1"/>
  <c r="M14"/>
  <c r="M60"/>
  <c r="M160"/>
  <c r="M155"/>
  <c r="M149"/>
  <c r="M109"/>
  <c r="K107"/>
  <c r="L107"/>
  <c r="M77"/>
  <c r="M79"/>
  <c r="M74"/>
  <c r="M76"/>
  <c r="I140"/>
  <c r="O140" s="1"/>
  <c r="I157"/>
  <c r="O157" s="1"/>
  <c r="I68" i="1"/>
  <c r="I57"/>
  <c r="J57"/>
  <c r="I26"/>
  <c r="N96" i="2"/>
  <c r="N97"/>
  <c r="N98"/>
  <c r="N99"/>
  <c r="N100"/>
  <c r="N104"/>
  <c r="N106"/>
  <c r="N108"/>
  <c r="I108"/>
  <c r="N128"/>
  <c r="N129"/>
  <c r="N133"/>
  <c r="O133"/>
  <c r="I141"/>
  <c r="O141" s="1"/>
  <c r="N75"/>
  <c r="N27"/>
  <c r="N28"/>
  <c r="N29"/>
  <c r="N30"/>
  <c r="N31"/>
  <c r="M126"/>
  <c r="M87"/>
  <c r="M58"/>
  <c r="J61" i="1"/>
  <c r="J63"/>
  <c r="J64"/>
  <c r="J65"/>
  <c r="J66"/>
  <c r="J67"/>
  <c r="J68"/>
  <c r="M9" i="2"/>
  <c r="M16"/>
  <c r="M153"/>
  <c r="H93"/>
  <c r="I93" s="1"/>
  <c r="O93" s="1"/>
  <c r="I79"/>
  <c r="O79" s="1"/>
  <c r="I74"/>
  <c r="O74" s="1"/>
  <c r="I73"/>
  <c r="I71"/>
  <c r="F33" i="1"/>
  <c r="G18"/>
  <c r="H18"/>
  <c r="I106" i="2"/>
  <c r="I105" s="1"/>
  <c r="O105" s="1"/>
  <c r="M105"/>
  <c r="H105"/>
  <c r="M93"/>
  <c r="O9"/>
  <c r="M167"/>
  <c r="M166"/>
  <c r="I167"/>
  <c r="O167" s="1"/>
  <c r="I166"/>
  <c r="O166" s="1"/>
  <c r="I104"/>
  <c r="O104" s="1"/>
  <c r="I94"/>
  <c r="O94" s="1"/>
  <c r="M45"/>
  <c r="M46"/>
  <c r="M88"/>
  <c r="M94"/>
  <c r="M96"/>
  <c r="M97"/>
  <c r="M98"/>
  <c r="M99"/>
  <c r="M100"/>
  <c r="M104"/>
  <c r="M150"/>
  <c r="M161"/>
  <c r="M163"/>
  <c r="M164"/>
  <c r="M165"/>
  <c r="I24" i="1"/>
  <c r="J24"/>
  <c r="N74" i="2"/>
  <c r="J47" i="1"/>
  <c r="I136" i="2"/>
  <c r="O136" s="1"/>
  <c r="M67"/>
  <c r="I50" i="1"/>
  <c r="I59"/>
  <c r="I60"/>
  <c r="I76"/>
  <c r="I75" s="1"/>
  <c r="J179" i="2"/>
  <c r="M179" s="1"/>
  <c r="I34" i="1"/>
  <c r="I48"/>
  <c r="I47"/>
  <c r="J7" i="2"/>
  <c r="J6" s="1"/>
  <c r="I137"/>
  <c r="O137" s="1"/>
  <c r="N79"/>
  <c r="J22" i="1"/>
  <c r="O25" i="2"/>
  <c r="O28"/>
  <c r="O46"/>
  <c r="O47"/>
  <c r="K7"/>
  <c r="K44"/>
  <c r="K32"/>
  <c r="K57"/>
  <c r="K120"/>
  <c r="K152"/>
  <c r="K172"/>
  <c r="K176"/>
  <c r="L7"/>
  <c r="L44"/>
  <c r="L32"/>
  <c r="L57"/>
  <c r="L120"/>
  <c r="L152"/>
  <c r="L172"/>
  <c r="L176"/>
  <c r="G69" i="1"/>
  <c r="G58" s="1"/>
  <c r="H69"/>
  <c r="H58" s="1"/>
  <c r="J72"/>
  <c r="I165" i="2"/>
  <c r="O165" s="1"/>
  <c r="J76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4" i="2"/>
  <c r="N14"/>
  <c r="N16"/>
  <c r="N17"/>
  <c r="N18"/>
  <c r="N20"/>
  <c r="N21"/>
  <c r="N22"/>
  <c r="N23"/>
  <c r="N24"/>
  <c r="N25"/>
  <c r="N26"/>
  <c r="I32"/>
  <c r="O32" s="1"/>
  <c r="N45"/>
  <c r="N46"/>
  <c r="N47"/>
  <c r="N50"/>
  <c r="I58"/>
  <c r="O58" s="1"/>
  <c r="I60"/>
  <c r="O60" s="1"/>
  <c r="N60"/>
  <c r="I61"/>
  <c r="O61" s="1"/>
  <c r="N61"/>
  <c r="I62"/>
  <c r="O62" s="1"/>
  <c r="N62"/>
  <c r="I63"/>
  <c r="O63" s="1"/>
  <c r="N63"/>
  <c r="I64"/>
  <c r="O64" s="1"/>
  <c r="N64"/>
  <c r="I65"/>
  <c r="O65" s="1"/>
  <c r="N65"/>
  <c r="I66"/>
  <c r="O66" s="1"/>
  <c r="N66"/>
  <c r="I67"/>
  <c r="O67" s="1"/>
  <c r="I68"/>
  <c r="O68" s="1"/>
  <c r="N68"/>
  <c r="N67" s="1"/>
  <c r="O85"/>
  <c r="I86"/>
  <c r="N86" s="1"/>
  <c r="I87"/>
  <c r="O87" s="1"/>
  <c r="I88"/>
  <c r="O88" s="1"/>
  <c r="I95"/>
  <c r="O95" s="1"/>
  <c r="N95"/>
  <c r="I96"/>
  <c r="O96" s="1"/>
  <c r="I97"/>
  <c r="O97" s="1"/>
  <c r="I98"/>
  <c r="O98" s="1"/>
  <c r="I99"/>
  <c r="O99" s="1"/>
  <c r="I100"/>
  <c r="O100" s="1"/>
  <c r="I122"/>
  <c r="O122" s="1"/>
  <c r="I123"/>
  <c r="O123" s="1"/>
  <c r="I124"/>
  <c r="O124" s="1"/>
  <c r="N124"/>
  <c r="I126"/>
  <c r="O126" s="1"/>
  <c r="I129"/>
  <c r="O129" s="1"/>
  <c r="N149"/>
  <c r="I150"/>
  <c r="O150" s="1"/>
  <c r="I153"/>
  <c r="O153" s="1"/>
  <c r="I154"/>
  <c r="O154" s="1"/>
  <c r="I160"/>
  <c r="O160" s="1"/>
  <c r="I161"/>
  <c r="O161" s="1"/>
  <c r="I162"/>
  <c r="N162"/>
  <c r="K162"/>
  <c r="L162"/>
  <c r="I163"/>
  <c r="O163" s="1"/>
  <c r="I164"/>
  <c r="O164" s="1"/>
  <c r="H172"/>
  <c r="I172" s="1"/>
  <c r="I173"/>
  <c r="I177"/>
  <c r="O177" s="1"/>
  <c r="N177"/>
  <c r="H179"/>
  <c r="I180"/>
  <c r="O180" s="1"/>
  <c r="N180"/>
  <c r="I181"/>
  <c r="O181" s="1"/>
  <c r="M181"/>
  <c r="N181"/>
  <c r="O29"/>
  <c r="O50"/>
  <c r="I8"/>
  <c r="O8" s="1"/>
  <c r="N8"/>
  <c r="N85"/>
  <c r="M172"/>
  <c r="O173"/>
  <c r="M122"/>
  <c r="M120"/>
  <c r="P126"/>
  <c r="N19"/>
  <c r="M10" l="1"/>
  <c r="M113"/>
  <c r="O113"/>
  <c r="I113"/>
  <c r="I49"/>
  <c r="N49"/>
  <c r="I36" i="1"/>
  <c r="E17"/>
  <c r="O56" i="2"/>
  <c r="O49" s="1"/>
  <c r="J28" i="1"/>
  <c r="J27" s="1"/>
  <c r="I28"/>
  <c r="I27" s="1"/>
  <c r="N113" i="2"/>
  <c r="P17"/>
  <c r="N179"/>
  <c r="J62" i="1"/>
  <c r="J69"/>
  <c r="I33"/>
  <c r="O106" i="2"/>
  <c r="I54" i="1"/>
  <c r="I53" s="1"/>
  <c r="H17"/>
  <c r="H16" s="1"/>
  <c r="J49"/>
  <c r="G17"/>
  <c r="G16" s="1"/>
  <c r="I42" i="2"/>
  <c r="M107"/>
  <c r="I57"/>
  <c r="R10"/>
  <c r="J54" i="1"/>
  <c r="N10" i="2"/>
  <c r="J53" i="1"/>
  <c r="M70" i="2"/>
  <c r="N37"/>
  <c r="J55" i="1"/>
  <c r="N80" i="2"/>
  <c r="N87"/>
  <c r="O92"/>
  <c r="O174"/>
  <c r="O39"/>
  <c r="O152"/>
  <c r="O80"/>
  <c r="N174"/>
  <c r="O89"/>
  <c r="N57"/>
  <c r="O43"/>
  <c r="I7"/>
  <c r="O7" s="1"/>
  <c r="J75" i="1"/>
  <c r="J33"/>
  <c r="N39" i="2"/>
  <c r="M39"/>
  <c r="I179"/>
  <c r="O179" s="1"/>
  <c r="O86"/>
  <c r="N103"/>
  <c r="O38"/>
  <c r="O37" s="1"/>
  <c r="N93"/>
  <c r="M103"/>
  <c r="N44"/>
  <c r="N71"/>
  <c r="O71" s="1"/>
  <c r="M162"/>
  <c r="O40"/>
  <c r="O14"/>
  <c r="O10" s="1"/>
  <c r="N105"/>
  <c r="I107"/>
  <c r="O107" s="1"/>
  <c r="N73"/>
  <c r="O73" s="1"/>
  <c r="K6"/>
  <c r="L6"/>
  <c r="N152"/>
  <c r="O103"/>
  <c r="I69" i="1"/>
  <c r="I58" s="1"/>
  <c r="F58"/>
  <c r="O176" i="2"/>
  <c r="O172"/>
  <c r="O162"/>
  <c r="O84"/>
  <c r="N32"/>
  <c r="O90"/>
  <c r="N88"/>
  <c r="I44"/>
  <c r="O44" s="1"/>
  <c r="I103"/>
  <c r="O108"/>
  <c r="N173"/>
  <c r="N172"/>
  <c r="N176"/>
  <c r="N7"/>
  <c r="J18" i="1"/>
  <c r="J79"/>
  <c r="I18"/>
  <c r="I77" i="2"/>
  <c r="O77" s="1"/>
  <c r="N70"/>
  <c r="M57"/>
  <c r="J40" i="1"/>
  <c r="F17"/>
  <c r="N120" i="2"/>
  <c r="O120"/>
  <c r="M84"/>
  <c r="N84"/>
  <c r="M7"/>
  <c r="I6" l="1"/>
  <c r="M6"/>
  <c r="N6"/>
  <c r="I17" i="1"/>
  <c r="I16" s="1"/>
  <c r="O57" i="2"/>
  <c r="E16" i="1"/>
  <c r="E15" i="3" s="1"/>
  <c r="K182" i="2"/>
  <c r="L182"/>
  <c r="J58" i="1"/>
  <c r="I70" i="2"/>
  <c r="J36" i="1"/>
  <c r="F16" i="3"/>
  <c r="M182" i="2" l="1"/>
  <c r="H182"/>
  <c r="I182" s="1"/>
  <c r="E16" i="3"/>
  <c r="O70" i="2"/>
  <c r="O6" s="1"/>
  <c r="F16" i="1"/>
  <c r="J17"/>
  <c r="F15" i="3" l="1"/>
  <c r="F14" s="1"/>
  <c r="F6" s="1"/>
  <c r="J16" i="1"/>
  <c r="J182" i="2"/>
  <c r="O182" s="1"/>
</calcChain>
</file>

<file path=xl/sharedStrings.xml><?xml version="1.0" encoding="utf-8"?>
<sst xmlns="http://schemas.openxmlformats.org/spreadsheetml/2006/main" count="1343" uniqueCount="452">
  <si>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</si>
  <si>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</si>
  <si>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</si>
  <si>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</si>
  <si>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</si>
  <si>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</si>
  <si>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</si>
  <si>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</si>
  <si>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</si>
  <si>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</si>
  <si>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</si>
  <si>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</si>
  <si>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</si>
  <si>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</si>
  <si>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</si>
  <si>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</si>
  <si>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</si>
  <si>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</si>
  <si>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</si>
  <si>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</si>
  <si>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</si>
  <si>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</si>
  <si>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</si>
  <si>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</si>
  <si>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</si>
  <si>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</si>
  <si>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</si>
  <si>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</si>
  <si>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</si>
  <si>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</si>
  <si>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</si>
  <si>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</si>
  <si>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</si>
  <si>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</si>
  <si>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</si>
  <si>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</si>
  <si>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</si>
  <si>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</si>
  <si>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</si>
  <si>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</si>
  <si>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</si>
  <si>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</si>
  <si>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</si>
  <si>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</si>
  <si>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</si>
  <si>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</si>
  <si>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</si>
  <si>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</si>
  <si>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</si>
  <si>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</si>
  <si>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</si>
  <si>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</si>
  <si>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</si>
  <si>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</si>
  <si>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</si>
  <si>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</si>
  <si>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</si>
  <si>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</si>
  <si>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</si>
  <si>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</si>
  <si>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</si>
  <si>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</si>
  <si>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</si>
  <si>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</si>
  <si>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</si>
  <si>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</si>
  <si>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</si>
  <si>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</si>
  <si>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</si>
  <si>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</si>
  <si>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</si>
  <si>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</si>
  <si>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</si>
  <si>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</si>
  <si>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</si>
  <si>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</si>
  <si>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</si>
  <si>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</si>
  <si>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</si>
  <si>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</si>
  <si>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</si>
  <si>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</si>
  <si>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</si>
  <si>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</si>
  <si>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</si>
  <si>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</si>
  <si>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</si>
  <si>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</si>
  <si>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</si>
  <si>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</si>
  <si>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</si>
  <si>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</si>
  <si>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</si>
  <si>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</si>
  <si>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</si>
  <si>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</si>
  <si>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</si>
  <si>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</si>
  <si>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</si>
  <si>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</si>
  <si>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</si>
  <si>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</si>
  <si>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</si>
  <si>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</si>
  <si>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</si>
  <si>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</si>
  <si>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</si>
  <si>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</si>
  <si>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</si>
  <si>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</si>
  <si>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</si>
  <si>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</si>
  <si>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</si>
  <si>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</si>
  <si>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</si>
  <si>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</si>
  <si>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</si>
  <si>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</si>
  <si>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</si>
  <si>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</si>
  <si>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</si>
  <si>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</si>
  <si>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</si>
  <si>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</si>
  <si>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</si>
  <si>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</si>
  <si>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</si>
  <si>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</si>
  <si>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</si>
  <si>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</si>
  <si>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</si>
  <si>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</si>
  <si>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</si>
  <si>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</si>
  <si>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</si>
  <si>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</si>
  <si>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</si>
  <si>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</si>
  <si>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</si>
  <si>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</si>
  <si>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</si>
  <si>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</si>
  <si>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</si>
  <si>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</si>
  <si>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</si>
  <si>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</si>
  <si>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</si>
  <si>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</si>
  <si>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</si>
  <si>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</si>
  <si>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</si>
  <si>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</si>
  <si>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</si>
  <si>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</si>
  <si>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</si>
  <si>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</si>
  <si>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</si>
  <si>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</si>
  <si>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</si>
  <si>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</si>
  <si>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</si>
  <si>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</si>
  <si>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</si>
  <si>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</si>
  <si>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</si>
  <si>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</si>
  <si>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</si>
  <si>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</si>
  <si>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</si>
  <si>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</si>
  <si>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</si>
  <si>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</si>
  <si>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</si>
  <si>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</si>
  <si>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</si>
  <si>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</si>
  <si>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</si>
  <si>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</si>
  <si>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</si>
  <si>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</si>
  <si>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</si>
  <si>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</si>
  <si>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</si>
  <si>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</si>
  <si>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</si>
  <si>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</si>
  <si>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</si>
  <si>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</si>
  <si>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</si>
  <si>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</si>
  <si>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</si>
  <si>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</si>
  <si>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</si>
  <si>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</si>
  <si>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</si>
  <si>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</si>
  <si>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</si>
  <si>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</si>
  <si>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</si>
  <si>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</si>
  <si>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</si>
  <si>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</si>
  <si>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</si>
  <si>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</si>
  <si>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</si>
  <si>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</si>
  <si>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</si>
  <si>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</si>
  <si>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</si>
  <si>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</si>
  <si>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</si>
  <si>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</si>
  <si>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</si>
  <si>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</si>
  <si>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</si>
  <si>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</si>
  <si>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</si>
  <si>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</si>
  <si>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</si>
  <si>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</si>
  <si>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</si>
  <si>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</si>
  <si>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</si>
  <si>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</si>
  <si>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</si>
  <si>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</si>
  <si>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</si>
  <si>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</si>
  <si>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</si>
  <si>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</si>
  <si>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</si>
  <si>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</si>
  <si>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</si>
  <si>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</si>
  <si>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</si>
  <si>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</si>
  <si>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</si>
  <si>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</si>
  <si>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</si>
  <si>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</si>
  <si>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</si>
  <si>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</si>
  <si>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</si>
  <si>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</si>
  <si>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</si>
  <si>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</si>
  <si>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</si>
  <si>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</si>
  <si>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</si>
  <si>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</si>
  <si>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</si>
  <si>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</si>
  <si>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</si>
  <si>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</si>
  <si>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</si>
  <si>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</si>
  <si>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</si>
  <si>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</si>
  <si>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</si>
  <si>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</si>
  <si>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</si>
  <si>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</si>
  <si>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</si>
  <si>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</si>
  <si>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</si>
  <si>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</si>
  <si>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</si>
  <si>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</si>
  <si>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</si>
  <si>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</si>
  <si>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</si>
  <si>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</si>
  <si>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</si>
  <si>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</si>
  <si>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</si>
  <si>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</si>
  <si>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</si>
  <si>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</si>
  <si>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</si>
  <si>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</si>
  <si>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</si>
  <si>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</si>
  <si>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</si>
  <si>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</si>
  <si>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</si>
  <si>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</si>
  <si>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</si>
  <si>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</si>
  <si>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</si>
  <si>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</si>
  <si>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</si>
  <si>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</si>
  <si>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</si>
  <si>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</si>
  <si>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</si>
  <si>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</si>
  <si>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</si>
  <si>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</si>
  <si>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</si>
  <si>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</si>
  <si>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</si>
  <si>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</si>
  <si>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</si>
  <si>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</si>
  <si>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</si>
  <si>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</si>
  <si>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</si>
  <si>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</si>
  <si>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</si>
  <si>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</si>
  <si>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</si>
  <si>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</si>
  <si>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</si>
  <si>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</si>
  <si>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</si>
  <si>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</si>
  <si>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</si>
  <si>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</si>
  <si>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</si>
  <si>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</si>
  <si>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</si>
  <si>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</si>
  <si>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</si>
  <si>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</si>
  <si>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</si>
  <si>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</si>
  <si>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</si>
  <si>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</si>
  <si>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</si>
  <si>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</si>
  <si>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</si>
  <si>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</si>
  <si>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</si>
  <si>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</si>
  <si>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</si>
  <si>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</si>
  <si>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</si>
  <si>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</si>
  <si>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</si>
  <si>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</si>
  <si>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</si>
  <si>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</si>
  <si>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</si>
  <si>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</si>
  <si>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</si>
  <si>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</si>
  <si>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</si>
  <si>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</si>
  <si>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</si>
  <si>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</si>
  <si>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</si>
  <si>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</si>
  <si>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</si>
  <si>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</si>
  <si>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</si>
  <si>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</si>
  <si>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</si>
  <si>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</si>
  <si>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</si>
  <si>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</si>
  <si>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</si>
  <si>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</si>
  <si>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</si>
  <si>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</si>
  <si>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</si>
  <si>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</si>
  <si>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</si>
  <si>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</si>
  <si>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</si>
  <si>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</si>
  <si>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</si>
  <si>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</si>
  <si>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</si>
  <si>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</si>
  <si>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864  20240014100000150</t>
  </si>
  <si>
    <t>346</t>
  </si>
  <si>
    <t>291</t>
  </si>
  <si>
    <t>296</t>
  </si>
  <si>
    <t>349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</si>
  <si>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</si>
  <si>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</si>
  <si>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</si>
  <si>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</si>
  <si>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</si>
  <si>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</si>
  <si>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</si>
  <si>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</si>
  <si>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</si>
  <si>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</si>
  <si>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</si>
  <si>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</si>
  <si>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</si>
  <si>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</si>
  <si>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</si>
  <si>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</si>
  <si>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</si>
  <si>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</si>
  <si>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</si>
  <si>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</si>
  <si>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</si>
  <si>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</si>
  <si>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</si>
  <si>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</si>
  <si>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</si>
  <si>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</si>
  <si>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</si>
  <si>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</si>
  <si>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</si>
  <si>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</si>
  <si>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</si>
  <si>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</si>
  <si>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</si>
  <si>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</si>
  <si>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</si>
  <si>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</si>
  <si>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</si>
  <si>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</si>
  <si>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</si>
  <si>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</si>
  <si>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</si>
  <si>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</si>
  <si>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</si>
  <si>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</si>
  <si>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</si>
  <si>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</si>
  <si>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</si>
  <si>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</si>
  <si>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</si>
  <si>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</si>
  <si>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</si>
  <si>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</si>
  <si>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</si>
  <si>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</si>
  <si>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</si>
  <si>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</si>
  <si>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Уплата налогов, сборов и иных платежей</t>
  </si>
  <si>
    <t>1 14 02053 10 0000 410</t>
  </si>
  <si>
    <t>1 14 02050 00 0000 410</t>
  </si>
  <si>
    <t>1 14 02000 00 0000 410</t>
  </si>
  <si>
    <t>Доходы от реализации имущества, находящегося в  собственности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</si>
  <si>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</si>
  <si>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Работы и услуги по содержанию имущества</t>
  </si>
  <si>
    <t>64410L2990</t>
  </si>
  <si>
    <t>10503020011000110</t>
  </si>
  <si>
    <t>6440184460</t>
  </si>
  <si>
    <t>Прочие работы и услуги</t>
  </si>
  <si>
    <t>6440683300</t>
  </si>
  <si>
    <t xml:space="preserve">Культура </t>
  </si>
  <si>
    <t>6440680480</t>
  </si>
  <si>
    <t>266</t>
  </si>
  <si>
    <t>Пособие по временной нетрудоспособности</t>
  </si>
  <si>
    <t>01.08.2023г.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</si>
</sst>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40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20" xfId="0" applyFont="1" applyFill="1" applyBorder="1" applyAlignment="1">
      <alignment wrapText="1"/>
    </xf>
    <xf numFmtId="49" fontId="0" fillId="15" borderId="18" xfId="0" applyNumberForma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" fillId="15" borderId="20" xfId="0" applyFont="1" applyFill="1" applyBorder="1" applyAlignment="1">
      <alignment wrapText="1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2"/>
  <sheetViews>
    <sheetView showGridLines="0" topLeftCell="A6" zoomScaleNormal="100" workbookViewId="0">
      <selection activeCell="F20" sqref="F20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97" t="s">
        <v>0</v>
      </c>
      <c r="B2" s="197"/>
      <c r="C2" s="197"/>
      <c r="D2" s="197"/>
      <c r="E2" s="197"/>
      <c r="F2" s="197"/>
      <c r="G2" s="197"/>
      <c r="H2" s="197"/>
      <c r="I2" s="7"/>
      <c r="J2" s="8" t="s">
        <v>1</v>
      </c>
    </row>
    <row r="3" spans="1:13" ht="38.25" customHeight="1">
      <c r="A3" s="198" t="s">
        <v>241</v>
      </c>
      <c r="B3" s="198"/>
      <c r="C3" s="198"/>
      <c r="D3" s="198"/>
      <c r="E3" s="198"/>
      <c r="F3" s="198"/>
      <c r="G3" s="198"/>
      <c r="H3" s="198"/>
      <c r="I3" s="9" t="s">
        <v>2</v>
      </c>
      <c r="J3" s="10" t="s">
        <v>3</v>
      </c>
    </row>
    <row r="4" spans="1:13">
      <c r="A4" s="199" t="s">
        <v>451</v>
      </c>
      <c r="B4" s="199"/>
      <c r="C4" s="199"/>
      <c r="D4" s="199"/>
      <c r="E4" s="199"/>
      <c r="F4" s="199"/>
      <c r="G4" s="199"/>
      <c r="H4" s="199"/>
      <c r="I4" s="9" t="s">
        <v>4</v>
      </c>
      <c r="J4" s="11"/>
    </row>
    <row r="5" spans="1:13" ht="45" customHeight="1">
      <c r="A5" s="200" t="s">
        <v>5</v>
      </c>
      <c r="B5" s="200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201" t="s">
        <v>7</v>
      </c>
      <c r="B6" s="201"/>
      <c r="C6" s="201"/>
      <c r="D6" s="201"/>
      <c r="E6" s="201"/>
      <c r="F6" s="201"/>
      <c r="G6" s="201"/>
      <c r="H6" s="201"/>
      <c r="I6" s="9" t="s">
        <v>8</v>
      </c>
      <c r="J6" s="12"/>
    </row>
    <row r="7" spans="1:13">
      <c r="A7" s="202" t="s">
        <v>9</v>
      </c>
      <c r="B7" s="202"/>
      <c r="C7" s="202"/>
      <c r="D7" s="202"/>
      <c r="E7" s="202"/>
      <c r="F7" s="202"/>
      <c r="G7" s="202"/>
      <c r="H7" s="202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205" t="s">
        <v>15</v>
      </c>
      <c r="B11" s="205"/>
      <c r="C11" s="205"/>
      <c r="D11" s="205"/>
      <c r="E11" s="205"/>
      <c r="F11" s="205"/>
      <c r="G11" s="205"/>
      <c r="H11" s="205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206" t="s">
        <v>16</v>
      </c>
      <c r="B13" s="206" t="s">
        <v>17</v>
      </c>
      <c r="C13" s="215" t="s">
        <v>18</v>
      </c>
      <c r="D13" s="216"/>
      <c r="E13" s="206" t="s">
        <v>19</v>
      </c>
      <c r="F13" s="208" t="s">
        <v>20</v>
      </c>
      <c r="G13" s="209"/>
      <c r="H13" s="209"/>
      <c r="I13" s="210"/>
      <c r="J13" s="206" t="s">
        <v>21</v>
      </c>
    </row>
    <row r="14" spans="1:13" ht="21" customHeight="1">
      <c r="A14" s="207"/>
      <c r="B14" s="207"/>
      <c r="C14" s="217"/>
      <c r="D14" s="218"/>
      <c r="E14" s="207"/>
      <c r="F14" s="16" t="s">
        <v>22</v>
      </c>
      <c r="G14" s="16" t="s">
        <v>23</v>
      </c>
      <c r="H14" s="16" t="s">
        <v>24</v>
      </c>
      <c r="I14" s="16" t="s">
        <v>25</v>
      </c>
      <c r="J14" s="207"/>
      <c r="M14" s="31"/>
    </row>
    <row r="15" spans="1:13" ht="13.5" thickBot="1">
      <c r="A15" s="17" t="s">
        <v>26</v>
      </c>
      <c r="B15" s="18" t="s">
        <v>27</v>
      </c>
      <c r="C15" s="211" t="s">
        <v>28</v>
      </c>
      <c r="D15" s="212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4750897.1099999994</v>
      </c>
      <c r="F16" s="24">
        <f>F17+F58</f>
        <v>1974783.53</v>
      </c>
      <c r="G16" s="24">
        <f>G17+G58</f>
        <v>79849.460000000006</v>
      </c>
      <c r="H16" s="24">
        <f>H17+H58</f>
        <v>79849.460000000006</v>
      </c>
      <c r="I16" s="24">
        <f>I17+I58</f>
        <v>1974783.53</v>
      </c>
      <c r="J16" s="24">
        <f>E16-F16</f>
        <v>2776113.5799999991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1115000</v>
      </c>
      <c r="F17" s="24">
        <f>F18+F24+F36+F47+F49+F34+F35+F57+F27+F53</f>
        <v>469396.57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469396.57</v>
      </c>
      <c r="J17" s="24">
        <f>E17-F17</f>
        <v>645603.42999999993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53000</v>
      </c>
      <c r="F18" s="82">
        <f>F19+F22+F21</f>
        <v>31622.739999999998</v>
      </c>
      <c r="G18" s="54">
        <f>G19+G20+G21+G22</f>
        <v>77297.66</v>
      </c>
      <c r="H18" s="54">
        <f>H19+H20+H21+H22</f>
        <v>77297.66</v>
      </c>
      <c r="I18" s="54">
        <f>I19+I20+I21+I22+I26+I25</f>
        <v>31622.739999999998</v>
      </c>
      <c r="J18" s="62">
        <f t="shared" ref="J18:J81" si="0">E18-F18</f>
        <v>21377.260000000002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380</v>
      </c>
      <c r="E19" s="25">
        <v>53000</v>
      </c>
      <c r="F19" s="25">
        <v>31453.48</v>
      </c>
      <c r="G19" s="25">
        <v>77297.66</v>
      </c>
      <c r="H19" s="25">
        <v>77297.66</v>
      </c>
      <c r="I19" s="25">
        <f>F19</f>
        <v>31453.48</v>
      </c>
      <c r="J19" s="24">
        <f>E19-F19</f>
        <v>21546.52</v>
      </c>
    </row>
    <row r="20" spans="1:10" ht="24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>
        <v>34.42</v>
      </c>
      <c r="G21" s="25"/>
      <c r="H21" s="25"/>
      <c r="I21" s="25">
        <f t="shared" ref="I21:I26" si="1">F21</f>
        <v>34.42</v>
      </c>
      <c r="J21" s="24">
        <f t="shared" si="0"/>
        <v>-34.42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134.84</v>
      </c>
      <c r="G22" s="25"/>
      <c r="H22" s="25"/>
      <c r="I22" s="25">
        <f>F22</f>
        <v>134.84</v>
      </c>
      <c r="J22" s="24">
        <f t="shared" si="0"/>
        <v>-134.84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213" t="s">
        <v>220</v>
      </c>
      <c r="D24" s="214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9000</v>
      </c>
      <c r="F33" s="54">
        <f>F34+F35</f>
        <v>16527.490000000002</v>
      </c>
      <c r="G33" s="54"/>
      <c r="H33" s="54"/>
      <c r="I33" s="54">
        <f>I34+I35</f>
        <v>16527.490000000002</v>
      </c>
      <c r="J33" s="62">
        <f>J34+J35</f>
        <v>-7527.4900000000016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9000</v>
      </c>
      <c r="F34" s="25">
        <v>16527.490000000002</v>
      </c>
      <c r="G34" s="25"/>
      <c r="H34" s="25"/>
      <c r="I34" s="25">
        <f>F34</f>
        <v>16527.490000000002</v>
      </c>
      <c r="J34" s="24">
        <f t="shared" si="0"/>
        <v>-7527.4900000000016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183" t="s">
        <v>443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918000</v>
      </c>
      <c r="F36" s="54">
        <f>F37+F40+F38+F39</f>
        <v>345124.83</v>
      </c>
      <c r="G36" s="25"/>
      <c r="H36" s="25"/>
      <c r="I36" s="54">
        <f>I37+I40+I38+I39</f>
        <v>345124.83</v>
      </c>
      <c r="J36" s="62">
        <f t="shared" si="0"/>
        <v>572875.16999999993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102000</v>
      </c>
      <c r="F37" s="25">
        <v>0</v>
      </c>
      <c r="G37" s="25">
        <v>0</v>
      </c>
      <c r="H37" s="25">
        <v>0</v>
      </c>
      <c r="I37" s="25">
        <f t="shared" ref="I37:I43" si="4">F37</f>
        <v>0</v>
      </c>
      <c r="J37" s="24">
        <f t="shared" si="0"/>
        <v>102000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8161.51</v>
      </c>
      <c r="G38" s="25">
        <v>0</v>
      </c>
      <c r="H38" s="25">
        <v>0</v>
      </c>
      <c r="I38" s="25">
        <f t="shared" si="4"/>
        <v>8161.51</v>
      </c>
      <c r="J38" s="24">
        <f t="shared" si="0"/>
        <v>-8161.51</v>
      </c>
    </row>
    <row r="39" spans="1:10" ht="39" customHeight="1">
      <c r="A39" s="19"/>
      <c r="B39" s="20"/>
      <c r="C39" s="169" t="s">
        <v>38</v>
      </c>
      <c r="D39" s="170" t="s">
        <v>409</v>
      </c>
      <c r="E39" s="25">
        <v>0</v>
      </c>
      <c r="F39" s="103">
        <v>0</v>
      </c>
      <c r="G39" s="103"/>
      <c r="H39" s="103"/>
      <c r="I39" s="103">
        <f>F39</f>
        <v>0</v>
      </c>
      <c r="J39" s="104">
        <f t="shared" si="0"/>
        <v>0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816000</v>
      </c>
      <c r="F40" s="54">
        <f>F42+F44+F41+F48</f>
        <v>336963.32</v>
      </c>
      <c r="G40" s="25">
        <v>7290.03</v>
      </c>
      <c r="H40" s="25">
        <v>7290.03</v>
      </c>
      <c r="I40" s="54">
        <f t="shared" si="4"/>
        <v>336963.32</v>
      </c>
      <c r="J40" s="62">
        <f t="shared" si="0"/>
        <v>479036.68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447000</v>
      </c>
      <c r="F41" s="25">
        <v>308698.17</v>
      </c>
      <c r="G41" s="25"/>
      <c r="H41" s="25"/>
      <c r="I41" s="25">
        <f>F41</f>
        <v>308698.17</v>
      </c>
      <c r="J41" s="24">
        <f t="shared" si="0"/>
        <v>138301.83000000002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369000</v>
      </c>
      <c r="F42" s="25">
        <v>28265.15</v>
      </c>
      <c r="G42" s="25">
        <v>0</v>
      </c>
      <c r="H42" s="25">
        <v>0</v>
      </c>
      <c r="I42" s="25">
        <f t="shared" si="4"/>
        <v>28265.15</v>
      </c>
      <c r="J42" s="24">
        <f t="shared" si="0"/>
        <v>340734.85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213" t="s">
        <v>256</v>
      </c>
      <c r="D48" s="214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76121.509999999995</v>
      </c>
      <c r="G49" s="25"/>
      <c r="H49" s="25"/>
      <c r="I49" s="54">
        <f>I50+I52+I51</f>
        <v>76121.509999999995</v>
      </c>
      <c r="J49" s="62">
        <f>J50+J52</f>
        <v>58878.490000000005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76121.509999999995</v>
      </c>
      <c r="G52" s="25"/>
      <c r="H52" s="25"/>
      <c r="I52" s="25">
        <f t="shared" si="5"/>
        <v>76121.509999999995</v>
      </c>
      <c r="J52" s="24">
        <f t="shared" si="0"/>
        <v>58878.490000000005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2" t="s">
        <v>439</v>
      </c>
      <c r="B54" s="20" t="s">
        <v>36</v>
      </c>
      <c r="C54" s="63" t="s">
        <v>48</v>
      </c>
      <c r="D54" s="175" t="s">
        <v>438</v>
      </c>
      <c r="E54" s="25">
        <f t="shared" si="6"/>
        <v>0</v>
      </c>
      <c r="F54" s="25">
        <v>0</v>
      </c>
      <c r="G54" s="25"/>
      <c r="H54" s="25"/>
      <c r="I54" s="25">
        <f t="shared" si="5"/>
        <v>0</v>
      </c>
      <c r="J54" s="24">
        <f t="shared" si="0"/>
        <v>0</v>
      </c>
    </row>
    <row r="55" spans="1:10" ht="53.25" customHeight="1">
      <c r="A55" s="132" t="s">
        <v>440</v>
      </c>
      <c r="B55" s="27" t="s">
        <v>36</v>
      </c>
      <c r="C55" s="72" t="s">
        <v>48</v>
      </c>
      <c r="D55" s="65" t="s">
        <v>437</v>
      </c>
      <c r="E55" s="54">
        <f t="shared" si="6"/>
        <v>0</v>
      </c>
      <c r="F55" s="54">
        <f t="shared" si="6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2" t="s">
        <v>440</v>
      </c>
      <c r="B56" s="20" t="s">
        <v>36</v>
      </c>
      <c r="C56" s="63" t="s">
        <v>48</v>
      </c>
      <c r="D56" s="175" t="s">
        <v>436</v>
      </c>
      <c r="E56" s="25">
        <v>0</v>
      </c>
      <c r="F56" s="25">
        <v>0</v>
      </c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E75+E79+E59+E60+E73</f>
        <v>3635897.11</v>
      </c>
      <c r="F58" s="54">
        <f>F59+F60+F69+F75+F68+F79</f>
        <v>1505386.96</v>
      </c>
      <c r="G58" s="54">
        <f>G59+G60+G69+G75+G68+G79</f>
        <v>0</v>
      </c>
      <c r="H58" s="54">
        <f>H59+H60+H69+H75+H68+H79</f>
        <v>0</v>
      </c>
      <c r="I58" s="54">
        <f>I59+I60+I69+I75+I68+I79</f>
        <v>1505386.96</v>
      </c>
      <c r="J58" s="62">
        <f t="shared" si="0"/>
        <v>2130510.15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397</v>
      </c>
      <c r="E59" s="25">
        <v>375273</v>
      </c>
      <c r="F59" s="25">
        <v>233131</v>
      </c>
      <c r="G59" s="25">
        <v>0</v>
      </c>
      <c r="H59" s="25">
        <v>0</v>
      </c>
      <c r="I59" s="25">
        <f>F59</f>
        <v>233131</v>
      </c>
      <c r="J59" s="24">
        <f t="shared" si="0"/>
        <v>142142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1182275</v>
      </c>
      <c r="F60" s="25">
        <v>599867</v>
      </c>
      <c r="G60" s="25">
        <v>0</v>
      </c>
      <c r="H60" s="25">
        <v>0</v>
      </c>
      <c r="I60" s="25">
        <f>F60</f>
        <v>599867</v>
      </c>
      <c r="J60" s="24">
        <f t="shared" si="0"/>
        <v>582408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81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391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203"/>
      <c r="D70" s="204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394</v>
      </c>
      <c r="B71" s="120" t="s">
        <v>36</v>
      </c>
      <c r="C71" s="121" t="s">
        <v>48</v>
      </c>
      <c r="D71" s="122" t="s">
        <v>391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41.25" customHeight="1">
      <c r="A73" s="74" t="s">
        <v>249</v>
      </c>
      <c r="B73" s="75" t="s">
        <v>36</v>
      </c>
      <c r="C73" s="176" t="s">
        <v>48</v>
      </c>
      <c r="D73" s="177" t="s">
        <v>391</v>
      </c>
      <c r="E73" s="25">
        <f>E74</f>
        <v>0</v>
      </c>
      <c r="F73" s="25"/>
      <c r="G73" s="25"/>
      <c r="H73" s="25"/>
      <c r="I73" s="25"/>
      <c r="J73" s="24"/>
    </row>
    <row r="74" spans="1:10" ht="60" customHeight="1">
      <c r="A74" s="181" t="s">
        <v>394</v>
      </c>
      <c r="B74" s="182" t="s">
        <v>36</v>
      </c>
      <c r="C74" s="69" t="s">
        <v>48</v>
      </c>
      <c r="D74" s="70" t="s">
        <v>391</v>
      </c>
      <c r="E74" s="25">
        <v>0</v>
      </c>
      <c r="F74" s="25"/>
      <c r="G74" s="25"/>
      <c r="H74" s="25"/>
      <c r="I74" s="25"/>
      <c r="J74" s="24"/>
    </row>
    <row r="75" spans="1:10" ht="38.25" customHeight="1">
      <c r="A75" s="74" t="s">
        <v>250</v>
      </c>
      <c r="B75" s="75" t="s">
        <v>36</v>
      </c>
      <c r="C75" s="76" t="s">
        <v>48</v>
      </c>
      <c r="D75" s="77" t="s">
        <v>372</v>
      </c>
      <c r="E75" s="54">
        <f>E76</f>
        <v>114948.96</v>
      </c>
      <c r="F75" s="54">
        <f>F76</f>
        <v>80464.28</v>
      </c>
      <c r="G75" s="54">
        <f>G76</f>
        <v>0</v>
      </c>
      <c r="H75" s="54">
        <f>H76</f>
        <v>0</v>
      </c>
      <c r="I75" s="54">
        <f>I76</f>
        <v>80464.28</v>
      </c>
      <c r="J75" s="62">
        <f>J76+J77+J81</f>
        <v>34484.680000000008</v>
      </c>
    </row>
    <row r="76" spans="1:10" ht="36" customHeight="1">
      <c r="A76" s="19" t="s">
        <v>335</v>
      </c>
      <c r="B76" s="20" t="s">
        <v>36</v>
      </c>
      <c r="C76" s="63" t="s">
        <v>48</v>
      </c>
      <c r="D76" s="64" t="s">
        <v>379</v>
      </c>
      <c r="E76" s="25">
        <v>114948.96</v>
      </c>
      <c r="F76" s="25">
        <v>80464.28</v>
      </c>
      <c r="G76" s="25">
        <v>0</v>
      </c>
      <c r="H76" s="25">
        <v>0</v>
      </c>
      <c r="I76" s="25">
        <f t="shared" si="7"/>
        <v>80464.28</v>
      </c>
      <c r="J76" s="24">
        <f t="shared" si="0"/>
        <v>34484.680000000008</v>
      </c>
    </row>
    <row r="77" spans="1:10" ht="48" hidden="1" customHeight="1">
      <c r="A77" s="56" t="s">
        <v>251</v>
      </c>
      <c r="B77" s="20" t="s">
        <v>36</v>
      </c>
      <c r="C77" s="63" t="s">
        <v>48</v>
      </c>
      <c r="D77" s="64"/>
      <c r="E77" s="25">
        <v>0</v>
      </c>
      <c r="F77" s="25"/>
      <c r="G77" s="25"/>
      <c r="H77" s="25"/>
      <c r="I77" s="25"/>
      <c r="J77" s="24">
        <f t="shared" si="0"/>
        <v>0</v>
      </c>
    </row>
    <row r="78" spans="1:10" ht="38.25" hidden="1" customHeight="1">
      <c r="A78" s="57" t="s">
        <v>194</v>
      </c>
      <c r="B78" s="58" t="s">
        <v>36</v>
      </c>
      <c r="C78" s="195" t="s">
        <v>193</v>
      </c>
      <c r="D78" s="196"/>
      <c r="E78" s="60"/>
      <c r="F78" s="60"/>
      <c r="G78" s="59"/>
      <c r="H78" s="59"/>
      <c r="I78" s="25">
        <f t="shared" si="7"/>
        <v>0</v>
      </c>
      <c r="J78" s="24">
        <f t="shared" si="0"/>
        <v>0</v>
      </c>
    </row>
    <row r="79" spans="1:10" ht="20.25" customHeight="1">
      <c r="A79" s="99" t="s">
        <v>368</v>
      </c>
      <c r="B79" s="58" t="s">
        <v>36</v>
      </c>
      <c r="C79" s="97" t="s">
        <v>48</v>
      </c>
      <c r="D79" s="98" t="s">
        <v>373</v>
      </c>
      <c r="E79" s="62">
        <f>E80</f>
        <v>1963400.15</v>
      </c>
      <c r="F79" s="62">
        <f>F80</f>
        <v>591924.68000000005</v>
      </c>
      <c r="G79" s="62">
        <f>G80</f>
        <v>0</v>
      </c>
      <c r="H79" s="62">
        <f>H80</f>
        <v>0</v>
      </c>
      <c r="I79" s="62">
        <f>I80</f>
        <v>591924.68000000005</v>
      </c>
      <c r="J79" s="62">
        <f t="shared" si="0"/>
        <v>1371475.4699999997</v>
      </c>
    </row>
    <row r="80" spans="1:10" ht="60" customHeight="1">
      <c r="A80" s="56" t="s">
        <v>357</v>
      </c>
      <c r="B80" s="58" t="s">
        <v>36</v>
      </c>
      <c r="C80" s="195" t="s">
        <v>374</v>
      </c>
      <c r="D80" s="196"/>
      <c r="E80" s="25">
        <v>1963400.15</v>
      </c>
      <c r="F80" s="25">
        <v>591924.68000000005</v>
      </c>
      <c r="G80" s="59"/>
      <c r="H80" s="59"/>
      <c r="I80" s="25">
        <f t="shared" si="7"/>
        <v>591924.68000000005</v>
      </c>
      <c r="J80" s="24">
        <f t="shared" si="0"/>
        <v>1371475.4699999997</v>
      </c>
    </row>
    <row r="81" spans="1:10" ht="60" hidden="1" customHeight="1">
      <c r="A81" s="56" t="s">
        <v>324</v>
      </c>
      <c r="B81" s="86">
        <v>10</v>
      </c>
      <c r="C81" s="63" t="s">
        <v>339</v>
      </c>
      <c r="D81" s="49" t="s">
        <v>325</v>
      </c>
      <c r="E81" s="25"/>
      <c r="F81" s="25"/>
      <c r="G81" s="86"/>
      <c r="H81" s="86"/>
      <c r="I81" s="25">
        <f t="shared" si="7"/>
        <v>0</v>
      </c>
      <c r="J81" s="24">
        <f t="shared" si="0"/>
        <v>0</v>
      </c>
    </row>
    <row r="82" spans="1:10" ht="60" customHeight="1"/>
  </sheetData>
  <mergeCells count="19">
    <mergeCell ref="J13:J14"/>
    <mergeCell ref="C15:D15"/>
    <mergeCell ref="C48:D48"/>
    <mergeCell ref="C24:D24"/>
    <mergeCell ref="C13:D14"/>
    <mergeCell ref="C80:D80"/>
    <mergeCell ref="A2:H2"/>
    <mergeCell ref="A3:H3"/>
    <mergeCell ref="A4:H4"/>
    <mergeCell ref="A5:B5"/>
    <mergeCell ref="A6:H6"/>
    <mergeCell ref="A7:H7"/>
    <mergeCell ref="C78:D78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85"/>
  <sheetViews>
    <sheetView showGridLines="0" zoomScaleNormal="100" workbookViewId="0">
      <selection activeCell="H57" sqref="H5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205" t="s">
        <v>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36" t="s">
        <v>16</v>
      </c>
      <c r="B3" s="206" t="s">
        <v>17</v>
      </c>
      <c r="C3" s="215" t="s">
        <v>54</v>
      </c>
      <c r="D3" s="238"/>
      <c r="E3" s="238"/>
      <c r="F3" s="238"/>
      <c r="G3" s="216"/>
      <c r="H3" s="206" t="s">
        <v>19</v>
      </c>
      <c r="I3" s="206" t="s">
        <v>55</v>
      </c>
      <c r="J3" s="208" t="s">
        <v>20</v>
      </c>
      <c r="K3" s="209"/>
      <c r="L3" s="209"/>
      <c r="M3" s="210"/>
      <c r="N3" s="208" t="s">
        <v>21</v>
      </c>
      <c r="O3" s="210"/>
    </row>
    <row r="4" spans="1:19" ht="225">
      <c r="A4" s="237"/>
      <c r="B4" s="207"/>
      <c r="C4" s="217"/>
      <c r="D4" s="239"/>
      <c r="E4" s="239"/>
      <c r="F4" s="239"/>
      <c r="G4" s="218"/>
      <c r="H4" s="207"/>
      <c r="I4" s="207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211" t="s">
        <v>28</v>
      </c>
      <c r="D5" s="225"/>
      <c r="E5" s="225"/>
      <c r="F5" s="225"/>
      <c r="G5" s="212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H7+H10+H37+H42+H44+H49+H57+H70+H84+H103+H113+H120+H172+H176+H101+H82+H169</f>
        <v>5229443.2600000007</v>
      </c>
      <c r="I6" s="24">
        <f>I7+I10+I37+I42+I44+I49+I57+I70+I84+I103+I113+I120+I172+I176+I101+I82+I169</f>
        <v>5229443.2600000007</v>
      </c>
      <c r="J6" s="24">
        <f>J7+J10+J37+J42+J49+J57+J70+J84+J103+J113+J120+J172+J176+J82+J101+J169</f>
        <v>2149771.7899999996</v>
      </c>
      <c r="K6" s="24" t="e">
        <f>K7+K10+K37+K42+K49+K57+K70+K84+K103+K113+K120+K172+K176</f>
        <v>#REF!</v>
      </c>
      <c r="L6" s="24" t="e">
        <f>L7+L10+L37+L42+L49+L57+L70+L84+L103+L113+L120+L172+L176</f>
        <v>#REF!</v>
      </c>
      <c r="M6" s="24">
        <f>M7+M10+M37+M42+M49+M57+M70+M84+M103+M113+M120+M172+M176+M82+M169</f>
        <v>2149771.7899999996</v>
      </c>
      <c r="N6" s="24">
        <f>N7+N10+N37+N42+N49+N57+N70+N84+N103+N113+N120+N172+N176+N44+N101+N169</f>
        <v>3048351.47</v>
      </c>
      <c r="O6" s="24">
        <f>O7+O10+O37+O42+O49+O57+O70+O84+O103+O113+O120+O172+O176+O101+O169</f>
        <v>3048351.47</v>
      </c>
    </row>
    <row r="7" spans="1:19" ht="42" hidden="1" customHeight="1">
      <c r="A7" s="89" t="s">
        <v>192</v>
      </c>
      <c r="B7" s="219" t="s">
        <v>189</v>
      </c>
      <c r="C7" s="220"/>
      <c r="D7" s="220"/>
      <c r="E7" s="220"/>
      <c r="F7" s="220"/>
      <c r="G7" s="221"/>
      <c r="H7" s="62">
        <f>H8+H9</f>
        <v>0</v>
      </c>
      <c r="I7" s="62">
        <f>I8+I9</f>
        <v>0</v>
      </c>
      <c r="J7" s="62">
        <f>J8+J9</f>
        <v>0</v>
      </c>
      <c r="K7" s="62" t="e">
        <f>#REF!+#REF!+K16+K17+K18+K19+K20+K21+K22+K23+K24+K25+#REF!+K26+K27+K28+K8+K9</f>
        <v>#REF!</v>
      </c>
      <c r="L7" s="62" t="e">
        <f>#REF!+#REF!+L16+L17+L18+L19+L20+L21+L22+L23+L24+L25+#REF!+L26+L27+L28+L8+L9</f>
        <v>#REF!</v>
      </c>
      <c r="M7" s="62">
        <f>M8+M9</f>
        <v>0</v>
      </c>
      <c r="N7" s="62">
        <f t="shared" ref="N7:N41" si="0">H7-J7</f>
        <v>0</v>
      </c>
      <c r="O7" s="62">
        <f t="shared" ref="O7:O106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29" t="s">
        <v>64</v>
      </c>
      <c r="C10" s="230"/>
      <c r="D10" s="230"/>
      <c r="E10" s="230"/>
      <c r="F10" s="230"/>
      <c r="G10" s="231"/>
      <c r="H10" s="54">
        <f>H14+H16+H17+H18+H19+H20+H21+H22+H23+H24+H25+H36+H26+H31+H13+H34+H35+H11+H12+H15</f>
        <v>2144510.3600000003</v>
      </c>
      <c r="I10" s="54">
        <f>I14+I16+I17+I18+I19+I20+I21+I22+I23+I24+I25+I36+I26+I31+I13+I34+I35+I11+I12+I15</f>
        <v>2144510.3600000003</v>
      </c>
      <c r="J10" s="54">
        <f>J14+J16+J17+J18+J19+J20+J21+J22+J23+J24+J25+J36+J26+J31+J13+J34+J35+J11+J15+J12</f>
        <v>1099710.3799999999</v>
      </c>
      <c r="K10" s="54">
        <f t="shared" ref="K10:O10" si="2">K14+K16+K17+K18+K19+K20+K21+K22+K23+K24+K25+K36+K26+K31+K13+K34+K35+K11+K12</f>
        <v>0</v>
      </c>
      <c r="L10" s="54">
        <f t="shared" si="2"/>
        <v>0</v>
      </c>
      <c r="M10" s="54">
        <f>M14+M16+M17+M18+M19+M20+M21+M22+M23+M24+M25+M36+M26+M31+M13+M34+M35+M11+M12+M15</f>
        <v>1099710.3799999999</v>
      </c>
      <c r="N10" s="54">
        <f t="shared" si="2"/>
        <v>1044799.98</v>
      </c>
      <c r="O10" s="54">
        <f t="shared" si="2"/>
        <v>1044799.98</v>
      </c>
      <c r="R10" s="91">
        <f>H10-H35-H36+H57</f>
        <v>2246859.3200000003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1" t="s">
        <v>410</v>
      </c>
      <c r="F11" s="110" t="s">
        <v>351</v>
      </c>
      <c r="G11" s="111" t="s">
        <v>66</v>
      </c>
      <c r="H11" s="103">
        <v>404496</v>
      </c>
      <c r="I11" s="25">
        <f>H11</f>
        <v>404496</v>
      </c>
      <c r="J11" s="25">
        <v>216313.76</v>
      </c>
      <c r="K11" s="25"/>
      <c r="L11" s="25"/>
      <c r="M11" s="25">
        <f t="shared" ref="M11:M16" si="3">J11</f>
        <v>216313.76</v>
      </c>
      <c r="N11" s="24">
        <f>H11-J11</f>
        <v>188182.24</v>
      </c>
      <c r="O11" s="24">
        <f>I11-J11</f>
        <v>188182.24</v>
      </c>
      <c r="P11" s="91">
        <f>J11+J13+J58</f>
        <v>695774.40999999992</v>
      </c>
      <c r="Q11" s="144"/>
      <c r="R11" s="144"/>
      <c r="S11" s="144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71" t="s">
        <v>410</v>
      </c>
      <c r="F12" s="110" t="s">
        <v>350</v>
      </c>
      <c r="G12" s="111" t="s">
        <v>68</v>
      </c>
      <c r="H12" s="25">
        <v>122157.79</v>
      </c>
      <c r="I12" s="25">
        <f>H12</f>
        <v>122157.79</v>
      </c>
      <c r="J12" s="25">
        <v>61098.76</v>
      </c>
      <c r="K12" s="25"/>
      <c r="L12" s="25"/>
      <c r="M12" s="25">
        <f t="shared" si="3"/>
        <v>61098.76</v>
      </c>
      <c r="N12" s="24">
        <f>H12-J12</f>
        <v>61059.029999999992</v>
      </c>
      <c r="O12" s="24">
        <f>I12-J12</f>
        <v>61059.029999999992</v>
      </c>
      <c r="P12" s="91">
        <f>J12+J16+J60</f>
        <v>195664.38</v>
      </c>
      <c r="R12" s="91">
        <f>J10-J35-J36+J57</f>
        <v>1138702.0399999998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171" t="s">
        <v>411</v>
      </c>
      <c r="F13" s="40" t="s">
        <v>351</v>
      </c>
      <c r="G13" s="41" t="s">
        <v>66</v>
      </c>
      <c r="H13" s="25">
        <v>874316.86</v>
      </c>
      <c r="I13" s="25">
        <f>H13</f>
        <v>874316.86</v>
      </c>
      <c r="J13" s="25">
        <v>442695.44</v>
      </c>
      <c r="K13" s="25"/>
      <c r="L13" s="25"/>
      <c r="M13" s="25">
        <f t="shared" si="3"/>
        <v>442695.44</v>
      </c>
      <c r="N13" s="24">
        <f>H13-J13</f>
        <v>431621.42</v>
      </c>
      <c r="O13" s="24">
        <f>I13-J13</f>
        <v>431621.42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5" si="4">H14</f>
        <v>0</v>
      </c>
      <c r="J14" s="25">
        <v>0</v>
      </c>
      <c r="K14" s="25"/>
      <c r="L14" s="25"/>
      <c r="M14" s="25">
        <f t="shared" si="3"/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450</v>
      </c>
      <c r="B15" s="38" t="s">
        <v>61</v>
      </c>
      <c r="C15" s="192" t="s">
        <v>48</v>
      </c>
      <c r="D15" s="193" t="s">
        <v>64</v>
      </c>
      <c r="E15" s="193" t="s">
        <v>411</v>
      </c>
      <c r="F15" s="193" t="s">
        <v>351</v>
      </c>
      <c r="G15" s="194" t="s">
        <v>449</v>
      </c>
      <c r="H15" s="25">
        <v>878.14</v>
      </c>
      <c r="I15" s="25">
        <f t="shared" si="4"/>
        <v>878.14</v>
      </c>
      <c r="J15" s="25">
        <v>878.14</v>
      </c>
      <c r="K15" s="25"/>
      <c r="L15" s="25"/>
      <c r="M15" s="25">
        <f t="shared" si="3"/>
        <v>878.14</v>
      </c>
      <c r="N15" s="24">
        <f t="shared" si="0"/>
        <v>0</v>
      </c>
      <c r="O15" s="24">
        <f t="shared" si="1"/>
        <v>0</v>
      </c>
    </row>
    <row r="16" spans="1:19" ht="14.25">
      <c r="A16" s="37" t="s">
        <v>67</v>
      </c>
      <c r="B16" s="38" t="s">
        <v>61</v>
      </c>
      <c r="C16" s="39" t="s">
        <v>48</v>
      </c>
      <c r="D16" s="40" t="s">
        <v>64</v>
      </c>
      <c r="E16" s="171" t="s">
        <v>411</v>
      </c>
      <c r="F16" s="40" t="s">
        <v>350</v>
      </c>
      <c r="G16" s="41" t="s">
        <v>68</v>
      </c>
      <c r="H16" s="25">
        <v>264308.89</v>
      </c>
      <c r="I16" s="25">
        <f t="shared" si="4"/>
        <v>264308.89</v>
      </c>
      <c r="J16" s="25">
        <v>123584.09</v>
      </c>
      <c r="K16" s="25"/>
      <c r="L16" s="25"/>
      <c r="M16" s="25">
        <f t="shared" si="3"/>
        <v>123584.09</v>
      </c>
      <c r="N16" s="24">
        <f t="shared" si="0"/>
        <v>140724.80000000002</v>
      </c>
      <c r="O16" s="24">
        <f t="shared" si="1"/>
        <v>140724.80000000002</v>
      </c>
      <c r="P16" s="91">
        <f>H13+H16</f>
        <v>1138625.75</v>
      </c>
    </row>
    <row r="17" spans="1:16" ht="16.5" customHeight="1">
      <c r="A17" s="37" t="s">
        <v>69</v>
      </c>
      <c r="B17" s="38" t="s">
        <v>61</v>
      </c>
      <c r="C17" s="39" t="s">
        <v>48</v>
      </c>
      <c r="D17" s="40" t="s">
        <v>64</v>
      </c>
      <c r="E17" s="171" t="s">
        <v>411</v>
      </c>
      <c r="F17" s="40" t="s">
        <v>337</v>
      </c>
      <c r="G17" s="41" t="s">
        <v>70</v>
      </c>
      <c r="H17" s="92">
        <v>38900</v>
      </c>
      <c r="I17" s="25">
        <f t="shared" si="4"/>
        <v>38900</v>
      </c>
      <c r="J17" s="92">
        <v>18286.419999999998</v>
      </c>
      <c r="K17" s="25"/>
      <c r="L17" s="25"/>
      <c r="M17" s="25">
        <f t="shared" ref="M17:M33" si="5">J17</f>
        <v>18286.419999999998</v>
      </c>
      <c r="N17" s="24">
        <f t="shared" si="0"/>
        <v>20613.580000000002</v>
      </c>
      <c r="O17" s="24">
        <f t="shared" si="1"/>
        <v>20613.580000000002</v>
      </c>
      <c r="P17" s="91">
        <f>M17+M18+M20+M21+M23</f>
        <v>100029.04999999999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171" t="s">
        <v>411</v>
      </c>
      <c r="F18" s="148" t="s">
        <v>337</v>
      </c>
      <c r="G18" s="149" t="s">
        <v>73</v>
      </c>
      <c r="H18" s="92">
        <v>3309.68</v>
      </c>
      <c r="I18" s="25">
        <f t="shared" si="4"/>
        <v>3309.68</v>
      </c>
      <c r="J18" s="92">
        <v>1293.0999999999999</v>
      </c>
      <c r="K18" s="25"/>
      <c r="L18" s="25"/>
      <c r="M18" s="25">
        <f t="shared" si="5"/>
        <v>1293.0999999999999</v>
      </c>
      <c r="N18" s="24">
        <f t="shared" si="0"/>
        <v>2016.58</v>
      </c>
      <c r="O18" s="24">
        <f t="shared" si="1"/>
        <v>2016.58</v>
      </c>
    </row>
    <row r="19" spans="1:16" ht="16.5" customHeight="1">
      <c r="A19" s="37" t="s">
        <v>72</v>
      </c>
      <c r="B19" s="38" t="s">
        <v>61</v>
      </c>
      <c r="C19" s="39" t="s">
        <v>48</v>
      </c>
      <c r="D19" s="40" t="s">
        <v>64</v>
      </c>
      <c r="E19" s="171" t="s">
        <v>411</v>
      </c>
      <c r="F19" s="143" t="s">
        <v>401</v>
      </c>
      <c r="G19" s="41" t="s">
        <v>73</v>
      </c>
      <c r="H19" s="92">
        <v>143753</v>
      </c>
      <c r="I19" s="25">
        <f t="shared" si="4"/>
        <v>143753</v>
      </c>
      <c r="J19" s="92">
        <v>87526.399999999994</v>
      </c>
      <c r="K19" s="25"/>
      <c r="L19" s="25"/>
      <c r="M19" s="25">
        <f t="shared" si="5"/>
        <v>87526.399999999994</v>
      </c>
      <c r="N19" s="90">
        <f t="shared" si="0"/>
        <v>56226.600000000006</v>
      </c>
      <c r="O19" s="24">
        <f t="shared" si="1"/>
        <v>56226.600000000006</v>
      </c>
    </row>
    <row r="20" spans="1:16" ht="14.25">
      <c r="A20" s="37" t="s">
        <v>74</v>
      </c>
      <c r="B20" s="38" t="s">
        <v>61</v>
      </c>
      <c r="C20" s="39" t="s">
        <v>48</v>
      </c>
      <c r="D20" s="40" t="s">
        <v>64</v>
      </c>
      <c r="E20" s="171" t="s">
        <v>411</v>
      </c>
      <c r="F20" s="40" t="s">
        <v>337</v>
      </c>
      <c r="G20" s="41" t="s">
        <v>75</v>
      </c>
      <c r="H20" s="92">
        <v>63450</v>
      </c>
      <c r="I20" s="25">
        <f t="shared" si="4"/>
        <v>63450</v>
      </c>
      <c r="J20" s="92">
        <v>31724.53</v>
      </c>
      <c r="K20" s="25"/>
      <c r="L20" s="25"/>
      <c r="M20" s="25">
        <f t="shared" si="5"/>
        <v>31724.53</v>
      </c>
      <c r="N20" s="24">
        <f t="shared" si="0"/>
        <v>31725.47</v>
      </c>
      <c r="O20" s="24">
        <f t="shared" si="1"/>
        <v>31725.47</v>
      </c>
      <c r="P20" s="91"/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171" t="s">
        <v>411</v>
      </c>
      <c r="F21" s="40" t="s">
        <v>337</v>
      </c>
      <c r="G21" s="41" t="s">
        <v>77</v>
      </c>
      <c r="H21" s="92">
        <v>23000</v>
      </c>
      <c r="I21" s="25">
        <f t="shared" si="4"/>
        <v>23000</v>
      </c>
      <c r="J21" s="92">
        <v>7350</v>
      </c>
      <c r="K21" s="25"/>
      <c r="L21" s="25"/>
      <c r="M21" s="25">
        <f>J21</f>
        <v>7350</v>
      </c>
      <c r="N21" s="24">
        <f t="shared" si="0"/>
        <v>15650</v>
      </c>
      <c r="O21" s="24">
        <f t="shared" si="1"/>
        <v>15650</v>
      </c>
    </row>
    <row r="22" spans="1:16" ht="14.25">
      <c r="A22" s="37" t="s">
        <v>76</v>
      </c>
      <c r="B22" s="38" t="s">
        <v>61</v>
      </c>
      <c r="C22" s="39" t="s">
        <v>48</v>
      </c>
      <c r="D22" s="40" t="s">
        <v>64</v>
      </c>
      <c r="E22" s="171" t="s">
        <v>411</v>
      </c>
      <c r="F22" s="40" t="s">
        <v>337</v>
      </c>
      <c r="G22" s="126" t="s">
        <v>395</v>
      </c>
      <c r="H22" s="92">
        <v>3500</v>
      </c>
      <c r="I22" s="25">
        <f t="shared" si="4"/>
        <v>3500</v>
      </c>
      <c r="J22" s="92">
        <v>0</v>
      </c>
      <c r="K22" s="25"/>
      <c r="L22" s="25"/>
      <c r="M22" s="25">
        <f t="shared" si="5"/>
        <v>0</v>
      </c>
      <c r="N22" s="24">
        <f t="shared" si="0"/>
        <v>3500</v>
      </c>
      <c r="O22" s="24">
        <f t="shared" si="1"/>
        <v>3500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171" t="s">
        <v>411</v>
      </c>
      <c r="F23" s="40" t="s">
        <v>337</v>
      </c>
      <c r="G23" s="161" t="s">
        <v>396</v>
      </c>
      <c r="H23" s="92">
        <v>80000</v>
      </c>
      <c r="I23" s="25">
        <f t="shared" si="4"/>
        <v>80000</v>
      </c>
      <c r="J23" s="92">
        <v>41375</v>
      </c>
      <c r="K23" s="25"/>
      <c r="L23" s="25"/>
      <c r="M23" s="25">
        <f>J23</f>
        <v>41375</v>
      </c>
      <c r="N23" s="24">
        <f t="shared" si="0"/>
        <v>38625</v>
      </c>
      <c r="O23" s="24">
        <f t="shared" si="1"/>
        <v>38625</v>
      </c>
    </row>
    <row r="24" spans="1:16" ht="27.75" customHeight="1">
      <c r="A24" s="37" t="s">
        <v>82</v>
      </c>
      <c r="B24" s="38" t="s">
        <v>61</v>
      </c>
      <c r="C24" s="39" t="s">
        <v>48</v>
      </c>
      <c r="D24" s="40" t="s">
        <v>64</v>
      </c>
      <c r="E24" s="171" t="s">
        <v>411</v>
      </c>
      <c r="F24" s="40" t="s">
        <v>337</v>
      </c>
      <c r="G24" s="41" t="s">
        <v>375</v>
      </c>
      <c r="H24" s="92">
        <v>30500</v>
      </c>
      <c r="I24" s="25">
        <f t="shared" si="4"/>
        <v>30500</v>
      </c>
      <c r="J24" s="92">
        <v>0</v>
      </c>
      <c r="K24" s="25"/>
      <c r="L24" s="25"/>
      <c r="M24" s="25">
        <f>J24</f>
        <v>0</v>
      </c>
      <c r="N24" s="24">
        <f t="shared" si="0"/>
        <v>30500</v>
      </c>
      <c r="O24" s="24">
        <f t="shared" si="1"/>
        <v>30500</v>
      </c>
      <c r="P24" s="91">
        <f>J17+J19+J21+J20+J22+J23+J24</f>
        <v>186262.34999999998</v>
      </c>
    </row>
    <row r="25" spans="1:16" ht="14.25">
      <c r="A25" s="37" t="s">
        <v>80</v>
      </c>
      <c r="B25" s="38" t="s">
        <v>61</v>
      </c>
      <c r="C25" s="100" t="s">
        <v>48</v>
      </c>
      <c r="D25" s="101" t="s">
        <v>64</v>
      </c>
      <c r="E25" s="101" t="s">
        <v>411</v>
      </c>
      <c r="F25" s="101" t="s">
        <v>337</v>
      </c>
      <c r="G25" s="102" t="s">
        <v>81</v>
      </c>
      <c r="H25" s="25">
        <v>0</v>
      </c>
      <c r="I25" s="25">
        <f t="shared" si="4"/>
        <v>0</v>
      </c>
      <c r="J25" s="25">
        <v>0</v>
      </c>
      <c r="K25" s="25"/>
      <c r="L25" s="25"/>
      <c r="M25" s="25">
        <f t="shared" si="5"/>
        <v>0</v>
      </c>
      <c r="N25" s="24">
        <f t="shared" si="0"/>
        <v>0</v>
      </c>
      <c r="O25" s="24">
        <f t="shared" si="1"/>
        <v>0</v>
      </c>
    </row>
    <row r="26" spans="1:16" ht="13.5" customHeight="1">
      <c r="A26" s="37" t="s">
        <v>297</v>
      </c>
      <c r="B26" s="38" t="s">
        <v>61</v>
      </c>
      <c r="C26" s="39" t="s">
        <v>48</v>
      </c>
      <c r="D26" s="40" t="s">
        <v>64</v>
      </c>
      <c r="E26" s="171" t="s">
        <v>411</v>
      </c>
      <c r="F26" s="40" t="s">
        <v>47</v>
      </c>
      <c r="G26" s="41" t="s">
        <v>376</v>
      </c>
      <c r="H26" s="25">
        <v>77000</v>
      </c>
      <c r="I26" s="25">
        <f t="shared" si="4"/>
        <v>77000</v>
      </c>
      <c r="J26" s="25">
        <v>57525</v>
      </c>
      <c r="K26" s="25"/>
      <c r="L26" s="25"/>
      <c r="M26" s="25">
        <f t="shared" si="5"/>
        <v>57525</v>
      </c>
      <c r="N26" s="24">
        <f t="shared" si="0"/>
        <v>19475</v>
      </c>
      <c r="O26" s="24">
        <f t="shared" si="1"/>
        <v>19475</v>
      </c>
    </row>
    <row r="27" spans="1:16" ht="0.75" hidden="1" customHeight="1">
      <c r="A27" s="37" t="s">
        <v>63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66</v>
      </c>
      <c r="H27" s="25"/>
      <c r="I27" s="25">
        <f t="shared" si="4"/>
        <v>0</v>
      </c>
      <c r="J27" s="25"/>
      <c r="K27" s="25"/>
      <c r="L27" s="25"/>
      <c r="M27" s="25">
        <f t="shared" si="5"/>
        <v>0</v>
      </c>
      <c r="N27" s="24">
        <f t="shared" si="0"/>
        <v>0</v>
      </c>
      <c r="O27" s="24">
        <f t="shared" si="1"/>
        <v>0</v>
      </c>
    </row>
    <row r="28" spans="1:16" ht="12.75" hidden="1" customHeight="1">
      <c r="A28" s="37" t="s">
        <v>67</v>
      </c>
      <c r="B28" s="38" t="s">
        <v>61</v>
      </c>
      <c r="C28" s="39" t="s">
        <v>48</v>
      </c>
      <c r="D28" s="40" t="s">
        <v>64</v>
      </c>
      <c r="E28" s="40" t="s">
        <v>84</v>
      </c>
      <c r="F28" s="40" t="s">
        <v>65</v>
      </c>
      <c r="G28" s="41" t="s">
        <v>68</v>
      </c>
      <c r="H28" s="25"/>
      <c r="I28" s="25">
        <f t="shared" si="4"/>
        <v>0</v>
      </c>
      <c r="J28" s="25"/>
      <c r="K28" s="25"/>
      <c r="L28" s="25"/>
      <c r="M28" s="25">
        <f t="shared" si="5"/>
        <v>0</v>
      </c>
      <c r="N28" s="24">
        <f t="shared" si="0"/>
        <v>0</v>
      </c>
      <c r="O28" s="24">
        <f t="shared" si="1"/>
        <v>0</v>
      </c>
    </row>
    <row r="29" spans="1:16" ht="16.5" hidden="1" customHeight="1">
      <c r="A29" s="42" t="s">
        <v>162</v>
      </c>
      <c r="B29" s="38"/>
      <c r="C29" s="226" t="s">
        <v>164</v>
      </c>
      <c r="D29" s="227"/>
      <c r="E29" s="227"/>
      <c r="F29" s="227"/>
      <c r="G29" s="228"/>
      <c r="H29" s="25"/>
      <c r="I29" s="25">
        <f t="shared" si="4"/>
        <v>0</v>
      </c>
      <c r="J29" s="25"/>
      <c r="K29" s="25"/>
      <c r="L29" s="25"/>
      <c r="M29" s="25">
        <f t="shared" si="5"/>
        <v>0</v>
      </c>
      <c r="N29" s="24">
        <f t="shared" si="0"/>
        <v>0</v>
      </c>
      <c r="O29" s="24">
        <f t="shared" si="1"/>
        <v>0</v>
      </c>
    </row>
    <row r="30" spans="1:16" ht="18" hidden="1" customHeight="1">
      <c r="A30" s="37" t="s">
        <v>78</v>
      </c>
      <c r="B30" s="38" t="s">
        <v>61</v>
      </c>
      <c r="C30" s="39" t="s">
        <v>48</v>
      </c>
      <c r="D30" s="40" t="s">
        <v>85</v>
      </c>
      <c r="E30" s="40" t="s">
        <v>86</v>
      </c>
      <c r="F30" s="40" t="s">
        <v>65</v>
      </c>
      <c r="G30" s="41" t="s">
        <v>79</v>
      </c>
      <c r="H30" s="25"/>
      <c r="I30" s="25">
        <f t="shared" si="4"/>
        <v>0</v>
      </c>
      <c r="J30" s="25"/>
      <c r="K30" s="25"/>
      <c r="L30" s="25"/>
      <c r="M30" s="25">
        <f t="shared" si="5"/>
        <v>0</v>
      </c>
      <c r="N30" s="24">
        <f t="shared" si="0"/>
        <v>0</v>
      </c>
      <c r="O30" s="24">
        <f t="shared" si="1"/>
        <v>0</v>
      </c>
    </row>
    <row r="31" spans="1:16" ht="15" customHeight="1">
      <c r="A31" s="37" t="s">
        <v>298</v>
      </c>
      <c r="B31" s="38" t="s">
        <v>61</v>
      </c>
      <c r="C31" s="39" t="s">
        <v>48</v>
      </c>
      <c r="D31" s="40" t="s">
        <v>64</v>
      </c>
      <c r="E31" s="171" t="s">
        <v>411</v>
      </c>
      <c r="F31" s="40" t="s">
        <v>226</v>
      </c>
      <c r="G31" s="41" t="s">
        <v>376</v>
      </c>
      <c r="H31" s="25">
        <v>840</v>
      </c>
      <c r="I31" s="25">
        <f t="shared" si="4"/>
        <v>840</v>
      </c>
      <c r="J31" s="25">
        <v>840</v>
      </c>
      <c r="K31" s="25"/>
      <c r="L31" s="25"/>
      <c r="M31" s="25">
        <f t="shared" si="5"/>
        <v>840</v>
      </c>
      <c r="N31" s="24">
        <f t="shared" si="0"/>
        <v>0</v>
      </c>
      <c r="O31" s="24">
        <f t="shared" ref="O31:O36" si="6">I31-J31</f>
        <v>0</v>
      </c>
    </row>
    <row r="32" spans="1:16" ht="14.25" hidden="1">
      <c r="A32" s="42" t="s">
        <v>163</v>
      </c>
      <c r="B32" s="38"/>
      <c r="C32" s="226" t="s">
        <v>205</v>
      </c>
      <c r="D32" s="227"/>
      <c r="E32" s="227"/>
      <c r="F32" s="227"/>
      <c r="G32" s="228"/>
      <c r="H32" s="54"/>
      <c r="I32" s="25">
        <f t="shared" si="4"/>
        <v>0</v>
      </c>
      <c r="J32" s="54"/>
      <c r="K32" s="54">
        <f>K33</f>
        <v>0</v>
      </c>
      <c r="L32" s="54">
        <f>L33</f>
        <v>0</v>
      </c>
      <c r="M32" s="25">
        <f t="shared" si="5"/>
        <v>0</v>
      </c>
      <c r="N32" s="24">
        <f t="shared" si="0"/>
        <v>0</v>
      </c>
      <c r="O32" s="24">
        <f t="shared" si="6"/>
        <v>0</v>
      </c>
    </row>
    <row r="33" spans="1:16" ht="14.25" hidden="1">
      <c r="A33" s="37" t="s">
        <v>78</v>
      </c>
      <c r="B33" s="38" t="s">
        <v>61</v>
      </c>
      <c r="C33" s="39" t="s">
        <v>48</v>
      </c>
      <c r="D33" s="40" t="s">
        <v>206</v>
      </c>
      <c r="E33" s="40" t="s">
        <v>87</v>
      </c>
      <c r="F33" s="40" t="s">
        <v>88</v>
      </c>
      <c r="G33" s="41" t="s">
        <v>79</v>
      </c>
      <c r="H33" s="25"/>
      <c r="I33" s="25">
        <f t="shared" si="4"/>
        <v>0</v>
      </c>
      <c r="J33" s="25"/>
      <c r="K33" s="25">
        <v>0</v>
      </c>
      <c r="L33" s="25">
        <v>0</v>
      </c>
      <c r="M33" s="25">
        <f t="shared" si="5"/>
        <v>0</v>
      </c>
      <c r="N33" s="24">
        <f t="shared" si="0"/>
        <v>0</v>
      </c>
      <c r="O33" s="24">
        <f t="shared" si="6"/>
        <v>0</v>
      </c>
    </row>
    <row r="34" spans="1:16" ht="14.25">
      <c r="A34" s="37" t="s">
        <v>327</v>
      </c>
      <c r="B34" s="38" t="s">
        <v>61</v>
      </c>
      <c r="C34" s="39" t="s">
        <v>48</v>
      </c>
      <c r="D34" s="40" t="s">
        <v>64</v>
      </c>
      <c r="E34" s="171" t="s">
        <v>411</v>
      </c>
      <c r="F34" s="40" t="s">
        <v>326</v>
      </c>
      <c r="G34" s="41" t="s">
        <v>376</v>
      </c>
      <c r="H34" s="25">
        <v>1500</v>
      </c>
      <c r="I34" s="25">
        <f t="shared" si="4"/>
        <v>1500</v>
      </c>
      <c r="J34" s="25">
        <v>0</v>
      </c>
      <c r="K34" s="25"/>
      <c r="L34" s="25"/>
      <c r="M34" s="25">
        <f>J34</f>
        <v>0</v>
      </c>
      <c r="N34" s="24">
        <f t="shared" si="0"/>
        <v>1500</v>
      </c>
      <c r="O34" s="24">
        <f t="shared" si="6"/>
        <v>1500</v>
      </c>
      <c r="P34" s="91">
        <f>H17+H19+H20+H21+H22+H23+H24</f>
        <v>383103</v>
      </c>
    </row>
    <row r="35" spans="1:16" ht="14.25">
      <c r="A35" s="37"/>
      <c r="B35" s="38" t="s">
        <v>61</v>
      </c>
      <c r="C35" s="39" t="s">
        <v>48</v>
      </c>
      <c r="D35" s="40" t="s">
        <v>64</v>
      </c>
      <c r="E35" s="141" t="s">
        <v>412</v>
      </c>
      <c r="F35" s="40" t="s">
        <v>326</v>
      </c>
      <c r="G35" s="123" t="s">
        <v>388</v>
      </c>
      <c r="H35" s="25">
        <v>6000</v>
      </c>
      <c r="I35" s="25">
        <f t="shared" si="4"/>
        <v>6000</v>
      </c>
      <c r="J35" s="25">
        <v>6000</v>
      </c>
      <c r="K35" s="25"/>
      <c r="L35" s="25"/>
      <c r="M35" s="25">
        <f>J35</f>
        <v>6000</v>
      </c>
      <c r="N35" s="24">
        <f t="shared" si="0"/>
        <v>0</v>
      </c>
      <c r="O35" s="24">
        <f t="shared" si="6"/>
        <v>0</v>
      </c>
      <c r="P35" s="142"/>
    </row>
    <row r="36" spans="1:16" ht="14.25">
      <c r="A36" s="37" t="s">
        <v>76</v>
      </c>
      <c r="B36" s="38" t="s">
        <v>61</v>
      </c>
      <c r="C36" s="100" t="s">
        <v>48</v>
      </c>
      <c r="D36" s="101" t="s">
        <v>64</v>
      </c>
      <c r="E36" s="101" t="s">
        <v>413</v>
      </c>
      <c r="F36" s="101" t="s">
        <v>337</v>
      </c>
      <c r="G36" s="102" t="s">
        <v>77</v>
      </c>
      <c r="H36" s="25">
        <v>6600</v>
      </c>
      <c r="I36" s="25">
        <f>H36</f>
        <v>6600</v>
      </c>
      <c r="J36" s="25">
        <v>3219.74</v>
      </c>
      <c r="K36" s="25"/>
      <c r="L36" s="25"/>
      <c r="M36" s="25">
        <f>J36</f>
        <v>3219.74</v>
      </c>
      <c r="N36" s="24">
        <f>H36-J36</f>
        <v>3380.26</v>
      </c>
      <c r="O36" s="24">
        <f t="shared" si="6"/>
        <v>3380.26</v>
      </c>
      <c r="P36" s="91"/>
    </row>
    <row r="37" spans="1:16" ht="57.75" customHeight="1">
      <c r="A37" s="61" t="s">
        <v>299</v>
      </c>
      <c r="B37" s="38"/>
      <c r="C37" s="39"/>
      <c r="D37" s="40"/>
      <c r="E37" s="83" t="s">
        <v>277</v>
      </c>
      <c r="F37" s="40"/>
      <c r="G37" s="41"/>
      <c r="H37" s="54">
        <f>H38+H41</f>
        <v>3300</v>
      </c>
      <c r="I37" s="54">
        <f>I38+I41</f>
        <v>3300</v>
      </c>
      <c r="J37" s="54">
        <f>J38+J41</f>
        <v>3300</v>
      </c>
      <c r="K37" s="54">
        <f t="shared" ref="K37:O37" si="7">K38+K41</f>
        <v>0</v>
      </c>
      <c r="L37" s="54">
        <f t="shared" si="7"/>
        <v>0</v>
      </c>
      <c r="M37" s="54">
        <f t="shared" si="7"/>
        <v>3300</v>
      </c>
      <c r="N37" s="54">
        <f t="shared" si="7"/>
        <v>0</v>
      </c>
      <c r="O37" s="54">
        <f t="shared" si="7"/>
        <v>0</v>
      </c>
    </row>
    <row r="38" spans="1:16" ht="15" customHeight="1">
      <c r="A38" s="37" t="s">
        <v>300</v>
      </c>
      <c r="B38" s="38" t="s">
        <v>61</v>
      </c>
      <c r="C38" s="39" t="s">
        <v>48</v>
      </c>
      <c r="D38" s="40" t="s">
        <v>277</v>
      </c>
      <c r="E38" s="171" t="s">
        <v>414</v>
      </c>
      <c r="F38" s="40" t="s">
        <v>318</v>
      </c>
      <c r="G38" s="41" t="s">
        <v>107</v>
      </c>
      <c r="H38" s="25">
        <v>3000</v>
      </c>
      <c r="I38" s="25">
        <f>H38</f>
        <v>3000</v>
      </c>
      <c r="J38" s="25">
        <v>3000</v>
      </c>
      <c r="K38" s="25"/>
      <c r="L38" s="25"/>
      <c r="M38" s="25">
        <f>J38</f>
        <v>3000</v>
      </c>
      <c r="N38" s="24">
        <f t="shared" si="0"/>
        <v>0</v>
      </c>
      <c r="O38" s="24">
        <f t="shared" si="1"/>
        <v>0</v>
      </c>
    </row>
    <row r="39" spans="1:16" ht="29.25" hidden="1">
      <c r="A39" s="37" t="s">
        <v>162</v>
      </c>
      <c r="B39" s="38"/>
      <c r="C39" s="39"/>
      <c r="D39" s="40"/>
      <c r="E39" s="83" t="s">
        <v>85</v>
      </c>
      <c r="F39" s="40"/>
      <c r="G39" s="41"/>
      <c r="H39" s="54">
        <f>H40</f>
        <v>0</v>
      </c>
      <c r="I39" s="54">
        <f>I40</f>
        <v>0</v>
      </c>
      <c r="J39" s="54">
        <f>J40</f>
        <v>0</v>
      </c>
      <c r="K39" s="54"/>
      <c r="L39" s="54"/>
      <c r="M39" s="25">
        <f>J39</f>
        <v>0</v>
      </c>
      <c r="N39" s="62">
        <f t="shared" si="0"/>
        <v>0</v>
      </c>
      <c r="O39" s="62">
        <f t="shared" si="1"/>
        <v>0</v>
      </c>
    </row>
    <row r="40" spans="1:16" ht="14.25" hidden="1">
      <c r="A40" s="37" t="s">
        <v>296</v>
      </c>
      <c r="B40" s="38" t="s">
        <v>61</v>
      </c>
      <c r="C40" s="39" t="s">
        <v>48</v>
      </c>
      <c r="D40" s="40" t="s">
        <v>85</v>
      </c>
      <c r="E40" s="40" t="s">
        <v>315</v>
      </c>
      <c r="F40" s="40" t="s">
        <v>317</v>
      </c>
      <c r="G40" s="41" t="s">
        <v>79</v>
      </c>
      <c r="H40" s="25">
        <v>0</v>
      </c>
      <c r="I40" s="25">
        <f>H40</f>
        <v>0</v>
      </c>
      <c r="J40" s="25"/>
      <c r="K40" s="25"/>
      <c r="L40" s="25"/>
      <c r="M40" s="25">
        <f>J40</f>
        <v>0</v>
      </c>
      <c r="N40" s="24">
        <f t="shared" si="0"/>
        <v>0</v>
      </c>
      <c r="O40" s="24">
        <f t="shared" si="1"/>
        <v>0</v>
      </c>
    </row>
    <row r="41" spans="1:16" ht="14.25">
      <c r="A41" s="37"/>
      <c r="B41" s="38"/>
      <c r="C41" s="39" t="s">
        <v>48</v>
      </c>
      <c r="D41" s="40" t="s">
        <v>277</v>
      </c>
      <c r="E41" s="171" t="s">
        <v>415</v>
      </c>
      <c r="F41" s="40" t="s">
        <v>318</v>
      </c>
      <c r="G41" s="41" t="s">
        <v>107</v>
      </c>
      <c r="H41" s="25">
        <v>300</v>
      </c>
      <c r="I41" s="25">
        <v>300</v>
      </c>
      <c r="J41" s="25">
        <v>300</v>
      </c>
      <c r="K41" s="25"/>
      <c r="L41" s="25"/>
      <c r="M41" s="25">
        <f>J41</f>
        <v>300</v>
      </c>
      <c r="N41" s="24">
        <f t="shared" si="0"/>
        <v>0</v>
      </c>
      <c r="O41" s="24">
        <f>I41-M41</f>
        <v>0</v>
      </c>
    </row>
    <row r="42" spans="1:16" ht="28.5">
      <c r="A42" s="61" t="s">
        <v>384</v>
      </c>
      <c r="B42" s="38"/>
      <c r="C42" s="39"/>
      <c r="D42" s="40"/>
      <c r="E42" s="83" t="s">
        <v>85</v>
      </c>
      <c r="F42" s="40"/>
      <c r="G42" s="41"/>
      <c r="H42" s="54">
        <f>H43</f>
        <v>0</v>
      </c>
      <c r="I42" s="54">
        <f>H42</f>
        <v>0</v>
      </c>
      <c r="J42" s="54">
        <f>J43</f>
        <v>0</v>
      </c>
      <c r="K42" s="54">
        <f>J42</f>
        <v>0</v>
      </c>
      <c r="L42" s="54">
        <f>K42</f>
        <v>0</v>
      </c>
      <c r="M42" s="54">
        <f>M43</f>
        <v>0</v>
      </c>
      <c r="N42" s="54">
        <f>N43</f>
        <v>0</v>
      </c>
      <c r="O42" s="54">
        <f>N42</f>
        <v>0</v>
      </c>
    </row>
    <row r="43" spans="1:16" ht="14.25">
      <c r="A43" s="37"/>
      <c r="B43" s="38"/>
      <c r="C43" s="39" t="s">
        <v>48</v>
      </c>
      <c r="D43" s="40" t="s">
        <v>85</v>
      </c>
      <c r="E43" s="40" t="s">
        <v>370</v>
      </c>
      <c r="F43" s="40" t="s">
        <v>317</v>
      </c>
      <c r="G43" s="115" t="s">
        <v>388</v>
      </c>
      <c r="H43" s="25">
        <v>0</v>
      </c>
      <c r="I43" s="25">
        <f>H43</f>
        <v>0</v>
      </c>
      <c r="J43" s="25">
        <v>0</v>
      </c>
      <c r="K43" s="25">
        <f>J43</f>
        <v>0</v>
      </c>
      <c r="L43" s="25">
        <f>K43</f>
        <v>0</v>
      </c>
      <c r="M43" s="25">
        <f t="shared" ref="M43:M48" si="8">J43</f>
        <v>0</v>
      </c>
      <c r="N43" s="25">
        <f>H43-J43</f>
        <v>0</v>
      </c>
      <c r="O43" s="25">
        <f>N43</f>
        <v>0</v>
      </c>
    </row>
    <row r="44" spans="1:16" ht="14.25" customHeight="1">
      <c r="A44" s="61" t="s">
        <v>294</v>
      </c>
      <c r="B44" s="38"/>
      <c r="C44" s="233" t="s">
        <v>206</v>
      </c>
      <c r="D44" s="234"/>
      <c r="E44" s="234"/>
      <c r="F44" s="234"/>
      <c r="G44" s="235"/>
      <c r="H44" s="54">
        <f>H45+H47</f>
        <v>0</v>
      </c>
      <c r="I44" s="54">
        <f>I45+I47</f>
        <v>0</v>
      </c>
      <c r="J44" s="54">
        <f>J45+J47+J48</f>
        <v>0</v>
      </c>
      <c r="K44" s="54">
        <f>K45+K46</f>
        <v>0</v>
      </c>
      <c r="L44" s="54">
        <f>L45+L46</f>
        <v>0</v>
      </c>
      <c r="M44" s="54">
        <f t="shared" si="8"/>
        <v>0</v>
      </c>
      <c r="N44" s="62">
        <f t="shared" ref="N44:N66" si="9">H44-J44</f>
        <v>0</v>
      </c>
      <c r="O44" s="62">
        <f t="shared" si="1"/>
        <v>0</v>
      </c>
    </row>
    <row r="45" spans="1:16" ht="15" customHeight="1">
      <c r="A45" s="37" t="s">
        <v>295</v>
      </c>
      <c r="B45" s="38" t="s">
        <v>61</v>
      </c>
      <c r="C45" s="39" t="s">
        <v>48</v>
      </c>
      <c r="D45" s="40" t="s">
        <v>206</v>
      </c>
      <c r="E45" s="40" t="s">
        <v>369</v>
      </c>
      <c r="F45" s="40" t="s">
        <v>275</v>
      </c>
      <c r="G45" s="41" t="s">
        <v>377</v>
      </c>
      <c r="H45" s="25">
        <v>0</v>
      </c>
      <c r="I45" s="25">
        <f>H45</f>
        <v>0</v>
      </c>
      <c r="J45" s="25">
        <v>0</v>
      </c>
      <c r="K45" s="25">
        <v>0</v>
      </c>
      <c r="L45" s="25">
        <v>0</v>
      </c>
      <c r="M45" s="25">
        <f t="shared" si="8"/>
        <v>0</v>
      </c>
      <c r="N45" s="24">
        <f t="shared" si="9"/>
        <v>0</v>
      </c>
      <c r="O45" s="24">
        <f>I45-J45</f>
        <v>0</v>
      </c>
    </row>
    <row r="46" spans="1:16" ht="0.75" customHeight="1">
      <c r="A46" s="37"/>
      <c r="B46" s="38" t="s">
        <v>61</v>
      </c>
      <c r="C46" s="39" t="s">
        <v>48</v>
      </c>
      <c r="D46" s="40" t="s">
        <v>207</v>
      </c>
      <c r="E46" s="40" t="s">
        <v>89</v>
      </c>
      <c r="F46" s="40" t="s">
        <v>65</v>
      </c>
      <c r="G46" s="41" t="s">
        <v>79</v>
      </c>
      <c r="H46" s="25">
        <v>0</v>
      </c>
      <c r="I46" s="25"/>
      <c r="J46" s="25">
        <v>0</v>
      </c>
      <c r="K46" s="25">
        <v>0</v>
      </c>
      <c r="L46" s="25">
        <v>0</v>
      </c>
      <c r="M46" s="25">
        <f t="shared" si="8"/>
        <v>0</v>
      </c>
      <c r="N46" s="24">
        <f t="shared" si="9"/>
        <v>0</v>
      </c>
      <c r="O46" s="24">
        <f t="shared" si="1"/>
        <v>0</v>
      </c>
    </row>
    <row r="47" spans="1:16" ht="14.25" hidden="1">
      <c r="A47" s="37"/>
      <c r="B47" s="38" t="s">
        <v>61</v>
      </c>
      <c r="C47" s="39" t="s">
        <v>48</v>
      </c>
      <c r="D47" s="40" t="s">
        <v>207</v>
      </c>
      <c r="E47" s="40" t="s">
        <v>208</v>
      </c>
      <c r="F47" s="40" t="s">
        <v>252</v>
      </c>
      <c r="G47" s="41" t="s">
        <v>107</v>
      </c>
      <c r="H47" s="25"/>
      <c r="I47" s="25"/>
      <c r="J47" s="25"/>
      <c r="K47" s="25"/>
      <c r="L47" s="25"/>
      <c r="M47" s="25">
        <f t="shared" si="8"/>
        <v>0</v>
      </c>
      <c r="N47" s="24">
        <f t="shared" si="9"/>
        <v>0</v>
      </c>
      <c r="O47" s="24">
        <f t="shared" si="1"/>
        <v>0</v>
      </c>
    </row>
    <row r="48" spans="1:16" ht="14.25" hidden="1">
      <c r="A48" s="37"/>
      <c r="B48" s="38"/>
      <c r="C48" s="39" t="s">
        <v>48</v>
      </c>
      <c r="D48" s="40" t="s">
        <v>207</v>
      </c>
      <c r="E48" s="40" t="s">
        <v>280</v>
      </c>
      <c r="F48" s="40" t="s">
        <v>252</v>
      </c>
      <c r="G48" s="41" t="s">
        <v>107</v>
      </c>
      <c r="H48" s="25"/>
      <c r="I48" s="25">
        <f>H48</f>
        <v>0</v>
      </c>
      <c r="J48" s="25"/>
      <c r="K48" s="25"/>
      <c r="L48" s="25"/>
      <c r="M48" s="25">
        <f t="shared" si="8"/>
        <v>0</v>
      </c>
      <c r="N48" s="24">
        <f>H48-J48</f>
        <v>0</v>
      </c>
      <c r="O48" s="24">
        <f>I48-J48</f>
        <v>0</v>
      </c>
    </row>
    <row r="49" spans="1:15" ht="14.25">
      <c r="A49" s="61" t="s">
        <v>158</v>
      </c>
      <c r="B49" s="38"/>
      <c r="C49" s="39"/>
      <c r="D49" s="40"/>
      <c r="E49" s="83" t="s">
        <v>207</v>
      </c>
      <c r="F49" s="40"/>
      <c r="G49" s="41"/>
      <c r="H49" s="54">
        <f>H50+H51+H54+H56+H55+H52+H53</f>
        <v>30725</v>
      </c>
      <c r="I49" s="54">
        <f>I50+I51+I54+I56+I55+I52+I53</f>
        <v>30725</v>
      </c>
      <c r="J49" s="54">
        <f>J50+J51+J54+J56+J55+J52+J53</f>
        <v>500</v>
      </c>
      <c r="K49" s="54">
        <f t="shared" ref="K49:L49" si="10">K50+K51+K54+K56+K55</f>
        <v>0</v>
      </c>
      <c r="L49" s="54">
        <f t="shared" si="10"/>
        <v>0</v>
      </c>
      <c r="M49" s="54">
        <f>M50+M51+M54+M56+M55+M52+M53</f>
        <v>500</v>
      </c>
      <c r="N49" s="54">
        <f>N50+N51+N54+N56+N55+N52</f>
        <v>30225</v>
      </c>
      <c r="O49" s="54">
        <f>O50+O51+O54+O56+O55+O52</f>
        <v>30225</v>
      </c>
    </row>
    <row r="50" spans="1:15" ht="20.25" hidden="1" customHeight="1">
      <c r="A50" s="37" t="s">
        <v>76</v>
      </c>
      <c r="B50" s="38" t="s">
        <v>61</v>
      </c>
      <c r="C50" s="39" t="s">
        <v>48</v>
      </c>
      <c r="D50" s="40" t="s">
        <v>207</v>
      </c>
      <c r="E50" s="40" t="s">
        <v>345</v>
      </c>
      <c r="F50" s="40" t="s">
        <v>337</v>
      </c>
      <c r="G50" s="41" t="s">
        <v>77</v>
      </c>
      <c r="H50" s="25">
        <v>0</v>
      </c>
      <c r="I50" s="25">
        <f>H50</f>
        <v>0</v>
      </c>
      <c r="J50" s="25">
        <v>0</v>
      </c>
      <c r="K50" s="25"/>
      <c r="L50" s="25"/>
      <c r="M50" s="25"/>
      <c r="N50" s="90">
        <f t="shared" si="9"/>
        <v>0</v>
      </c>
      <c r="O50" s="24">
        <f t="shared" si="1"/>
        <v>0</v>
      </c>
    </row>
    <row r="51" spans="1:15" ht="30" customHeight="1">
      <c r="A51" s="37" t="s">
        <v>104</v>
      </c>
      <c r="B51" s="38" t="s">
        <v>61</v>
      </c>
      <c r="C51" s="39" t="s">
        <v>48</v>
      </c>
      <c r="D51" s="40" t="s">
        <v>207</v>
      </c>
      <c r="E51" s="171" t="s">
        <v>416</v>
      </c>
      <c r="F51" s="40" t="s">
        <v>318</v>
      </c>
      <c r="G51" s="41" t="s">
        <v>107</v>
      </c>
      <c r="H51" s="25">
        <v>500</v>
      </c>
      <c r="I51" s="25">
        <v>500</v>
      </c>
      <c r="J51" s="25">
        <v>500</v>
      </c>
      <c r="K51" s="25"/>
      <c r="L51" s="25"/>
      <c r="M51" s="25">
        <f t="shared" ref="M51:M61" si="11">J51</f>
        <v>500</v>
      </c>
      <c r="N51" s="24">
        <f t="shared" si="9"/>
        <v>0</v>
      </c>
      <c r="O51" s="24">
        <f t="shared" si="1"/>
        <v>0</v>
      </c>
    </row>
    <row r="52" spans="1:15" ht="30" customHeight="1">
      <c r="A52" s="37" t="s">
        <v>404</v>
      </c>
      <c r="B52" s="38" t="s">
        <v>61</v>
      </c>
      <c r="C52" s="163" t="s">
        <v>48</v>
      </c>
      <c r="D52" s="164" t="s">
        <v>207</v>
      </c>
      <c r="E52" s="171" t="s">
        <v>417</v>
      </c>
      <c r="F52" s="164" t="s">
        <v>337</v>
      </c>
      <c r="G52" s="165" t="s">
        <v>77</v>
      </c>
      <c r="H52" s="25">
        <v>30000</v>
      </c>
      <c r="I52" s="25">
        <f>H52</f>
        <v>30000</v>
      </c>
      <c r="J52" s="25">
        <v>0</v>
      </c>
      <c r="K52" s="25"/>
      <c r="L52" s="25"/>
      <c r="M52" s="25">
        <f>J52</f>
        <v>0</v>
      </c>
      <c r="N52" s="24">
        <f>H52-J52</f>
        <v>30000</v>
      </c>
      <c r="O52" s="24">
        <f>I52-M52</f>
        <v>30000</v>
      </c>
    </row>
    <row r="53" spans="1:15" ht="30" customHeight="1">
      <c r="A53" s="37" t="s">
        <v>435</v>
      </c>
      <c r="B53" s="38"/>
      <c r="C53" s="172" t="s">
        <v>48</v>
      </c>
      <c r="D53" s="173" t="s">
        <v>207</v>
      </c>
      <c r="E53" s="173" t="s">
        <v>417</v>
      </c>
      <c r="F53" s="173" t="s">
        <v>326</v>
      </c>
      <c r="G53" s="174" t="s">
        <v>388</v>
      </c>
      <c r="H53" s="25">
        <v>0</v>
      </c>
      <c r="I53" s="25">
        <f>H53</f>
        <v>0</v>
      </c>
      <c r="J53" s="25">
        <v>0</v>
      </c>
      <c r="K53" s="25"/>
      <c r="L53" s="25"/>
      <c r="M53" s="25">
        <f>J53</f>
        <v>0</v>
      </c>
      <c r="N53" s="24">
        <f>H53-J53</f>
        <v>0</v>
      </c>
      <c r="O53" s="24"/>
    </row>
    <row r="54" spans="1:15" ht="15.75" customHeight="1">
      <c r="A54" s="37" t="s">
        <v>405</v>
      </c>
      <c r="B54" s="38" t="s">
        <v>61</v>
      </c>
      <c r="C54" s="39" t="s">
        <v>48</v>
      </c>
      <c r="D54" s="40" t="s">
        <v>207</v>
      </c>
      <c r="E54" s="171" t="s">
        <v>418</v>
      </c>
      <c r="F54" s="40" t="s">
        <v>337</v>
      </c>
      <c r="G54" s="130" t="s">
        <v>75</v>
      </c>
      <c r="H54" s="25">
        <v>0</v>
      </c>
      <c r="I54" s="25">
        <f>H54</f>
        <v>0</v>
      </c>
      <c r="J54" s="25">
        <v>0</v>
      </c>
      <c r="K54" s="25"/>
      <c r="L54" s="25"/>
      <c r="M54" s="25">
        <f t="shared" si="11"/>
        <v>0</v>
      </c>
      <c r="N54" s="24">
        <f t="shared" si="9"/>
        <v>0</v>
      </c>
      <c r="O54" s="24">
        <f t="shared" si="1"/>
        <v>0</v>
      </c>
    </row>
    <row r="55" spans="1:15" ht="15.75" customHeight="1">
      <c r="A55" s="37" t="s">
        <v>80</v>
      </c>
      <c r="B55" s="38" t="s">
        <v>61</v>
      </c>
      <c r="C55" s="145" t="s">
        <v>48</v>
      </c>
      <c r="D55" s="146" t="s">
        <v>207</v>
      </c>
      <c r="E55" s="171" t="s">
        <v>418</v>
      </c>
      <c r="F55" s="146" t="s">
        <v>337</v>
      </c>
      <c r="G55" s="147" t="s">
        <v>81</v>
      </c>
      <c r="H55" s="25"/>
      <c r="I55" s="25"/>
      <c r="J55" s="25"/>
      <c r="K55" s="25"/>
      <c r="L55" s="25"/>
      <c r="M55" s="25"/>
      <c r="N55" s="24"/>
      <c r="O55" s="24"/>
    </row>
    <row r="56" spans="1:15" ht="17.25" customHeight="1">
      <c r="A56" s="37"/>
      <c r="B56" s="38" t="s">
        <v>61</v>
      </c>
      <c r="C56" s="39" t="s">
        <v>48</v>
      </c>
      <c r="D56" s="40" t="s">
        <v>207</v>
      </c>
      <c r="E56" s="186" t="s">
        <v>444</v>
      </c>
      <c r="F56" s="186" t="s">
        <v>337</v>
      </c>
      <c r="G56" s="187" t="s">
        <v>375</v>
      </c>
      <c r="H56" s="25">
        <v>225</v>
      </c>
      <c r="I56" s="25">
        <f>H56</f>
        <v>225</v>
      </c>
      <c r="J56" s="25">
        <v>0</v>
      </c>
      <c r="K56" s="25"/>
      <c r="L56" s="25"/>
      <c r="M56" s="25">
        <f t="shared" si="11"/>
        <v>0</v>
      </c>
      <c r="N56" s="24">
        <f t="shared" si="9"/>
        <v>225</v>
      </c>
      <c r="O56" s="24">
        <f t="shared" si="1"/>
        <v>225</v>
      </c>
    </row>
    <row r="57" spans="1:15" s="23" customFormat="1" ht="18" customHeight="1">
      <c r="A57" s="61" t="s">
        <v>165</v>
      </c>
      <c r="B57" s="38"/>
      <c r="C57" s="233" t="s">
        <v>166</v>
      </c>
      <c r="D57" s="234"/>
      <c r="E57" s="234"/>
      <c r="F57" s="234"/>
      <c r="G57" s="235"/>
      <c r="H57" s="54">
        <f>H58+H60+H66+H69+H59</f>
        <v>114948.95999999999</v>
      </c>
      <c r="I57" s="54">
        <f t="shared" ref="I57:I70" si="12">H57</f>
        <v>114948.95999999999</v>
      </c>
      <c r="J57" s="54">
        <f>J58+J60+J63+J64+J66+J61+J62+J65+J69+J59</f>
        <v>48211.4</v>
      </c>
      <c r="K57" s="54">
        <f>K58+K60+K63+K64+K66</f>
        <v>0</v>
      </c>
      <c r="L57" s="54">
        <f>L58+L60+L63+L64+L66</f>
        <v>0</v>
      </c>
      <c r="M57" s="54">
        <f t="shared" si="11"/>
        <v>48211.4</v>
      </c>
      <c r="N57" s="62">
        <f t="shared" si="9"/>
        <v>66737.56</v>
      </c>
      <c r="O57" s="62">
        <f t="shared" si="1"/>
        <v>66737.56</v>
      </c>
    </row>
    <row r="58" spans="1:15" ht="14.25">
      <c r="A58" s="37" t="s">
        <v>63</v>
      </c>
      <c r="B58" s="38" t="s">
        <v>61</v>
      </c>
      <c r="C58" s="39" t="s">
        <v>48</v>
      </c>
      <c r="D58" s="40" t="s">
        <v>90</v>
      </c>
      <c r="E58" s="171" t="s">
        <v>419</v>
      </c>
      <c r="F58" s="40" t="s">
        <v>351</v>
      </c>
      <c r="G58" s="41" t="s">
        <v>66</v>
      </c>
      <c r="H58" s="25">
        <v>81135.34</v>
      </c>
      <c r="I58" s="25">
        <f t="shared" si="12"/>
        <v>81135.34</v>
      </c>
      <c r="J58" s="25">
        <v>36765.21</v>
      </c>
      <c r="K58" s="25"/>
      <c r="L58" s="25"/>
      <c r="M58" s="25">
        <f t="shared" si="11"/>
        <v>36765.21</v>
      </c>
      <c r="N58" s="24">
        <f>H58-J58</f>
        <v>44370.13</v>
      </c>
      <c r="O58" s="24">
        <f t="shared" si="1"/>
        <v>44370.13</v>
      </c>
    </row>
    <row r="59" spans="1:15" ht="14.25">
      <c r="A59" s="37" t="s">
        <v>450</v>
      </c>
      <c r="B59" s="38" t="s">
        <v>61</v>
      </c>
      <c r="C59" s="192" t="s">
        <v>48</v>
      </c>
      <c r="D59" s="193" t="s">
        <v>90</v>
      </c>
      <c r="E59" s="193" t="s">
        <v>419</v>
      </c>
      <c r="F59" s="193" t="s">
        <v>351</v>
      </c>
      <c r="G59" s="194" t="s">
        <v>449</v>
      </c>
      <c r="H59" s="25">
        <v>464.66</v>
      </c>
      <c r="I59" s="25">
        <f t="shared" si="12"/>
        <v>464.66</v>
      </c>
      <c r="J59" s="25">
        <v>464.66</v>
      </c>
      <c r="K59" s="25"/>
      <c r="L59" s="25"/>
      <c r="M59" s="25">
        <f t="shared" si="11"/>
        <v>464.66</v>
      </c>
      <c r="N59" s="24">
        <f>H59-J59</f>
        <v>0</v>
      </c>
      <c r="O59" s="24">
        <f t="shared" si="1"/>
        <v>0</v>
      </c>
    </row>
    <row r="60" spans="1:15" ht="14.25">
      <c r="A60" s="37" t="s">
        <v>67</v>
      </c>
      <c r="B60" s="38" t="s">
        <v>61</v>
      </c>
      <c r="C60" s="39" t="s">
        <v>48</v>
      </c>
      <c r="D60" s="40" t="s">
        <v>90</v>
      </c>
      <c r="E60" s="171" t="s">
        <v>419</v>
      </c>
      <c r="F60" s="40" t="s">
        <v>350</v>
      </c>
      <c r="G60" s="41" t="s">
        <v>68</v>
      </c>
      <c r="H60" s="25">
        <v>24643</v>
      </c>
      <c r="I60" s="25">
        <f t="shared" si="12"/>
        <v>24643</v>
      </c>
      <c r="J60" s="25">
        <v>10981.53</v>
      </c>
      <c r="K60" s="25"/>
      <c r="L60" s="25"/>
      <c r="M60" s="25">
        <f t="shared" si="11"/>
        <v>10981.53</v>
      </c>
      <c r="N60" s="24">
        <f t="shared" si="9"/>
        <v>13661.47</v>
      </c>
      <c r="O60" s="24">
        <f t="shared" si="1"/>
        <v>13661.47</v>
      </c>
    </row>
    <row r="61" spans="1:15" ht="14.25" hidden="1">
      <c r="A61" s="37" t="s">
        <v>69</v>
      </c>
      <c r="B61" s="38" t="s">
        <v>61</v>
      </c>
      <c r="C61" s="39" t="s">
        <v>48</v>
      </c>
      <c r="D61" s="40" t="s">
        <v>90</v>
      </c>
      <c r="E61" s="40" t="s">
        <v>362</v>
      </c>
      <c r="F61" s="40" t="s">
        <v>337</v>
      </c>
      <c r="G61" s="41" t="s">
        <v>70</v>
      </c>
      <c r="H61" s="25"/>
      <c r="I61" s="25">
        <f t="shared" si="12"/>
        <v>0</v>
      </c>
      <c r="J61" s="25"/>
      <c r="K61" s="25"/>
      <c r="L61" s="25"/>
      <c r="M61" s="25">
        <f t="shared" si="11"/>
        <v>0</v>
      </c>
      <c r="N61" s="24">
        <f t="shared" si="9"/>
        <v>0</v>
      </c>
      <c r="O61" s="24">
        <f t="shared" si="1"/>
        <v>0</v>
      </c>
    </row>
    <row r="62" spans="1:15" ht="12.75" hidden="1" customHeight="1">
      <c r="A62" s="37" t="s">
        <v>72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223</v>
      </c>
      <c r="G62" s="41" t="s">
        <v>73</v>
      </c>
      <c r="H62" s="25"/>
      <c r="I62" s="25">
        <f t="shared" si="12"/>
        <v>0</v>
      </c>
      <c r="J62" s="25"/>
      <c r="K62" s="25"/>
      <c r="L62" s="25"/>
      <c r="M62" s="25">
        <v>0</v>
      </c>
      <c r="N62" s="24">
        <f t="shared" si="9"/>
        <v>0</v>
      </c>
      <c r="O62" s="24">
        <f t="shared" si="1"/>
        <v>0</v>
      </c>
    </row>
    <row r="63" spans="1:15" ht="14.25" hidden="1">
      <c r="A63" s="37" t="s">
        <v>74</v>
      </c>
      <c r="B63" s="38" t="s">
        <v>61</v>
      </c>
      <c r="C63" s="39" t="s">
        <v>48</v>
      </c>
      <c r="D63" s="40" t="s">
        <v>90</v>
      </c>
      <c r="E63" s="40" t="s">
        <v>362</v>
      </c>
      <c r="F63" s="40" t="s">
        <v>65</v>
      </c>
      <c r="G63" s="41" t="s">
        <v>75</v>
      </c>
      <c r="H63" s="25"/>
      <c r="I63" s="25">
        <f t="shared" si="12"/>
        <v>0</v>
      </c>
      <c r="J63" s="25"/>
      <c r="K63" s="25"/>
      <c r="L63" s="25"/>
      <c r="M63" s="25"/>
      <c r="N63" s="24">
        <f t="shared" si="9"/>
        <v>0</v>
      </c>
      <c r="O63" s="24">
        <f t="shared" si="1"/>
        <v>0</v>
      </c>
    </row>
    <row r="64" spans="1:15" ht="14.25" hidden="1">
      <c r="A64" s="37" t="s">
        <v>76</v>
      </c>
      <c r="B64" s="38" t="s">
        <v>61</v>
      </c>
      <c r="C64" s="39" t="s">
        <v>48</v>
      </c>
      <c r="D64" s="40" t="s">
        <v>90</v>
      </c>
      <c r="E64" s="40" t="s">
        <v>362</v>
      </c>
      <c r="F64" s="40" t="s">
        <v>65</v>
      </c>
      <c r="G64" s="41" t="s">
        <v>77</v>
      </c>
      <c r="H64" s="25"/>
      <c r="I64" s="25">
        <f t="shared" si="12"/>
        <v>0</v>
      </c>
      <c r="J64" s="25"/>
      <c r="K64" s="25"/>
      <c r="L64" s="25"/>
      <c r="M64" s="25"/>
      <c r="N64" s="24">
        <f t="shared" si="9"/>
        <v>0</v>
      </c>
      <c r="O64" s="24">
        <f t="shared" si="1"/>
        <v>0</v>
      </c>
    </row>
    <row r="65" spans="1:15" ht="14.25" hidden="1">
      <c r="A65" s="37" t="s">
        <v>76</v>
      </c>
      <c r="B65" s="38" t="s">
        <v>61</v>
      </c>
      <c r="C65" s="39" t="s">
        <v>48</v>
      </c>
      <c r="D65" s="40" t="s">
        <v>90</v>
      </c>
      <c r="E65" s="40" t="s">
        <v>362</v>
      </c>
      <c r="F65" s="40" t="s">
        <v>337</v>
      </c>
      <c r="G65" s="41" t="s">
        <v>81</v>
      </c>
      <c r="H65" s="25"/>
      <c r="I65" s="25">
        <f t="shared" si="12"/>
        <v>0</v>
      </c>
      <c r="J65" s="25"/>
      <c r="K65" s="25"/>
      <c r="L65" s="25"/>
      <c r="M65" s="25">
        <f>J65</f>
        <v>0</v>
      </c>
      <c r="N65" s="24">
        <f t="shared" si="9"/>
        <v>0</v>
      </c>
      <c r="O65" s="24">
        <f t="shared" si="1"/>
        <v>0</v>
      </c>
    </row>
    <row r="66" spans="1:15" ht="27.75" customHeight="1">
      <c r="A66" s="37" t="s">
        <v>82</v>
      </c>
      <c r="B66" s="38" t="s">
        <v>61</v>
      </c>
      <c r="C66" s="39" t="s">
        <v>48</v>
      </c>
      <c r="D66" s="40" t="s">
        <v>90</v>
      </c>
      <c r="E66" s="171" t="s">
        <v>419</v>
      </c>
      <c r="F66" s="40" t="s">
        <v>337</v>
      </c>
      <c r="G66" s="41" t="s">
        <v>375</v>
      </c>
      <c r="H66" s="25">
        <v>8705.9599999999991</v>
      </c>
      <c r="I66" s="25">
        <f t="shared" si="12"/>
        <v>8705.9599999999991</v>
      </c>
      <c r="J66" s="25">
        <v>0</v>
      </c>
      <c r="K66" s="25"/>
      <c r="L66" s="25"/>
      <c r="M66" s="25">
        <f>J66</f>
        <v>0</v>
      </c>
      <c r="N66" s="24">
        <f t="shared" si="9"/>
        <v>8705.9599999999991</v>
      </c>
      <c r="O66" s="24">
        <f t="shared" si="1"/>
        <v>8705.9599999999991</v>
      </c>
    </row>
    <row r="67" spans="1:15" ht="43.5" hidden="1">
      <c r="A67" s="37" t="s">
        <v>210</v>
      </c>
      <c r="B67" s="38" t="s">
        <v>399</v>
      </c>
      <c r="C67" s="39"/>
      <c r="D67" s="40"/>
      <c r="E67" s="83" t="s">
        <v>209</v>
      </c>
      <c r="F67" s="40"/>
      <c r="G67" s="41"/>
      <c r="H67" s="54"/>
      <c r="I67" s="54">
        <f t="shared" si="12"/>
        <v>0</v>
      </c>
      <c r="J67" s="54"/>
      <c r="K67" s="54"/>
      <c r="L67" s="54"/>
      <c r="M67" s="54">
        <f>J67</f>
        <v>0</v>
      </c>
      <c r="N67" s="62">
        <f>N68</f>
        <v>0</v>
      </c>
      <c r="O67" s="62">
        <f t="shared" si="1"/>
        <v>0</v>
      </c>
    </row>
    <row r="68" spans="1:15" ht="28.5" hidden="1">
      <c r="A68" s="37" t="s">
        <v>104</v>
      </c>
      <c r="B68" s="38" t="s">
        <v>400</v>
      </c>
      <c r="C68" s="39" t="s">
        <v>48</v>
      </c>
      <c r="D68" s="40" t="s">
        <v>209</v>
      </c>
      <c r="E68" s="40" t="s">
        <v>293</v>
      </c>
      <c r="F68" s="40" t="s">
        <v>318</v>
      </c>
      <c r="G68" s="41" t="s">
        <v>107</v>
      </c>
      <c r="H68" s="25"/>
      <c r="I68" s="25">
        <f t="shared" si="12"/>
        <v>0</v>
      </c>
      <c r="J68" s="25"/>
      <c r="K68" s="25"/>
      <c r="L68" s="25"/>
      <c r="M68" s="25">
        <f>J68</f>
        <v>0</v>
      </c>
      <c r="N68" s="24">
        <f t="shared" ref="N68:N84" si="13">H68-J68</f>
        <v>0</v>
      </c>
      <c r="O68" s="24">
        <f t="shared" si="1"/>
        <v>0</v>
      </c>
    </row>
    <row r="69" spans="1:15" ht="14.25">
      <c r="A69" s="37"/>
      <c r="B69" s="38" t="s">
        <v>61</v>
      </c>
      <c r="C69" s="39" t="s">
        <v>48</v>
      </c>
      <c r="D69" s="40" t="s">
        <v>90</v>
      </c>
      <c r="E69" s="171" t="s">
        <v>419</v>
      </c>
      <c r="F69" s="40" t="s">
        <v>337</v>
      </c>
      <c r="G69" s="138" t="s">
        <v>81</v>
      </c>
      <c r="H69" s="25">
        <v>0</v>
      </c>
      <c r="I69" s="25">
        <f t="shared" si="12"/>
        <v>0</v>
      </c>
      <c r="J69" s="25">
        <v>0</v>
      </c>
      <c r="K69" s="25"/>
      <c r="L69" s="25"/>
      <c r="M69" s="25">
        <f>J69</f>
        <v>0</v>
      </c>
      <c r="N69" s="24">
        <f t="shared" si="13"/>
        <v>0</v>
      </c>
      <c r="O69" s="24">
        <f t="shared" si="1"/>
        <v>0</v>
      </c>
    </row>
    <row r="70" spans="1:15" s="23" customFormat="1" ht="33" customHeight="1">
      <c r="A70" s="61" t="s">
        <v>319</v>
      </c>
      <c r="B70" s="38"/>
      <c r="C70" s="233" t="s">
        <v>167</v>
      </c>
      <c r="D70" s="234"/>
      <c r="E70" s="234"/>
      <c r="F70" s="234"/>
      <c r="G70" s="235"/>
      <c r="H70" s="54">
        <f>H71+H73+H75+H76+H77+H79+H78</f>
        <v>381870</v>
      </c>
      <c r="I70" s="54">
        <f t="shared" si="12"/>
        <v>381870</v>
      </c>
      <c r="J70" s="54">
        <f>J71+J73+J75+J76+J77+J79+J78</f>
        <v>163671.85999999999</v>
      </c>
      <c r="K70" s="54">
        <f>K71+K73+K75+K76+K77+K79+K78</f>
        <v>0</v>
      </c>
      <c r="L70" s="54">
        <f>L71+L73+L75+L76+L77+L79+L78</f>
        <v>0</v>
      </c>
      <c r="M70" s="54">
        <f>M71+M73+M75+M76+M77+M79+M78</f>
        <v>163671.85999999999</v>
      </c>
      <c r="N70" s="62">
        <f t="shared" si="13"/>
        <v>218198.14</v>
      </c>
      <c r="O70" s="62">
        <f t="shared" si="1"/>
        <v>218198.14</v>
      </c>
    </row>
    <row r="71" spans="1:15" s="23" customFormat="1" ht="27" customHeight="1">
      <c r="A71" s="37" t="s">
        <v>301</v>
      </c>
      <c r="B71" s="38" t="s">
        <v>61</v>
      </c>
      <c r="C71" s="39" t="s">
        <v>48</v>
      </c>
      <c r="D71" s="40" t="s">
        <v>91</v>
      </c>
      <c r="E71" s="171" t="s">
        <v>420</v>
      </c>
      <c r="F71" s="40" t="s">
        <v>338</v>
      </c>
      <c r="G71" s="41" t="s">
        <v>66</v>
      </c>
      <c r="H71" s="25">
        <v>149670</v>
      </c>
      <c r="I71" s="82">
        <f t="shared" ref="I71:I79" si="14">H71</f>
        <v>149670</v>
      </c>
      <c r="J71" s="25">
        <v>76089</v>
      </c>
      <c r="K71" s="54"/>
      <c r="L71" s="54"/>
      <c r="M71" s="25">
        <f t="shared" ref="M71:M84" si="15">J71</f>
        <v>76089</v>
      </c>
      <c r="N71" s="24">
        <f>I71-M71</f>
        <v>73581</v>
      </c>
      <c r="O71" s="24">
        <f>N71</f>
        <v>73581</v>
      </c>
    </row>
    <row r="72" spans="1:15" s="23" customFormat="1" ht="16.5" hidden="1" customHeight="1">
      <c r="A72" s="37"/>
      <c r="B72" s="38" t="s">
        <v>61</v>
      </c>
      <c r="C72" s="39" t="s">
        <v>48</v>
      </c>
      <c r="D72" s="40" t="s">
        <v>91</v>
      </c>
      <c r="E72" s="40" t="s">
        <v>346</v>
      </c>
      <c r="F72" s="40" t="s">
        <v>351</v>
      </c>
      <c r="G72" s="41" t="s">
        <v>66</v>
      </c>
      <c r="H72" s="25"/>
      <c r="I72" s="82">
        <f>H72</f>
        <v>0</v>
      </c>
      <c r="J72" s="25"/>
      <c r="K72" s="54"/>
      <c r="L72" s="54"/>
      <c r="M72" s="25">
        <v>0</v>
      </c>
      <c r="N72" s="24">
        <f>I72-M72</f>
        <v>0</v>
      </c>
      <c r="O72" s="24">
        <f>N72</f>
        <v>0</v>
      </c>
    </row>
    <row r="73" spans="1:15" s="23" customFormat="1" ht="15.75" customHeight="1">
      <c r="A73" s="37" t="s">
        <v>302</v>
      </c>
      <c r="B73" s="38" t="s">
        <v>61</v>
      </c>
      <c r="C73" s="39" t="s">
        <v>48</v>
      </c>
      <c r="D73" s="40" t="s">
        <v>91</v>
      </c>
      <c r="E73" s="171" t="s">
        <v>420</v>
      </c>
      <c r="F73" s="40" t="s">
        <v>352</v>
      </c>
      <c r="G73" s="41" t="s">
        <v>68</v>
      </c>
      <c r="H73" s="25">
        <v>45200</v>
      </c>
      <c r="I73" s="82">
        <f t="shared" si="14"/>
        <v>45200</v>
      </c>
      <c r="J73" s="25">
        <v>22072.86</v>
      </c>
      <c r="K73" s="54"/>
      <c r="L73" s="54"/>
      <c r="M73" s="25">
        <f t="shared" si="15"/>
        <v>22072.86</v>
      </c>
      <c r="N73" s="24">
        <f>I73-M73</f>
        <v>23127.14</v>
      </c>
      <c r="O73" s="24">
        <f>N73</f>
        <v>23127.14</v>
      </c>
    </row>
    <row r="74" spans="1:15" s="23" customFormat="1" ht="15.75" hidden="1" customHeight="1">
      <c r="A74" s="37" t="s">
        <v>303</v>
      </c>
      <c r="B74" s="38" t="s">
        <v>61</v>
      </c>
      <c r="C74" s="39" t="s">
        <v>48</v>
      </c>
      <c r="D74" s="40" t="s">
        <v>91</v>
      </c>
      <c r="E74" s="40" t="s">
        <v>363</v>
      </c>
      <c r="F74" s="40" t="s">
        <v>223</v>
      </c>
      <c r="G74" s="41" t="s">
        <v>73</v>
      </c>
      <c r="H74" s="25"/>
      <c r="I74" s="25">
        <f t="shared" si="14"/>
        <v>0</v>
      </c>
      <c r="J74" s="25"/>
      <c r="K74" s="25"/>
      <c r="L74" s="25"/>
      <c r="M74" s="25">
        <f t="shared" si="15"/>
        <v>0</v>
      </c>
      <c r="N74" s="24">
        <f t="shared" si="13"/>
        <v>0</v>
      </c>
      <c r="O74" s="24">
        <f t="shared" si="1"/>
        <v>0</v>
      </c>
    </row>
    <row r="75" spans="1:15" s="23" customFormat="1" ht="19.5" customHeight="1">
      <c r="A75" s="37" t="s">
        <v>74</v>
      </c>
      <c r="B75" s="38" t="s">
        <v>61</v>
      </c>
      <c r="C75" s="39" t="s">
        <v>48</v>
      </c>
      <c r="D75" s="40" t="s">
        <v>91</v>
      </c>
      <c r="E75" s="171" t="s">
        <v>420</v>
      </c>
      <c r="F75" s="40" t="s">
        <v>337</v>
      </c>
      <c r="G75" s="134" t="s">
        <v>75</v>
      </c>
      <c r="H75" s="25">
        <v>50000</v>
      </c>
      <c r="I75" s="25">
        <f t="shared" si="14"/>
        <v>50000</v>
      </c>
      <c r="J75" s="25">
        <v>0</v>
      </c>
      <c r="K75" s="25"/>
      <c r="L75" s="25"/>
      <c r="M75" s="25">
        <f>J75</f>
        <v>0</v>
      </c>
      <c r="N75" s="24">
        <f t="shared" si="13"/>
        <v>50000</v>
      </c>
      <c r="O75" s="24">
        <f t="shared" si="1"/>
        <v>50000</v>
      </c>
    </row>
    <row r="76" spans="1:15" s="23" customFormat="1" ht="15.75" customHeight="1">
      <c r="A76" s="87" t="s">
        <v>80</v>
      </c>
      <c r="B76" s="38" t="s">
        <v>61</v>
      </c>
      <c r="C76" s="39" t="s">
        <v>48</v>
      </c>
      <c r="D76" s="40" t="s">
        <v>91</v>
      </c>
      <c r="E76" s="171" t="s">
        <v>420</v>
      </c>
      <c r="F76" s="40" t="s">
        <v>337</v>
      </c>
      <c r="G76" s="126" t="s">
        <v>396</v>
      </c>
      <c r="H76" s="25">
        <v>20000</v>
      </c>
      <c r="I76" s="25">
        <f>H76</f>
        <v>20000</v>
      </c>
      <c r="J76" s="25">
        <v>9510</v>
      </c>
      <c r="K76" s="25"/>
      <c r="L76" s="25"/>
      <c r="M76" s="25">
        <f t="shared" si="15"/>
        <v>9510</v>
      </c>
      <c r="N76" s="24">
        <f t="shared" si="13"/>
        <v>10490</v>
      </c>
      <c r="O76" s="24">
        <f t="shared" si="1"/>
        <v>10490</v>
      </c>
    </row>
    <row r="77" spans="1:15" ht="18.75" customHeight="1">
      <c r="A77" s="37" t="s">
        <v>445</v>
      </c>
      <c r="B77" s="38" t="s">
        <v>61</v>
      </c>
      <c r="C77" s="39" t="s">
        <v>48</v>
      </c>
      <c r="D77" s="40" t="s">
        <v>91</v>
      </c>
      <c r="E77" s="171" t="s">
        <v>420</v>
      </c>
      <c r="F77" s="40" t="s">
        <v>337</v>
      </c>
      <c r="G77" s="187" t="s">
        <v>395</v>
      </c>
      <c r="H77" s="25">
        <v>5000</v>
      </c>
      <c r="I77" s="25">
        <f t="shared" si="14"/>
        <v>5000</v>
      </c>
      <c r="J77" s="25">
        <v>0</v>
      </c>
      <c r="K77" s="25"/>
      <c r="L77" s="25"/>
      <c r="M77" s="25">
        <f t="shared" si="15"/>
        <v>0</v>
      </c>
      <c r="N77" s="90">
        <f t="shared" si="13"/>
        <v>5000</v>
      </c>
      <c r="O77" s="24">
        <f t="shared" si="1"/>
        <v>5000</v>
      </c>
    </row>
    <row r="78" spans="1:15" ht="25.5" customHeight="1">
      <c r="A78" s="37" t="s">
        <v>304</v>
      </c>
      <c r="B78" s="38" t="s">
        <v>61</v>
      </c>
      <c r="C78" s="128" t="s">
        <v>48</v>
      </c>
      <c r="D78" s="129" t="s">
        <v>91</v>
      </c>
      <c r="E78" s="171" t="s">
        <v>420</v>
      </c>
      <c r="F78" s="129" t="s">
        <v>381</v>
      </c>
      <c r="G78" s="130" t="s">
        <v>383</v>
      </c>
      <c r="H78" s="25">
        <v>112000</v>
      </c>
      <c r="I78" s="25">
        <f>H78</f>
        <v>112000</v>
      </c>
      <c r="J78" s="25">
        <v>56000</v>
      </c>
      <c r="K78" s="25"/>
      <c r="L78" s="25"/>
      <c r="M78" s="25">
        <f>J78</f>
        <v>56000</v>
      </c>
      <c r="N78" s="24">
        <f>H78-J78</f>
        <v>56000</v>
      </c>
      <c r="O78" s="24">
        <f>I78-J78</f>
        <v>56000</v>
      </c>
    </row>
    <row r="79" spans="1:15" ht="18.75" customHeight="1">
      <c r="A79" s="37" t="s">
        <v>398</v>
      </c>
      <c r="B79" s="38" t="s">
        <v>61</v>
      </c>
      <c r="C79" s="39" t="s">
        <v>48</v>
      </c>
      <c r="D79" s="40" t="s">
        <v>91</v>
      </c>
      <c r="E79" s="171" t="s">
        <v>420</v>
      </c>
      <c r="F79" s="131" t="s">
        <v>326</v>
      </c>
      <c r="G79" s="130" t="s">
        <v>388</v>
      </c>
      <c r="H79" s="25">
        <v>0</v>
      </c>
      <c r="I79" s="25">
        <f t="shared" si="14"/>
        <v>0</v>
      </c>
      <c r="J79" s="25">
        <v>0</v>
      </c>
      <c r="K79" s="25"/>
      <c r="L79" s="25"/>
      <c r="M79" s="25">
        <f t="shared" si="15"/>
        <v>0</v>
      </c>
      <c r="N79" s="24">
        <f t="shared" si="13"/>
        <v>0</v>
      </c>
      <c r="O79" s="24">
        <f t="shared" si="1"/>
        <v>0</v>
      </c>
    </row>
    <row r="80" spans="1:15" ht="18.75" hidden="1" customHeight="1">
      <c r="A80" s="37"/>
      <c r="B80" s="38"/>
      <c r="C80" s="39"/>
      <c r="D80" s="40"/>
      <c r="E80" s="83" t="s">
        <v>355</v>
      </c>
      <c r="F80" s="40"/>
      <c r="G80" s="41"/>
      <c r="H80" s="78">
        <f>H81</f>
        <v>0</v>
      </c>
      <c r="I80" s="54">
        <f>H80</f>
        <v>0</v>
      </c>
      <c r="J80" s="54">
        <f>J81</f>
        <v>0</v>
      </c>
      <c r="K80" s="54"/>
      <c r="L80" s="54"/>
      <c r="M80" s="54">
        <f>J80</f>
        <v>0</v>
      </c>
      <c r="N80" s="62">
        <f t="shared" si="13"/>
        <v>0</v>
      </c>
      <c r="O80" s="62">
        <f t="shared" si="1"/>
        <v>0</v>
      </c>
    </row>
    <row r="81" spans="1:15" ht="18.75" hidden="1" customHeight="1">
      <c r="A81" s="37"/>
      <c r="B81" s="38" t="s">
        <v>61</v>
      </c>
      <c r="C81" s="39" t="s">
        <v>48</v>
      </c>
      <c r="D81" s="40" t="s">
        <v>356</v>
      </c>
      <c r="E81" s="40" t="s">
        <v>364</v>
      </c>
      <c r="F81" s="40" t="s">
        <v>337</v>
      </c>
      <c r="G81" s="41" t="s">
        <v>77</v>
      </c>
      <c r="H81" s="96"/>
      <c r="I81" s="25">
        <f>H81</f>
        <v>0</v>
      </c>
      <c r="J81" s="25">
        <v>0</v>
      </c>
      <c r="K81" s="25"/>
      <c r="L81" s="25"/>
      <c r="M81" s="25">
        <v>0</v>
      </c>
      <c r="N81" s="24">
        <f t="shared" si="13"/>
        <v>0</v>
      </c>
      <c r="O81" s="24">
        <f t="shared" si="1"/>
        <v>0</v>
      </c>
    </row>
    <row r="82" spans="1:15" ht="18.75" customHeight="1">
      <c r="A82" s="166" t="s">
        <v>406</v>
      </c>
      <c r="B82" s="38"/>
      <c r="C82" s="163"/>
      <c r="D82" s="164"/>
      <c r="E82" s="162" t="s">
        <v>356</v>
      </c>
      <c r="F82" s="164"/>
      <c r="G82" s="165"/>
      <c r="H82" s="167">
        <f>H83</f>
        <v>31320</v>
      </c>
      <c r="I82" s="54">
        <f>I83</f>
        <v>31320</v>
      </c>
      <c r="J82" s="78">
        <f>J83</f>
        <v>0</v>
      </c>
      <c r="K82" s="25"/>
      <c r="L82" s="25"/>
      <c r="M82" s="78">
        <f>M83</f>
        <v>0</v>
      </c>
      <c r="N82" s="24"/>
      <c r="O82" s="24"/>
    </row>
    <row r="83" spans="1:15" ht="18.75" customHeight="1">
      <c r="A83" s="37" t="s">
        <v>407</v>
      </c>
      <c r="B83" s="38" t="s">
        <v>61</v>
      </c>
      <c r="C83" s="163" t="s">
        <v>48</v>
      </c>
      <c r="D83" s="164" t="s">
        <v>356</v>
      </c>
      <c r="E83" s="186" t="s">
        <v>446</v>
      </c>
      <c r="F83" s="164" t="s">
        <v>337</v>
      </c>
      <c r="G83" s="165" t="s">
        <v>395</v>
      </c>
      <c r="H83" s="96">
        <v>31320</v>
      </c>
      <c r="I83" s="25">
        <f>H83</f>
        <v>31320</v>
      </c>
      <c r="J83" s="25">
        <v>0</v>
      </c>
      <c r="K83" s="25"/>
      <c r="L83" s="25"/>
      <c r="M83" s="82">
        <f>J83</f>
        <v>0</v>
      </c>
      <c r="N83" s="24"/>
      <c r="O83" s="24"/>
    </row>
    <row r="84" spans="1:15" ht="18.75" customHeight="1">
      <c r="A84" s="61" t="s">
        <v>227</v>
      </c>
      <c r="B84" s="38"/>
      <c r="C84" s="39"/>
      <c r="D84" s="40"/>
      <c r="E84" s="83" t="s">
        <v>222</v>
      </c>
      <c r="F84" s="40"/>
      <c r="G84" s="41"/>
      <c r="H84" s="54">
        <f>H89+H92+H90+H91</f>
        <v>1951522.79</v>
      </c>
      <c r="I84" s="54">
        <f>I89+I92+I90+I91</f>
        <v>1951522.79</v>
      </c>
      <c r="J84" s="54">
        <f>J89+J92+J90+J91</f>
        <v>585986</v>
      </c>
      <c r="K84" s="54"/>
      <c r="L84" s="54"/>
      <c r="M84" s="54">
        <f t="shared" si="15"/>
        <v>585986</v>
      </c>
      <c r="N84" s="62">
        <f t="shared" si="13"/>
        <v>1365536.79</v>
      </c>
      <c r="O84" s="62">
        <f t="shared" si="1"/>
        <v>1365536.79</v>
      </c>
    </row>
    <row r="85" spans="1:15" ht="19.5" hidden="1" customHeight="1">
      <c r="A85" s="37" t="s">
        <v>307</v>
      </c>
      <c r="B85" s="38" t="s">
        <v>61</v>
      </c>
      <c r="C85" s="39" t="s">
        <v>48</v>
      </c>
      <c r="D85" s="40" t="s">
        <v>306</v>
      </c>
      <c r="E85" s="40" t="s">
        <v>343</v>
      </c>
      <c r="F85" s="40" t="s">
        <v>47</v>
      </c>
      <c r="G85" s="41" t="s">
        <v>79</v>
      </c>
      <c r="H85" s="25"/>
      <c r="I85" s="25"/>
      <c r="J85" s="25"/>
      <c r="K85" s="25"/>
      <c r="L85" s="25"/>
      <c r="M85" s="25">
        <f>J85</f>
        <v>0</v>
      </c>
      <c r="N85" s="24">
        <f>I85-J85</f>
        <v>0</v>
      </c>
      <c r="O85" s="24">
        <f t="shared" si="1"/>
        <v>0</v>
      </c>
    </row>
    <row r="86" spans="1:15" ht="18.75" hidden="1" customHeight="1">
      <c r="A86" s="37" t="s">
        <v>228</v>
      </c>
      <c r="B86" s="38" t="s">
        <v>61</v>
      </c>
      <c r="C86" s="222" t="s">
        <v>257</v>
      </c>
      <c r="D86" s="223"/>
      <c r="E86" s="223"/>
      <c r="F86" s="223"/>
      <c r="G86" s="224"/>
      <c r="H86" s="25"/>
      <c r="I86" s="25">
        <f t="shared" ref="I86:I100" si="16">H86</f>
        <v>0</v>
      </c>
      <c r="J86" s="25"/>
      <c r="K86" s="25"/>
      <c r="L86" s="25"/>
      <c r="M86" s="25"/>
      <c r="N86" s="24">
        <f>I86-J86</f>
        <v>0</v>
      </c>
      <c r="O86" s="24">
        <f t="shared" si="1"/>
        <v>0</v>
      </c>
    </row>
    <row r="87" spans="1:15" ht="18.75" hidden="1" customHeight="1">
      <c r="A87" s="37"/>
      <c r="B87" s="38" t="s">
        <v>61</v>
      </c>
      <c r="C87" s="222" t="s">
        <v>230</v>
      </c>
      <c r="D87" s="223"/>
      <c r="E87" s="223"/>
      <c r="F87" s="223"/>
      <c r="G87" s="224"/>
      <c r="H87" s="25"/>
      <c r="I87" s="25">
        <f t="shared" si="16"/>
        <v>0</v>
      </c>
      <c r="J87" s="25"/>
      <c r="K87" s="25"/>
      <c r="L87" s="25"/>
      <c r="M87" s="25">
        <f t="shared" ref="M87:M95" si="17">J87</f>
        <v>0</v>
      </c>
      <c r="N87" s="24">
        <f>I87-J87</f>
        <v>0</v>
      </c>
      <c r="O87" s="24">
        <f t="shared" si="1"/>
        <v>0</v>
      </c>
    </row>
    <row r="88" spans="1:15" ht="18.75" hidden="1" customHeight="1">
      <c r="A88" s="37" t="s">
        <v>229</v>
      </c>
      <c r="B88" s="38" t="s">
        <v>61</v>
      </c>
      <c r="C88" s="222" t="s">
        <v>231</v>
      </c>
      <c r="D88" s="223"/>
      <c r="E88" s="223"/>
      <c r="F88" s="223"/>
      <c r="G88" s="224"/>
      <c r="H88" s="25"/>
      <c r="I88" s="25">
        <f t="shared" si="16"/>
        <v>0</v>
      </c>
      <c r="J88" s="25"/>
      <c r="K88" s="25"/>
      <c r="L88" s="25"/>
      <c r="M88" s="25">
        <f t="shared" si="17"/>
        <v>0</v>
      </c>
      <c r="N88" s="24">
        <f>I88-J88</f>
        <v>0</v>
      </c>
      <c r="O88" s="24">
        <f t="shared" si="1"/>
        <v>0</v>
      </c>
    </row>
    <row r="89" spans="1:15" ht="18.75" customHeight="1">
      <c r="A89" s="37"/>
      <c r="B89" s="38" t="s">
        <v>61</v>
      </c>
      <c r="C89" s="39" t="s">
        <v>48</v>
      </c>
      <c r="D89" s="40" t="s">
        <v>306</v>
      </c>
      <c r="E89" s="171" t="s">
        <v>421</v>
      </c>
      <c r="F89" s="40" t="s">
        <v>337</v>
      </c>
      <c r="G89" s="41" t="s">
        <v>75</v>
      </c>
      <c r="H89" s="25">
        <v>1727522.79</v>
      </c>
      <c r="I89" s="25">
        <f t="shared" si="16"/>
        <v>1727522.79</v>
      </c>
      <c r="J89" s="25">
        <v>364080</v>
      </c>
      <c r="K89" s="25"/>
      <c r="L89" s="25"/>
      <c r="M89" s="25">
        <f>J89</f>
        <v>364080</v>
      </c>
      <c r="N89" s="24">
        <f>H89-J89</f>
        <v>1363442.79</v>
      </c>
      <c r="O89" s="24">
        <f t="shared" si="1"/>
        <v>1363442.79</v>
      </c>
    </row>
    <row r="90" spans="1:15" ht="18.75" hidden="1" customHeight="1">
      <c r="A90" s="37"/>
      <c r="B90" s="38" t="s">
        <v>61</v>
      </c>
      <c r="C90" s="39" t="s">
        <v>48</v>
      </c>
      <c r="D90" s="40" t="s">
        <v>306</v>
      </c>
      <c r="E90" s="40" t="s">
        <v>365</v>
      </c>
      <c r="F90" s="40" t="s">
        <v>337</v>
      </c>
      <c r="G90" s="41" t="s">
        <v>77</v>
      </c>
      <c r="H90" s="25"/>
      <c r="I90" s="25">
        <f t="shared" si="16"/>
        <v>0</v>
      </c>
      <c r="J90" s="25"/>
      <c r="K90" s="25"/>
      <c r="L90" s="25"/>
      <c r="M90" s="25">
        <f>J90</f>
        <v>0</v>
      </c>
      <c r="N90" s="24">
        <f>H90-J90</f>
        <v>0</v>
      </c>
      <c r="O90" s="24">
        <f t="shared" si="1"/>
        <v>0</v>
      </c>
    </row>
    <row r="91" spans="1:15" ht="18.75" customHeight="1">
      <c r="A91" s="37"/>
      <c r="B91" s="38" t="s">
        <v>61</v>
      </c>
      <c r="C91" s="189" t="s">
        <v>48</v>
      </c>
      <c r="D91" s="190" t="s">
        <v>306</v>
      </c>
      <c r="E91" s="190" t="s">
        <v>421</v>
      </c>
      <c r="F91" s="190" t="s">
        <v>337</v>
      </c>
      <c r="G91" s="191" t="s">
        <v>77</v>
      </c>
      <c r="H91" s="25">
        <v>220000</v>
      </c>
      <c r="I91" s="25">
        <f>H91</f>
        <v>220000</v>
      </c>
      <c r="J91" s="25">
        <v>220000</v>
      </c>
      <c r="K91" s="25"/>
      <c r="L91" s="25"/>
      <c r="M91" s="25">
        <f>J91</f>
        <v>220000</v>
      </c>
      <c r="N91" s="24"/>
      <c r="O91" s="24">
        <f t="shared" si="1"/>
        <v>0</v>
      </c>
    </row>
    <row r="92" spans="1:15" ht="18.75" customHeight="1">
      <c r="A92" s="37"/>
      <c r="B92" s="38" t="s">
        <v>61</v>
      </c>
      <c r="C92" s="39" t="s">
        <v>48</v>
      </c>
      <c r="D92" s="40" t="s">
        <v>306</v>
      </c>
      <c r="E92" s="171" t="s">
        <v>421</v>
      </c>
      <c r="F92" s="40" t="s">
        <v>47</v>
      </c>
      <c r="G92" s="41" t="s">
        <v>376</v>
      </c>
      <c r="H92" s="25">
        <v>4000</v>
      </c>
      <c r="I92" s="25">
        <f t="shared" si="16"/>
        <v>4000</v>
      </c>
      <c r="J92" s="25">
        <v>1906</v>
      </c>
      <c r="K92" s="25"/>
      <c r="L92" s="25"/>
      <c r="M92" s="25">
        <f t="shared" si="17"/>
        <v>1906</v>
      </c>
      <c r="N92" s="24">
        <f>H92-J92</f>
        <v>2094</v>
      </c>
      <c r="O92" s="24">
        <f t="shared" si="1"/>
        <v>2094</v>
      </c>
    </row>
    <row r="93" spans="1:15" ht="18.75" hidden="1" customHeight="1">
      <c r="A93" s="42" t="s">
        <v>198</v>
      </c>
      <c r="B93" s="38"/>
      <c r="C93" s="39"/>
      <c r="D93" s="40"/>
      <c r="E93" s="83" t="s">
        <v>196</v>
      </c>
      <c r="F93" s="40"/>
      <c r="G93" s="41"/>
      <c r="H93" s="54">
        <f>H94+H95</f>
        <v>0</v>
      </c>
      <c r="I93" s="54">
        <f t="shared" si="16"/>
        <v>0</v>
      </c>
      <c r="J93" s="54">
        <f>J95+J94</f>
        <v>0</v>
      </c>
      <c r="K93" s="54"/>
      <c r="L93" s="54"/>
      <c r="M93" s="54">
        <f t="shared" si="17"/>
        <v>0</v>
      </c>
      <c r="N93" s="62">
        <f t="shared" ref="N93:N111" si="18">H93-J93</f>
        <v>0</v>
      </c>
      <c r="O93" s="62">
        <f t="shared" si="1"/>
        <v>0</v>
      </c>
    </row>
    <row r="94" spans="1:15" ht="18.75" hidden="1" customHeight="1">
      <c r="A94" s="42"/>
      <c r="B94" s="38" t="s">
        <v>61</v>
      </c>
      <c r="C94" s="39" t="s">
        <v>48</v>
      </c>
      <c r="D94" s="40" t="s">
        <v>197</v>
      </c>
      <c r="E94" s="40" t="s">
        <v>239</v>
      </c>
      <c r="F94" s="40" t="s">
        <v>223</v>
      </c>
      <c r="G94" s="41" t="s">
        <v>77</v>
      </c>
      <c r="H94" s="25"/>
      <c r="I94" s="25">
        <f t="shared" si="16"/>
        <v>0</v>
      </c>
      <c r="J94" s="25"/>
      <c r="K94" s="25"/>
      <c r="L94" s="25"/>
      <c r="M94" s="25">
        <f t="shared" si="17"/>
        <v>0</v>
      </c>
      <c r="N94" s="29">
        <f t="shared" si="18"/>
        <v>0</v>
      </c>
      <c r="O94" s="24">
        <f t="shared" si="1"/>
        <v>0</v>
      </c>
    </row>
    <row r="95" spans="1:15" ht="18.75" hidden="1" customHeight="1">
      <c r="A95" s="37" t="s">
        <v>104</v>
      </c>
      <c r="B95" s="38" t="s">
        <v>61</v>
      </c>
      <c r="C95" s="39" t="s">
        <v>48</v>
      </c>
      <c r="D95" s="40" t="s">
        <v>197</v>
      </c>
      <c r="E95" s="40" t="s">
        <v>293</v>
      </c>
      <c r="F95" s="40" t="s">
        <v>318</v>
      </c>
      <c r="G95" s="41" t="s">
        <v>107</v>
      </c>
      <c r="H95" s="25">
        <v>0</v>
      </c>
      <c r="I95" s="25">
        <f t="shared" si="16"/>
        <v>0</v>
      </c>
      <c r="J95" s="25"/>
      <c r="K95" s="25"/>
      <c r="L95" s="25"/>
      <c r="M95" s="25">
        <f t="shared" si="17"/>
        <v>0</v>
      </c>
      <c r="N95" s="24">
        <f t="shared" si="18"/>
        <v>0</v>
      </c>
      <c r="O95" s="24">
        <f t="shared" si="1"/>
        <v>0</v>
      </c>
    </row>
    <row r="96" spans="1:15" ht="18.75" hidden="1" customHeight="1">
      <c r="A96" s="37" t="s">
        <v>76</v>
      </c>
      <c r="B96" s="38"/>
      <c r="C96" s="39" t="s">
        <v>48</v>
      </c>
      <c r="D96" s="40" t="s">
        <v>94</v>
      </c>
      <c r="E96" s="40" t="s">
        <v>95</v>
      </c>
      <c r="F96" s="40" t="s">
        <v>92</v>
      </c>
      <c r="G96" s="41" t="s">
        <v>77</v>
      </c>
      <c r="H96" s="25">
        <v>0</v>
      </c>
      <c r="I96" s="25">
        <f t="shared" si="16"/>
        <v>0</v>
      </c>
      <c r="J96" s="25">
        <v>0</v>
      </c>
      <c r="K96" s="25"/>
      <c r="L96" s="25"/>
      <c r="M96" s="25">
        <f t="shared" ref="M96:M105" si="19">J96</f>
        <v>0</v>
      </c>
      <c r="N96" s="24">
        <f t="shared" si="18"/>
        <v>0</v>
      </c>
      <c r="O96" s="24">
        <f t="shared" si="1"/>
        <v>0</v>
      </c>
    </row>
    <row r="97" spans="1:15" ht="18.75" hidden="1" customHeight="1">
      <c r="A97" s="37" t="s">
        <v>76</v>
      </c>
      <c r="B97" s="38"/>
      <c r="C97" s="39" t="s">
        <v>48</v>
      </c>
      <c r="D97" s="40" t="s">
        <v>94</v>
      </c>
      <c r="E97" s="40" t="s">
        <v>95</v>
      </c>
      <c r="F97" s="40" t="s">
        <v>65</v>
      </c>
      <c r="G97" s="41" t="s">
        <v>77</v>
      </c>
      <c r="H97" s="25"/>
      <c r="I97" s="25">
        <f t="shared" si="16"/>
        <v>0</v>
      </c>
      <c r="J97" s="25"/>
      <c r="K97" s="25"/>
      <c r="L97" s="25"/>
      <c r="M97" s="25">
        <f t="shared" si="19"/>
        <v>0</v>
      </c>
      <c r="N97" s="24">
        <f t="shared" si="18"/>
        <v>0</v>
      </c>
      <c r="O97" s="24">
        <f t="shared" si="1"/>
        <v>0</v>
      </c>
    </row>
    <row r="98" spans="1:15" ht="18.75" hidden="1" customHeight="1">
      <c r="A98" s="37" t="s">
        <v>80</v>
      </c>
      <c r="B98" s="38"/>
      <c r="C98" s="39" t="s">
        <v>182</v>
      </c>
      <c r="D98" s="40" t="s">
        <v>94</v>
      </c>
      <c r="E98" s="40" t="s">
        <v>195</v>
      </c>
      <c r="F98" s="40" t="s">
        <v>96</v>
      </c>
      <c r="G98" s="41" t="s">
        <v>81</v>
      </c>
      <c r="H98" s="25"/>
      <c r="I98" s="25">
        <f t="shared" si="16"/>
        <v>0</v>
      </c>
      <c r="J98" s="25">
        <v>0</v>
      </c>
      <c r="K98" s="25"/>
      <c r="L98" s="25"/>
      <c r="M98" s="25">
        <f t="shared" si="19"/>
        <v>0</v>
      </c>
      <c r="N98" s="24">
        <f t="shared" si="18"/>
        <v>0</v>
      </c>
      <c r="O98" s="24">
        <f t="shared" si="1"/>
        <v>0</v>
      </c>
    </row>
    <row r="99" spans="1:15" ht="18.75" hidden="1" customHeight="1">
      <c r="A99" s="55"/>
      <c r="B99" s="38"/>
      <c r="C99" s="39" t="s">
        <v>48</v>
      </c>
      <c r="D99" s="40" t="s">
        <v>94</v>
      </c>
      <c r="E99" s="40" t="s">
        <v>184</v>
      </c>
      <c r="F99" s="40" t="s">
        <v>96</v>
      </c>
      <c r="G99" s="41" t="s">
        <v>81</v>
      </c>
      <c r="H99" s="25"/>
      <c r="I99" s="25">
        <f t="shared" si="16"/>
        <v>0</v>
      </c>
      <c r="J99" s="25"/>
      <c r="K99" s="25"/>
      <c r="L99" s="25"/>
      <c r="M99" s="25">
        <f t="shared" si="19"/>
        <v>0</v>
      </c>
      <c r="N99" s="24">
        <f t="shared" si="18"/>
        <v>0</v>
      </c>
      <c r="O99" s="24">
        <f t="shared" si="1"/>
        <v>0</v>
      </c>
    </row>
    <row r="100" spans="1:15" ht="18.75" hidden="1" customHeight="1">
      <c r="A100" s="37" t="s">
        <v>74</v>
      </c>
      <c r="B100" s="38"/>
      <c r="C100" s="39" t="s">
        <v>48</v>
      </c>
      <c r="D100" s="40" t="s">
        <v>94</v>
      </c>
      <c r="E100" s="40" t="s">
        <v>195</v>
      </c>
      <c r="F100" s="40" t="s">
        <v>65</v>
      </c>
      <c r="G100" s="41" t="s">
        <v>75</v>
      </c>
      <c r="H100" s="25"/>
      <c r="I100" s="25">
        <f t="shared" si="16"/>
        <v>0</v>
      </c>
      <c r="J100" s="25"/>
      <c r="K100" s="25"/>
      <c r="L100" s="25"/>
      <c r="M100" s="25">
        <f t="shared" si="19"/>
        <v>0</v>
      </c>
      <c r="N100" s="24">
        <f t="shared" si="18"/>
        <v>0</v>
      </c>
      <c r="O100" s="24">
        <f t="shared" si="1"/>
        <v>0</v>
      </c>
    </row>
    <row r="101" spans="1:15" ht="18.75" customHeight="1">
      <c r="A101" s="158" t="s">
        <v>403</v>
      </c>
      <c r="B101" s="38"/>
      <c r="C101" s="151"/>
      <c r="D101" s="152"/>
      <c r="E101" s="156" t="s">
        <v>197</v>
      </c>
      <c r="F101" s="152"/>
      <c r="G101" s="153"/>
      <c r="H101" s="54">
        <f>H102</f>
        <v>0</v>
      </c>
      <c r="I101" s="54">
        <f>I102</f>
        <v>0</v>
      </c>
      <c r="J101" s="78">
        <v>0</v>
      </c>
      <c r="K101" s="25"/>
      <c r="L101" s="25"/>
      <c r="M101" s="25">
        <f>M102</f>
        <v>0</v>
      </c>
      <c r="N101" s="62">
        <f>N102</f>
        <v>0</v>
      </c>
      <c r="O101" s="62">
        <f>O102</f>
        <v>0</v>
      </c>
    </row>
    <row r="102" spans="1:15" ht="18.75" customHeight="1">
      <c r="A102" s="157"/>
      <c r="B102" s="38" t="s">
        <v>61</v>
      </c>
      <c r="C102" s="154" t="s">
        <v>182</v>
      </c>
      <c r="D102" s="155" t="s">
        <v>197</v>
      </c>
      <c r="E102" s="171" t="s">
        <v>422</v>
      </c>
      <c r="F102" s="159" t="s">
        <v>337</v>
      </c>
      <c r="G102" s="160" t="s">
        <v>77</v>
      </c>
      <c r="H102" s="25">
        <v>0</v>
      </c>
      <c r="I102" s="25">
        <v>0</v>
      </c>
      <c r="J102" s="25">
        <v>0</v>
      </c>
      <c r="K102" s="25"/>
      <c r="L102" s="25"/>
      <c r="M102" s="25">
        <f>J102</f>
        <v>0</v>
      </c>
      <c r="N102" s="24">
        <f>H102-J102</f>
        <v>0</v>
      </c>
      <c r="O102" s="24">
        <f>I102-J102</f>
        <v>0</v>
      </c>
    </row>
    <row r="103" spans="1:15" ht="18.75" customHeight="1">
      <c r="A103" s="113" t="s">
        <v>385</v>
      </c>
      <c r="B103" s="38"/>
      <c r="C103" s="39"/>
      <c r="D103" s="40"/>
      <c r="E103" s="83" t="s">
        <v>253</v>
      </c>
      <c r="F103" s="40"/>
      <c r="G103" s="41"/>
      <c r="H103" s="54">
        <f>H104+H111+H112</f>
        <v>11877.36</v>
      </c>
      <c r="I103" s="54">
        <f t="shared" ref="I103:O103" si="20">I104+I111+I112</f>
        <v>11877.36</v>
      </c>
      <c r="J103" s="54">
        <f>J104+J111+J112</f>
        <v>5938.68</v>
      </c>
      <c r="K103" s="54">
        <f t="shared" si="20"/>
        <v>0</v>
      </c>
      <c r="L103" s="54">
        <f t="shared" si="20"/>
        <v>0</v>
      </c>
      <c r="M103" s="54">
        <f t="shared" si="20"/>
        <v>5938.68</v>
      </c>
      <c r="N103" s="54">
        <f t="shared" si="20"/>
        <v>5938.68</v>
      </c>
      <c r="O103" s="54">
        <f t="shared" si="20"/>
        <v>5938.68</v>
      </c>
    </row>
    <row r="104" spans="1:15" ht="12.75" hidden="1" customHeight="1">
      <c r="A104" s="37" t="s">
        <v>74</v>
      </c>
      <c r="B104" s="38" t="s">
        <v>61</v>
      </c>
      <c r="C104" s="222" t="s">
        <v>347</v>
      </c>
      <c r="D104" s="223"/>
      <c r="E104" s="223"/>
      <c r="F104" s="223"/>
      <c r="G104" s="224"/>
      <c r="H104" s="25"/>
      <c r="I104" s="25">
        <f>H104</f>
        <v>0</v>
      </c>
      <c r="J104" s="25"/>
      <c r="K104" s="25"/>
      <c r="L104" s="25"/>
      <c r="M104" s="25">
        <f t="shared" si="19"/>
        <v>0</v>
      </c>
      <c r="N104" s="24">
        <f t="shared" si="18"/>
        <v>0</v>
      </c>
      <c r="O104" s="24">
        <f t="shared" si="1"/>
        <v>0</v>
      </c>
    </row>
    <row r="105" spans="1:15" ht="12.75" hidden="1" customHeight="1">
      <c r="A105" s="37" t="s">
        <v>74</v>
      </c>
      <c r="B105" s="38"/>
      <c r="C105" s="39"/>
      <c r="D105" s="40"/>
      <c r="E105" s="40" t="s">
        <v>94</v>
      </c>
      <c r="F105" s="40"/>
      <c r="G105" s="41"/>
      <c r="H105" s="54">
        <f>H106</f>
        <v>0</v>
      </c>
      <c r="I105" s="54">
        <f>I106</f>
        <v>0</v>
      </c>
      <c r="J105" s="54">
        <f>J106</f>
        <v>0</v>
      </c>
      <c r="K105" s="54"/>
      <c r="L105" s="54"/>
      <c r="M105" s="54">
        <f t="shared" si="19"/>
        <v>0</v>
      </c>
      <c r="N105" s="24">
        <f t="shared" si="18"/>
        <v>0</v>
      </c>
      <c r="O105" s="24">
        <f t="shared" si="1"/>
        <v>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240</v>
      </c>
      <c r="F106" s="40" t="s">
        <v>110</v>
      </c>
      <c r="G106" s="41" t="s">
        <v>77</v>
      </c>
      <c r="H106" s="25"/>
      <c r="I106" s="25">
        <f>H106</f>
        <v>0</v>
      </c>
      <c r="J106" s="25"/>
      <c r="K106" s="25"/>
      <c r="L106" s="25"/>
      <c r="M106" s="25"/>
      <c r="N106" s="24">
        <f t="shared" si="18"/>
        <v>0</v>
      </c>
      <c r="O106" s="24">
        <f t="shared" si="1"/>
        <v>0</v>
      </c>
    </row>
    <row r="107" spans="1:15" ht="12.75" hidden="1" customHeight="1">
      <c r="A107" s="37" t="s">
        <v>74</v>
      </c>
      <c r="B107" s="38"/>
      <c r="C107" s="39"/>
      <c r="D107" s="40"/>
      <c r="E107" s="83" t="s">
        <v>94</v>
      </c>
      <c r="F107" s="40"/>
      <c r="G107" s="41"/>
      <c r="H107" s="54">
        <f>H108+H111+H109+H110</f>
        <v>11877.36</v>
      </c>
      <c r="I107" s="54">
        <f>I108+I111+I109+I110</f>
        <v>11877.36</v>
      </c>
      <c r="J107" s="54">
        <f>J110+J109</f>
        <v>0</v>
      </c>
      <c r="K107" s="54">
        <f>K108+K111+K109</f>
        <v>0</v>
      </c>
      <c r="L107" s="54">
        <f>L108+L111+L109</f>
        <v>0</v>
      </c>
      <c r="M107" s="54">
        <f>M110+M109</f>
        <v>0</v>
      </c>
      <c r="N107" s="62">
        <f t="shared" si="18"/>
        <v>11877.36</v>
      </c>
      <c r="O107" s="62">
        <f t="shared" ref="O107:O112" si="21">I107-J107</f>
        <v>11877.36</v>
      </c>
    </row>
    <row r="108" spans="1:15" ht="0.75" hidden="1" customHeight="1">
      <c r="A108" s="37" t="s">
        <v>74</v>
      </c>
      <c r="B108" s="38" t="s">
        <v>61</v>
      </c>
      <c r="C108" s="39" t="s">
        <v>48</v>
      </c>
      <c r="D108" s="40" t="s">
        <v>94</v>
      </c>
      <c r="E108" s="40" t="s">
        <v>269</v>
      </c>
      <c r="F108" s="40" t="s">
        <v>223</v>
      </c>
      <c r="G108" s="41" t="s">
        <v>75</v>
      </c>
      <c r="H108" s="25"/>
      <c r="I108" s="25">
        <f>H108</f>
        <v>0</v>
      </c>
      <c r="J108" s="25">
        <v>50030</v>
      </c>
      <c r="K108" s="25"/>
      <c r="L108" s="25"/>
      <c r="M108" s="25">
        <f t="shared" ref="M108:M120" si="22">J108</f>
        <v>50030</v>
      </c>
      <c r="N108" s="24">
        <f t="shared" si="18"/>
        <v>-50030</v>
      </c>
      <c r="O108" s="24">
        <f t="shared" si="21"/>
        <v>-50030</v>
      </c>
    </row>
    <row r="109" spans="1:15" ht="12.75" hidden="1" customHeight="1">
      <c r="A109" s="37" t="s">
        <v>74</v>
      </c>
      <c r="B109" s="38" t="s">
        <v>61</v>
      </c>
      <c r="C109" s="39" t="s">
        <v>48</v>
      </c>
      <c r="D109" s="40" t="s">
        <v>94</v>
      </c>
      <c r="E109" s="40" t="s">
        <v>308</v>
      </c>
      <c r="F109" s="40" t="s">
        <v>223</v>
      </c>
      <c r="G109" s="41" t="s">
        <v>77</v>
      </c>
      <c r="H109" s="25">
        <v>0</v>
      </c>
      <c r="I109" s="25">
        <f>H109</f>
        <v>0</v>
      </c>
      <c r="J109" s="25"/>
      <c r="K109" s="25"/>
      <c r="L109" s="25"/>
      <c r="M109" s="25">
        <f t="shared" si="22"/>
        <v>0</v>
      </c>
      <c r="N109" s="24">
        <f t="shared" si="18"/>
        <v>0</v>
      </c>
      <c r="O109" s="24">
        <f t="shared" si="21"/>
        <v>0</v>
      </c>
    </row>
    <row r="110" spans="1:15" ht="12.75" hidden="1" customHeight="1">
      <c r="A110" s="37" t="s">
        <v>74</v>
      </c>
      <c r="B110" s="38" t="s">
        <v>61</v>
      </c>
      <c r="C110" s="39" t="s">
        <v>48</v>
      </c>
      <c r="D110" s="40" t="s">
        <v>94</v>
      </c>
      <c r="E110" s="40" t="s">
        <v>308</v>
      </c>
      <c r="F110" s="40" t="s">
        <v>135</v>
      </c>
      <c r="G110" s="41" t="s">
        <v>93</v>
      </c>
      <c r="H110" s="25">
        <v>0</v>
      </c>
      <c r="I110" s="25">
        <f>H110</f>
        <v>0</v>
      </c>
      <c r="J110" s="25"/>
      <c r="K110" s="25"/>
      <c r="L110" s="25"/>
      <c r="M110" s="25">
        <f t="shared" si="22"/>
        <v>0</v>
      </c>
      <c r="N110" s="24">
        <f t="shared" si="18"/>
        <v>0</v>
      </c>
      <c r="O110" s="24">
        <f t="shared" si="21"/>
        <v>0</v>
      </c>
    </row>
    <row r="111" spans="1:15" ht="16.5" customHeight="1">
      <c r="A111" s="37" t="s">
        <v>74</v>
      </c>
      <c r="B111" s="38" t="s">
        <v>61</v>
      </c>
      <c r="C111" s="222" t="s">
        <v>423</v>
      </c>
      <c r="D111" s="223"/>
      <c r="E111" s="223"/>
      <c r="F111" s="223"/>
      <c r="G111" s="224"/>
      <c r="H111" s="25">
        <v>11877.36</v>
      </c>
      <c r="I111" s="25">
        <f>H111</f>
        <v>11877.36</v>
      </c>
      <c r="J111" s="25">
        <v>5938.68</v>
      </c>
      <c r="K111" s="25"/>
      <c r="L111" s="25"/>
      <c r="M111" s="25">
        <f t="shared" si="22"/>
        <v>5938.68</v>
      </c>
      <c r="N111" s="24">
        <f t="shared" si="18"/>
        <v>5938.68</v>
      </c>
      <c r="O111" s="24">
        <f t="shared" si="21"/>
        <v>5938.68</v>
      </c>
    </row>
    <row r="112" spans="1:15" ht="23.25" customHeight="1">
      <c r="A112" s="55"/>
      <c r="B112" s="38" t="s">
        <v>61</v>
      </c>
      <c r="C112" s="222" t="s">
        <v>424</v>
      </c>
      <c r="D112" s="223"/>
      <c r="E112" s="223"/>
      <c r="F112" s="223"/>
      <c r="G112" s="224"/>
      <c r="H112" s="25">
        <v>0</v>
      </c>
      <c r="I112" s="25">
        <f>H112</f>
        <v>0</v>
      </c>
      <c r="J112" s="25">
        <v>0</v>
      </c>
      <c r="K112" s="25"/>
      <c r="L112" s="25"/>
      <c r="M112" s="25">
        <f>J112</f>
        <v>0</v>
      </c>
      <c r="N112" s="24">
        <f>H112-J112</f>
        <v>0</v>
      </c>
      <c r="O112" s="24">
        <f t="shared" si="21"/>
        <v>0</v>
      </c>
    </row>
    <row r="113" spans="1:16" ht="27" customHeight="1">
      <c r="A113" s="114" t="s">
        <v>341</v>
      </c>
      <c r="B113" s="38"/>
      <c r="C113" s="39"/>
      <c r="D113" s="40"/>
      <c r="E113" s="83" t="s">
        <v>94</v>
      </c>
      <c r="F113" s="40"/>
      <c r="G113" s="41"/>
      <c r="H113" s="54">
        <f>H114+H118+H117+H115+H119+H116</f>
        <v>0</v>
      </c>
      <c r="I113" s="54">
        <f>I114+I118+I117+I115+I119+I116</f>
        <v>0</v>
      </c>
      <c r="J113" s="54">
        <f>J114+J118+J117+J115+J119+J116</f>
        <v>0</v>
      </c>
      <c r="K113" s="54">
        <f t="shared" ref="K113:O113" si="23">K114+K118+K117+K115+K119</f>
        <v>0</v>
      </c>
      <c r="L113" s="54">
        <f t="shared" si="23"/>
        <v>0</v>
      </c>
      <c r="M113" s="54">
        <f>M114+M118+M117+M115+M119+M116</f>
        <v>0</v>
      </c>
      <c r="N113" s="54">
        <f t="shared" si="23"/>
        <v>0</v>
      </c>
      <c r="O113" s="54">
        <f t="shared" si="23"/>
        <v>0</v>
      </c>
    </row>
    <row r="114" spans="1:16" ht="17.25" customHeight="1">
      <c r="A114" s="37" t="s">
        <v>305</v>
      </c>
      <c r="B114" s="38" t="s">
        <v>61</v>
      </c>
      <c r="C114" s="39" t="s">
        <v>48</v>
      </c>
      <c r="D114" s="40" t="s">
        <v>94</v>
      </c>
      <c r="E114" s="171" t="s">
        <v>425</v>
      </c>
      <c r="F114" s="40" t="s">
        <v>337</v>
      </c>
      <c r="G114" s="41" t="s">
        <v>375</v>
      </c>
      <c r="H114" s="25">
        <v>0</v>
      </c>
      <c r="I114" s="25">
        <f t="shared" ref="I114:I120" si="24">H114</f>
        <v>0</v>
      </c>
      <c r="J114" s="25">
        <v>0</v>
      </c>
      <c r="K114" s="25">
        <v>0</v>
      </c>
      <c r="L114" s="25">
        <v>0</v>
      </c>
      <c r="M114" s="25">
        <f t="shared" ref="M114:M119" si="25">J114</f>
        <v>0</v>
      </c>
      <c r="N114" s="24">
        <f t="shared" ref="N114:N120" si="26">H114-J114</f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139" t="s">
        <v>48</v>
      </c>
      <c r="D115" s="140" t="s">
        <v>94</v>
      </c>
      <c r="E115" s="171" t="s">
        <v>426</v>
      </c>
      <c r="F115" s="140" t="s">
        <v>337</v>
      </c>
      <c r="G115" s="150" t="s">
        <v>81</v>
      </c>
      <c r="H115" s="25">
        <v>0</v>
      </c>
      <c r="I115" s="25">
        <f t="shared" si="24"/>
        <v>0</v>
      </c>
      <c r="J115" s="25">
        <v>0</v>
      </c>
      <c r="K115" s="25"/>
      <c r="L115" s="25"/>
      <c r="M115" s="25">
        <f t="shared" si="25"/>
        <v>0</v>
      </c>
      <c r="N115" s="24">
        <f t="shared" si="26"/>
        <v>0</v>
      </c>
      <c r="O115" s="24">
        <f>H115-J115</f>
        <v>0</v>
      </c>
    </row>
    <row r="116" spans="1:16" ht="17.25" customHeight="1">
      <c r="A116" s="55"/>
      <c r="B116" s="38" t="s">
        <v>61</v>
      </c>
      <c r="C116" s="163" t="s">
        <v>48</v>
      </c>
      <c r="D116" s="164" t="s">
        <v>94</v>
      </c>
      <c r="E116" s="171" t="s">
        <v>426</v>
      </c>
      <c r="F116" s="164" t="s">
        <v>337</v>
      </c>
      <c r="G116" s="165" t="s">
        <v>75</v>
      </c>
      <c r="H116" s="25">
        <v>0</v>
      </c>
      <c r="I116" s="25">
        <f t="shared" si="24"/>
        <v>0</v>
      </c>
      <c r="J116" s="25">
        <v>0</v>
      </c>
      <c r="K116" s="25"/>
      <c r="L116" s="25"/>
      <c r="M116" s="25">
        <f t="shared" si="25"/>
        <v>0</v>
      </c>
      <c r="N116" s="24">
        <f t="shared" si="26"/>
        <v>0</v>
      </c>
      <c r="O116" s="24"/>
    </row>
    <row r="117" spans="1:16" ht="17.25" customHeight="1">
      <c r="A117" s="55"/>
      <c r="B117" s="38" t="s">
        <v>61</v>
      </c>
      <c r="C117" s="135" t="s">
        <v>48</v>
      </c>
      <c r="D117" s="136" t="s">
        <v>94</v>
      </c>
      <c r="E117" s="171" t="s">
        <v>426</v>
      </c>
      <c r="F117" s="136" t="s">
        <v>337</v>
      </c>
      <c r="G117" s="137" t="s">
        <v>77</v>
      </c>
      <c r="H117" s="25">
        <v>0</v>
      </c>
      <c r="I117" s="25">
        <f t="shared" si="24"/>
        <v>0</v>
      </c>
      <c r="J117" s="25">
        <v>0</v>
      </c>
      <c r="K117" s="25"/>
      <c r="L117" s="25"/>
      <c r="M117" s="25">
        <f t="shared" si="25"/>
        <v>0</v>
      </c>
      <c r="N117" s="24">
        <f t="shared" si="26"/>
        <v>0</v>
      </c>
      <c r="O117" s="24">
        <f>H117-J117</f>
        <v>0</v>
      </c>
    </row>
    <row r="118" spans="1:16" ht="17.25" customHeight="1">
      <c r="A118" s="55"/>
      <c r="B118" s="38" t="s">
        <v>61</v>
      </c>
      <c r="C118" s="39" t="s">
        <v>48</v>
      </c>
      <c r="D118" s="40" t="s">
        <v>94</v>
      </c>
      <c r="E118" s="171" t="s">
        <v>427</v>
      </c>
      <c r="F118" s="40" t="s">
        <v>337</v>
      </c>
      <c r="G118" s="133" t="s">
        <v>75</v>
      </c>
      <c r="H118" s="25">
        <v>0</v>
      </c>
      <c r="I118" s="25">
        <f t="shared" si="24"/>
        <v>0</v>
      </c>
      <c r="J118" s="25">
        <v>0</v>
      </c>
      <c r="K118" s="25"/>
      <c r="L118" s="25"/>
      <c r="M118" s="25">
        <f t="shared" si="25"/>
        <v>0</v>
      </c>
      <c r="N118" s="24">
        <f t="shared" si="26"/>
        <v>0</v>
      </c>
      <c r="O118" s="24">
        <f>H118-J118</f>
        <v>0</v>
      </c>
    </row>
    <row r="119" spans="1:16" ht="17.25" customHeight="1">
      <c r="A119" s="55"/>
      <c r="B119" s="38" t="s">
        <v>61</v>
      </c>
      <c r="C119" s="145" t="s">
        <v>48</v>
      </c>
      <c r="D119" s="146" t="s">
        <v>94</v>
      </c>
      <c r="E119" s="171" t="s">
        <v>427</v>
      </c>
      <c r="F119" s="146" t="s">
        <v>337</v>
      </c>
      <c r="G119" s="147" t="s">
        <v>81</v>
      </c>
      <c r="H119" s="25">
        <v>0</v>
      </c>
      <c r="I119" s="25">
        <f t="shared" si="24"/>
        <v>0</v>
      </c>
      <c r="J119" s="25">
        <v>0</v>
      </c>
      <c r="K119" s="25"/>
      <c r="L119" s="25"/>
      <c r="M119" s="25">
        <f t="shared" si="25"/>
        <v>0</v>
      </c>
      <c r="N119" s="24">
        <f t="shared" si="26"/>
        <v>0</v>
      </c>
      <c r="O119" s="24">
        <f>H119-J119</f>
        <v>0</v>
      </c>
    </row>
    <row r="120" spans="1:16" ht="15">
      <c r="A120" s="88" t="s">
        <v>159</v>
      </c>
      <c r="B120" s="38"/>
      <c r="C120" s="233" t="s">
        <v>168</v>
      </c>
      <c r="D120" s="234"/>
      <c r="E120" s="234"/>
      <c r="F120" s="234"/>
      <c r="G120" s="235"/>
      <c r="H120" s="54">
        <f>H122+H124+H126+H128+H133+H135+H144+H145+H146+H149+H150+H147+H148+H134+H168</f>
        <v>247148.78999999998</v>
      </c>
      <c r="I120" s="54">
        <f t="shared" si="24"/>
        <v>247148.78999999998</v>
      </c>
      <c r="J120" s="54">
        <f>J122+J124+J126+J135+J137+J149+J136+J141+J143+J140+J133+J142+J151+J144+J125+J134+J146+J145+J128+J150+J147+J148</f>
        <v>83905.47</v>
      </c>
      <c r="K120" s="54" t="e">
        <f>K122+#REF!+#REF!+K149+K126</f>
        <v>#REF!</v>
      </c>
      <c r="L120" s="54" t="e">
        <f>L122+#REF!+#REF!+L149+L126</f>
        <v>#REF!</v>
      </c>
      <c r="M120" s="54">
        <f t="shared" si="22"/>
        <v>83905.47</v>
      </c>
      <c r="N120" s="62">
        <f t="shared" si="26"/>
        <v>163243.31999999998</v>
      </c>
      <c r="O120" s="62">
        <f t="shared" ref="O120:O181" si="27">I120-J120</f>
        <v>163243.31999999998</v>
      </c>
    </row>
    <row r="121" spans="1:16" ht="15">
      <c r="A121" s="55" t="s">
        <v>309</v>
      </c>
      <c r="B121" s="38"/>
      <c r="C121" s="84"/>
      <c r="D121" s="83"/>
      <c r="E121" s="83"/>
      <c r="F121" s="83"/>
      <c r="G121" s="85"/>
      <c r="H121" s="54"/>
      <c r="I121" s="54"/>
      <c r="J121" s="54"/>
      <c r="K121" s="54"/>
      <c r="L121" s="54"/>
      <c r="M121" s="54"/>
      <c r="N121" s="62"/>
      <c r="O121" s="62"/>
    </row>
    <row r="122" spans="1:16" ht="14.25">
      <c r="A122" s="37" t="s">
        <v>72</v>
      </c>
      <c r="B122" s="38" t="s">
        <v>61</v>
      </c>
      <c r="C122" s="39" t="s">
        <v>48</v>
      </c>
      <c r="D122" s="40" t="s">
        <v>97</v>
      </c>
      <c r="E122" s="171" t="s">
        <v>428</v>
      </c>
      <c r="F122" s="143" t="s">
        <v>401</v>
      </c>
      <c r="G122" s="41" t="s">
        <v>73</v>
      </c>
      <c r="H122" s="92">
        <v>185000</v>
      </c>
      <c r="I122" s="25">
        <f t="shared" ref="I122:I129" si="28">H122</f>
        <v>185000</v>
      </c>
      <c r="J122" s="92">
        <v>47350.63</v>
      </c>
      <c r="K122" s="25"/>
      <c r="L122" s="25"/>
      <c r="M122" s="25">
        <f>J122</f>
        <v>47350.63</v>
      </c>
      <c r="N122" s="24">
        <f>H122-J122</f>
        <v>137649.37</v>
      </c>
      <c r="O122" s="24">
        <f t="shared" si="27"/>
        <v>137649.37</v>
      </c>
      <c r="P122" s="91"/>
    </row>
    <row r="123" spans="1:16" ht="12" hidden="1" customHeight="1">
      <c r="A123" s="37"/>
      <c r="B123" s="38"/>
      <c r="C123" s="39" t="s">
        <v>48</v>
      </c>
      <c r="D123" s="40" t="s">
        <v>97</v>
      </c>
      <c r="E123" s="40" t="s">
        <v>348</v>
      </c>
      <c r="F123" s="40" t="s">
        <v>337</v>
      </c>
      <c r="G123" s="41" t="s">
        <v>75</v>
      </c>
      <c r="H123" s="92"/>
      <c r="I123" s="25">
        <f t="shared" si="28"/>
        <v>0</v>
      </c>
      <c r="J123" s="92"/>
      <c r="K123" s="25"/>
      <c r="L123" s="25"/>
      <c r="M123" s="25"/>
      <c r="N123" s="24"/>
      <c r="O123" s="24">
        <f t="shared" si="27"/>
        <v>0</v>
      </c>
    </row>
    <row r="124" spans="1:16" ht="14.25">
      <c r="A124" s="37" t="s">
        <v>74</v>
      </c>
      <c r="B124" s="38" t="s">
        <v>61</v>
      </c>
      <c r="C124" s="39" t="s">
        <v>48</v>
      </c>
      <c r="D124" s="40" t="s">
        <v>97</v>
      </c>
      <c r="E124" s="171" t="s">
        <v>428</v>
      </c>
      <c r="F124" s="40" t="s">
        <v>337</v>
      </c>
      <c r="G124" s="41" t="s">
        <v>75</v>
      </c>
      <c r="H124" s="92">
        <v>15000</v>
      </c>
      <c r="I124" s="25">
        <f t="shared" si="28"/>
        <v>15000</v>
      </c>
      <c r="J124" s="92">
        <v>0</v>
      </c>
      <c r="K124" s="25"/>
      <c r="L124" s="25"/>
      <c r="M124" s="25">
        <f>J124</f>
        <v>0</v>
      </c>
      <c r="N124" s="24">
        <f t="shared" ref="N124:N172" si="29">H124-J124</f>
        <v>15000</v>
      </c>
      <c r="O124" s="24">
        <f t="shared" si="27"/>
        <v>15000</v>
      </c>
    </row>
    <row r="125" spans="1:16" ht="14.25" hidden="1">
      <c r="A125" s="37"/>
      <c r="B125" s="38" t="s">
        <v>61</v>
      </c>
      <c r="C125" s="39" t="s">
        <v>48</v>
      </c>
      <c r="D125" s="40" t="s">
        <v>97</v>
      </c>
      <c r="E125" s="40" t="s">
        <v>366</v>
      </c>
      <c r="F125" s="40" t="s">
        <v>337</v>
      </c>
      <c r="G125" s="41" t="s">
        <v>81</v>
      </c>
      <c r="H125" s="92"/>
      <c r="I125" s="25">
        <f t="shared" si="28"/>
        <v>0</v>
      </c>
      <c r="J125" s="92"/>
      <c r="K125" s="25"/>
      <c r="L125" s="25"/>
      <c r="M125" s="25">
        <f>J125</f>
        <v>0</v>
      </c>
      <c r="N125" s="24">
        <f t="shared" si="29"/>
        <v>0</v>
      </c>
      <c r="O125" s="24">
        <f t="shared" si="27"/>
        <v>0</v>
      </c>
    </row>
    <row r="126" spans="1:16" ht="30.75" customHeight="1">
      <c r="A126" s="37" t="s">
        <v>82</v>
      </c>
      <c r="B126" s="38" t="s">
        <v>61</v>
      </c>
      <c r="C126" s="39" t="s">
        <v>48</v>
      </c>
      <c r="D126" s="40" t="s">
        <v>97</v>
      </c>
      <c r="E126" s="171" t="s">
        <v>428</v>
      </c>
      <c r="F126" s="40" t="s">
        <v>337</v>
      </c>
      <c r="G126" s="41" t="s">
        <v>378</v>
      </c>
      <c r="H126" s="92">
        <v>33750</v>
      </c>
      <c r="I126" s="25">
        <f t="shared" si="28"/>
        <v>33750</v>
      </c>
      <c r="J126" s="92">
        <v>30000</v>
      </c>
      <c r="K126" s="25"/>
      <c r="L126" s="25"/>
      <c r="M126" s="25">
        <f>J126</f>
        <v>30000</v>
      </c>
      <c r="N126" s="24">
        <f>H126-J126</f>
        <v>3750</v>
      </c>
      <c r="O126" s="24">
        <f t="shared" si="27"/>
        <v>3750</v>
      </c>
      <c r="P126" s="91">
        <f>J122+J124+J125+J126</f>
        <v>77350.63</v>
      </c>
    </row>
    <row r="127" spans="1:16" ht="16.5" customHeight="1">
      <c r="A127" s="37"/>
      <c r="B127" s="38"/>
      <c r="C127" s="39"/>
      <c r="D127" s="40"/>
      <c r="E127" s="40"/>
      <c r="F127" s="40"/>
      <c r="G127" s="41"/>
      <c r="H127" s="92"/>
      <c r="I127" s="25"/>
      <c r="J127" s="92"/>
      <c r="K127" s="25"/>
      <c r="L127" s="25"/>
      <c r="M127" s="25"/>
      <c r="N127" s="24">
        <f>H127-J127</f>
        <v>0</v>
      </c>
      <c r="O127" s="24">
        <f t="shared" si="27"/>
        <v>0</v>
      </c>
      <c r="P127" s="91"/>
    </row>
    <row r="128" spans="1:16" ht="15.75" customHeight="1">
      <c r="A128" s="37" t="s">
        <v>390</v>
      </c>
      <c r="B128" s="38" t="s">
        <v>61</v>
      </c>
      <c r="C128" s="39" t="s">
        <v>48</v>
      </c>
      <c r="D128" s="40" t="s">
        <v>97</v>
      </c>
      <c r="E128" s="171" t="s">
        <v>429</v>
      </c>
      <c r="F128" s="40" t="s">
        <v>337</v>
      </c>
      <c r="G128" s="41" t="s">
        <v>75</v>
      </c>
      <c r="H128" s="92">
        <v>5289.11</v>
      </c>
      <c r="I128" s="25">
        <v>0</v>
      </c>
      <c r="J128" s="92">
        <v>5000</v>
      </c>
      <c r="K128" s="25"/>
      <c r="L128" s="25"/>
      <c r="M128" s="25">
        <f>J128</f>
        <v>5000</v>
      </c>
      <c r="N128" s="24">
        <f t="shared" si="29"/>
        <v>289.10999999999967</v>
      </c>
      <c r="O128" s="24">
        <f>H128-J128</f>
        <v>289.10999999999967</v>
      </c>
    </row>
    <row r="129" spans="1:16" ht="0.75" hidden="1" customHeight="1">
      <c r="A129" s="37"/>
      <c r="B129" s="38"/>
      <c r="C129" s="39" t="s">
        <v>48</v>
      </c>
      <c r="D129" s="40" t="s">
        <v>97</v>
      </c>
      <c r="E129" s="40" t="s">
        <v>98</v>
      </c>
      <c r="F129" s="40" t="s">
        <v>65</v>
      </c>
      <c r="G129" s="41" t="s">
        <v>75</v>
      </c>
      <c r="H129" s="25"/>
      <c r="I129" s="25">
        <f t="shared" si="28"/>
        <v>0</v>
      </c>
      <c r="J129" s="25"/>
      <c r="K129" s="25"/>
      <c r="L129" s="25"/>
      <c r="M129" s="25"/>
      <c r="N129" s="24">
        <f t="shared" si="29"/>
        <v>0</v>
      </c>
      <c r="O129" s="24">
        <f t="shared" si="27"/>
        <v>0</v>
      </c>
    </row>
    <row r="130" spans="1:16" ht="0.75" customHeight="1">
      <c r="A130" s="37"/>
      <c r="B130" s="38"/>
      <c r="C130" s="39"/>
      <c r="D130" s="40"/>
      <c r="E130" s="40"/>
      <c r="F130" s="40"/>
      <c r="G130" s="41"/>
      <c r="H130" s="25">
        <v>0</v>
      </c>
      <c r="I130" s="25"/>
      <c r="J130" s="25">
        <v>0</v>
      </c>
      <c r="K130" s="25"/>
      <c r="L130" s="25"/>
      <c r="M130" s="25"/>
      <c r="N130" s="24"/>
      <c r="O130" s="24"/>
    </row>
    <row r="131" spans="1:16" ht="0.75" customHeight="1">
      <c r="A131" s="37"/>
      <c r="B131" s="38"/>
      <c r="C131" s="39"/>
      <c r="D131" s="40"/>
      <c r="E131" s="40"/>
      <c r="F131" s="40"/>
      <c r="G131" s="41"/>
      <c r="H131" s="25"/>
      <c r="I131" s="25"/>
      <c r="J131" s="25"/>
      <c r="K131" s="25"/>
      <c r="L131" s="25"/>
      <c r="M131" s="25"/>
      <c r="N131" s="24"/>
      <c r="O131" s="24"/>
    </row>
    <row r="132" spans="1:16" ht="15" customHeight="1">
      <c r="A132" s="37" t="s">
        <v>310</v>
      </c>
      <c r="B132" s="38"/>
      <c r="C132" s="39"/>
      <c r="D132" s="40"/>
      <c r="E132" s="40"/>
      <c r="F132" s="40"/>
      <c r="G132" s="41"/>
      <c r="H132" s="25"/>
      <c r="I132" s="25"/>
      <c r="J132" s="25"/>
      <c r="K132" s="25"/>
      <c r="L132" s="25"/>
      <c r="M132" s="25"/>
      <c r="N132" s="24"/>
      <c r="O132" s="24"/>
    </row>
    <row r="133" spans="1:16" ht="16.5" customHeight="1">
      <c r="A133" s="37" t="s">
        <v>74</v>
      </c>
      <c r="B133" s="38" t="s">
        <v>61</v>
      </c>
      <c r="C133" s="39" t="s">
        <v>48</v>
      </c>
      <c r="D133" s="40" t="s">
        <v>97</v>
      </c>
      <c r="E133" s="171" t="s">
        <v>430</v>
      </c>
      <c r="F133" s="40" t="s">
        <v>337</v>
      </c>
      <c r="G133" s="41" t="s">
        <v>75</v>
      </c>
      <c r="H133" s="25">
        <v>5000</v>
      </c>
      <c r="I133" s="25">
        <f>H133</f>
        <v>5000</v>
      </c>
      <c r="J133" s="25">
        <v>0</v>
      </c>
      <c r="K133" s="25"/>
      <c r="L133" s="25"/>
      <c r="M133" s="25">
        <f>J133</f>
        <v>0</v>
      </c>
      <c r="N133" s="24">
        <f t="shared" si="29"/>
        <v>5000</v>
      </c>
      <c r="O133" s="24">
        <f t="shared" si="27"/>
        <v>5000</v>
      </c>
    </row>
    <row r="134" spans="1:16" ht="16.5" customHeight="1">
      <c r="A134" s="37" t="s">
        <v>408</v>
      </c>
      <c r="B134" s="38" t="s">
        <v>61</v>
      </c>
      <c r="C134" s="39" t="s">
        <v>48</v>
      </c>
      <c r="D134" s="40" t="s">
        <v>97</v>
      </c>
      <c r="E134" s="171" t="s">
        <v>430</v>
      </c>
      <c r="F134" s="40" t="s">
        <v>337</v>
      </c>
      <c r="G134" s="168" t="s">
        <v>73</v>
      </c>
      <c r="H134" s="25">
        <v>3109.68</v>
      </c>
      <c r="I134" s="25">
        <f>H134</f>
        <v>3109.68</v>
      </c>
      <c r="J134" s="25">
        <v>1554.84</v>
      </c>
      <c r="K134" s="25"/>
      <c r="L134" s="25"/>
      <c r="M134" s="25">
        <f>J134</f>
        <v>1554.84</v>
      </c>
      <c r="N134" s="24">
        <f t="shared" si="29"/>
        <v>1554.84</v>
      </c>
      <c r="O134" s="24">
        <f t="shared" si="27"/>
        <v>1554.84</v>
      </c>
    </row>
    <row r="135" spans="1:16" ht="29.25" customHeight="1">
      <c r="A135" s="37" t="s">
        <v>82</v>
      </c>
      <c r="B135" s="38" t="s">
        <v>61</v>
      </c>
      <c r="C135" s="39" t="s">
        <v>48</v>
      </c>
      <c r="D135" s="40" t="s">
        <v>97</v>
      </c>
      <c r="E135" s="171" t="s">
        <v>430</v>
      </c>
      <c r="F135" s="40" t="s">
        <v>337</v>
      </c>
      <c r="G135" s="126" t="s">
        <v>375</v>
      </c>
      <c r="H135" s="92">
        <v>0</v>
      </c>
      <c r="I135" s="25">
        <f>H135</f>
        <v>0</v>
      </c>
      <c r="J135" s="92">
        <v>0</v>
      </c>
      <c r="K135" s="25"/>
      <c r="L135" s="25"/>
      <c r="M135" s="25">
        <f>J135</f>
        <v>0</v>
      </c>
      <c r="N135" s="24">
        <f t="shared" si="29"/>
        <v>0</v>
      </c>
      <c r="O135" s="24">
        <f t="shared" si="27"/>
        <v>0</v>
      </c>
    </row>
    <row r="136" spans="1:16" ht="30.75" hidden="1" customHeight="1">
      <c r="A136" s="37"/>
      <c r="B136" s="38" t="s">
        <v>61</v>
      </c>
      <c r="C136" s="39" t="s">
        <v>48</v>
      </c>
      <c r="D136" s="40" t="s">
        <v>97</v>
      </c>
      <c r="E136" s="40" t="s">
        <v>367</v>
      </c>
      <c r="F136" s="40" t="s">
        <v>223</v>
      </c>
      <c r="G136" s="41" t="s">
        <v>71</v>
      </c>
      <c r="H136" s="25"/>
      <c r="I136" s="25">
        <f>H136</f>
        <v>0</v>
      </c>
      <c r="J136" s="25"/>
      <c r="K136" s="25"/>
      <c r="L136" s="25"/>
      <c r="M136" s="25">
        <f t="shared" ref="M136:M144" si="30">J136</f>
        <v>0</v>
      </c>
      <c r="N136" s="24">
        <f t="shared" si="29"/>
        <v>0</v>
      </c>
      <c r="O136" s="24">
        <f t="shared" si="27"/>
        <v>0</v>
      </c>
    </row>
    <row r="137" spans="1:16" ht="13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367</v>
      </c>
      <c r="F137" s="40" t="s">
        <v>337</v>
      </c>
      <c r="G137" s="41" t="s">
        <v>81</v>
      </c>
      <c r="H137" s="25"/>
      <c r="I137" s="25">
        <f t="shared" ref="I137:I143" si="31">H137</f>
        <v>0</v>
      </c>
      <c r="J137" s="25"/>
      <c r="K137" s="25"/>
      <c r="L137" s="25"/>
      <c r="M137" s="25">
        <f t="shared" si="30"/>
        <v>0</v>
      </c>
      <c r="N137" s="24">
        <f t="shared" si="29"/>
        <v>0</v>
      </c>
      <c r="O137" s="24">
        <f t="shared" si="27"/>
        <v>0</v>
      </c>
      <c r="P137" s="91"/>
    </row>
    <row r="138" spans="1:16" ht="15.7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98</v>
      </c>
      <c r="F138" s="40" t="s">
        <v>135</v>
      </c>
      <c r="G138" s="41" t="s">
        <v>93</v>
      </c>
      <c r="H138" s="25"/>
      <c r="I138" s="25">
        <f t="shared" si="31"/>
        <v>0</v>
      </c>
      <c r="J138" s="25"/>
      <c r="K138" s="25"/>
      <c r="L138" s="25"/>
      <c r="M138" s="25">
        <f t="shared" si="30"/>
        <v>0</v>
      </c>
      <c r="N138" s="24">
        <f t="shared" si="29"/>
        <v>0</v>
      </c>
      <c r="O138" s="24">
        <f t="shared" si="27"/>
        <v>0</v>
      </c>
    </row>
    <row r="139" spans="1:16" ht="14.25" customHeight="1">
      <c r="A139" s="37" t="s">
        <v>159</v>
      </c>
      <c r="B139" s="38"/>
      <c r="C139" s="39"/>
      <c r="D139" s="40"/>
      <c r="E139" s="40"/>
      <c r="F139" s="40"/>
      <c r="G139" s="41"/>
      <c r="H139" s="25"/>
      <c r="I139" s="25"/>
      <c r="J139" s="25"/>
      <c r="K139" s="25"/>
      <c r="L139" s="25"/>
      <c r="M139" s="25"/>
      <c r="N139" s="24">
        <f t="shared" si="29"/>
        <v>0</v>
      </c>
      <c r="O139" s="24">
        <f t="shared" si="27"/>
        <v>0</v>
      </c>
    </row>
    <row r="140" spans="1:16" ht="31.5" hidden="1" customHeight="1">
      <c r="A140" s="37"/>
      <c r="B140" s="38" t="s">
        <v>61</v>
      </c>
      <c r="C140" s="39" t="s">
        <v>48</v>
      </c>
      <c r="D140" s="40" t="s">
        <v>97</v>
      </c>
      <c r="E140" s="40" t="s">
        <v>99</v>
      </c>
      <c r="F140" s="40" t="s">
        <v>223</v>
      </c>
      <c r="G140" s="41" t="s">
        <v>71</v>
      </c>
      <c r="H140" s="25"/>
      <c r="I140" s="25">
        <f t="shared" si="31"/>
        <v>0</v>
      </c>
      <c r="J140" s="25"/>
      <c r="K140" s="25"/>
      <c r="L140" s="25"/>
      <c r="M140" s="25">
        <f t="shared" si="30"/>
        <v>0</v>
      </c>
      <c r="N140" s="24">
        <f t="shared" si="29"/>
        <v>0</v>
      </c>
      <c r="O140" s="24">
        <f t="shared" si="27"/>
        <v>0</v>
      </c>
    </row>
    <row r="141" spans="1:16" ht="31.5" hidden="1" customHeight="1">
      <c r="A141" s="37"/>
      <c r="B141" s="38" t="s">
        <v>61</v>
      </c>
      <c r="C141" s="39" t="s">
        <v>48</v>
      </c>
      <c r="D141" s="40" t="s">
        <v>97</v>
      </c>
      <c r="E141" s="40" t="s">
        <v>99</v>
      </c>
      <c r="F141" s="40" t="s">
        <v>223</v>
      </c>
      <c r="G141" s="41" t="s">
        <v>75</v>
      </c>
      <c r="H141" s="25"/>
      <c r="I141" s="25">
        <f t="shared" si="31"/>
        <v>0</v>
      </c>
      <c r="J141" s="25"/>
      <c r="K141" s="25"/>
      <c r="L141" s="25"/>
      <c r="M141" s="25">
        <f t="shared" si="30"/>
        <v>0</v>
      </c>
      <c r="N141" s="24">
        <f t="shared" si="29"/>
        <v>0</v>
      </c>
      <c r="O141" s="24">
        <f t="shared" si="27"/>
        <v>0</v>
      </c>
    </row>
    <row r="142" spans="1:16" ht="31.5" hidden="1" customHeight="1">
      <c r="A142" s="37"/>
      <c r="B142" s="38" t="s">
        <v>61</v>
      </c>
      <c r="C142" s="39" t="s">
        <v>48</v>
      </c>
      <c r="D142" s="40" t="s">
        <v>97</v>
      </c>
      <c r="E142" s="40" t="s">
        <v>99</v>
      </c>
      <c r="F142" s="40" t="s">
        <v>223</v>
      </c>
      <c r="G142" s="41" t="s">
        <v>77</v>
      </c>
      <c r="H142" s="25"/>
      <c r="I142" s="25">
        <f t="shared" si="31"/>
        <v>0</v>
      </c>
      <c r="J142" s="25"/>
      <c r="K142" s="25"/>
      <c r="L142" s="25"/>
      <c r="M142" s="25">
        <f t="shared" si="30"/>
        <v>0</v>
      </c>
      <c r="N142" s="24">
        <f t="shared" si="29"/>
        <v>0</v>
      </c>
      <c r="O142" s="24">
        <f t="shared" si="27"/>
        <v>0</v>
      </c>
    </row>
    <row r="143" spans="1:16" ht="31.5" hidden="1" customHeight="1">
      <c r="A143" s="37"/>
      <c r="B143" s="38" t="s">
        <v>61</v>
      </c>
      <c r="C143" s="39" t="s">
        <v>48</v>
      </c>
      <c r="D143" s="40" t="s">
        <v>97</v>
      </c>
      <c r="E143" s="40" t="s">
        <v>99</v>
      </c>
      <c r="F143" s="40" t="s">
        <v>223</v>
      </c>
      <c r="G143" s="41" t="s">
        <v>81</v>
      </c>
      <c r="H143" s="25"/>
      <c r="I143" s="25">
        <f t="shared" si="31"/>
        <v>0</v>
      </c>
      <c r="J143" s="25"/>
      <c r="K143" s="25"/>
      <c r="L143" s="25"/>
      <c r="M143" s="25">
        <f t="shared" si="30"/>
        <v>0</v>
      </c>
      <c r="N143" s="24">
        <f t="shared" si="29"/>
        <v>0</v>
      </c>
      <c r="O143" s="24">
        <f t="shared" si="27"/>
        <v>0</v>
      </c>
    </row>
    <row r="144" spans="1:16" ht="15.75" customHeight="1">
      <c r="A144" s="37"/>
      <c r="B144" s="38"/>
      <c r="C144" s="39" t="s">
        <v>48</v>
      </c>
      <c r="D144" s="40" t="s">
        <v>97</v>
      </c>
      <c r="E144" s="171" t="s">
        <v>431</v>
      </c>
      <c r="F144" s="40" t="s">
        <v>337</v>
      </c>
      <c r="G144" s="41" t="s">
        <v>75</v>
      </c>
      <c r="H144" s="25">
        <v>0</v>
      </c>
      <c r="I144" s="25">
        <f t="shared" ref="I144:I173" si="32">H144</f>
        <v>0</v>
      </c>
      <c r="J144" s="25">
        <v>0</v>
      </c>
      <c r="K144" s="25"/>
      <c r="L144" s="25"/>
      <c r="M144" s="25">
        <f t="shared" si="30"/>
        <v>0</v>
      </c>
      <c r="N144" s="24">
        <f t="shared" si="29"/>
        <v>0</v>
      </c>
      <c r="O144" s="24">
        <f t="shared" si="27"/>
        <v>0</v>
      </c>
    </row>
    <row r="145" spans="1:15" ht="15.75" customHeight="1">
      <c r="A145" s="37"/>
      <c r="B145" s="38"/>
      <c r="C145" s="39" t="s">
        <v>48</v>
      </c>
      <c r="D145" s="40" t="s">
        <v>97</v>
      </c>
      <c r="E145" s="171" t="s">
        <v>431</v>
      </c>
      <c r="F145" s="40" t="s">
        <v>337</v>
      </c>
      <c r="G145" s="41" t="s">
        <v>77</v>
      </c>
      <c r="H145" s="25">
        <v>0</v>
      </c>
      <c r="I145" s="25">
        <f>H145</f>
        <v>0</v>
      </c>
      <c r="J145" s="25">
        <v>0</v>
      </c>
      <c r="K145" s="25"/>
      <c r="L145" s="25"/>
      <c r="M145" s="25">
        <f>J145</f>
        <v>0</v>
      </c>
      <c r="N145" s="24">
        <f t="shared" si="29"/>
        <v>0</v>
      </c>
      <c r="O145" s="24">
        <f t="shared" si="27"/>
        <v>0</v>
      </c>
    </row>
    <row r="146" spans="1:15" ht="15.75" customHeight="1">
      <c r="A146" s="37"/>
      <c r="B146" s="38"/>
      <c r="C146" s="39" t="s">
        <v>48</v>
      </c>
      <c r="D146" s="40" t="s">
        <v>97</v>
      </c>
      <c r="E146" s="171" t="s">
        <v>431</v>
      </c>
      <c r="F146" s="40" t="s">
        <v>337</v>
      </c>
      <c r="G146" s="41" t="s">
        <v>81</v>
      </c>
      <c r="H146" s="25">
        <v>0</v>
      </c>
      <c r="I146" s="25">
        <f t="shared" si="32"/>
        <v>0</v>
      </c>
      <c r="J146" s="25">
        <v>0</v>
      </c>
      <c r="K146" s="25"/>
      <c r="L146" s="25"/>
      <c r="M146" s="25">
        <f t="shared" ref="M146:M153" si="33">J146</f>
        <v>0</v>
      </c>
      <c r="N146" s="24">
        <f t="shared" si="29"/>
        <v>0</v>
      </c>
      <c r="O146" s="24">
        <f t="shared" si="27"/>
        <v>0</v>
      </c>
    </row>
    <row r="147" spans="1:15" ht="29.25" customHeight="1">
      <c r="A147" s="37" t="s">
        <v>82</v>
      </c>
      <c r="B147" s="38" t="s">
        <v>61</v>
      </c>
      <c r="C147" s="124" t="s">
        <v>48</v>
      </c>
      <c r="D147" s="125" t="s">
        <v>97</v>
      </c>
      <c r="E147" s="171" t="s">
        <v>431</v>
      </c>
      <c r="F147" s="125" t="s">
        <v>337</v>
      </c>
      <c r="G147" s="126" t="s">
        <v>396</v>
      </c>
      <c r="H147" s="25">
        <v>0</v>
      </c>
      <c r="I147" s="25">
        <f>H147</f>
        <v>0</v>
      </c>
      <c r="J147" s="25">
        <v>0</v>
      </c>
      <c r="K147" s="25"/>
      <c r="L147" s="25"/>
      <c r="M147" s="25">
        <f>J147</f>
        <v>0</v>
      </c>
      <c r="N147" s="24">
        <f>H147-J147</f>
        <v>0</v>
      </c>
      <c r="O147" s="24">
        <f>I147-J147</f>
        <v>0</v>
      </c>
    </row>
    <row r="148" spans="1:15" ht="29.25" customHeight="1">
      <c r="A148" s="37" t="s">
        <v>82</v>
      </c>
      <c r="B148" s="38" t="s">
        <v>61</v>
      </c>
      <c r="C148" s="124" t="s">
        <v>48</v>
      </c>
      <c r="D148" s="125" t="s">
        <v>97</v>
      </c>
      <c r="E148" s="171" t="s">
        <v>431</v>
      </c>
      <c r="F148" s="125" t="s">
        <v>337</v>
      </c>
      <c r="G148" s="126" t="s">
        <v>375</v>
      </c>
      <c r="H148" s="25">
        <v>0</v>
      </c>
      <c r="I148" s="25">
        <f>H148</f>
        <v>0</v>
      </c>
      <c r="J148" s="25">
        <v>0</v>
      </c>
      <c r="K148" s="25"/>
      <c r="L148" s="25"/>
      <c r="M148" s="25">
        <f>J148</f>
        <v>0</v>
      </c>
      <c r="N148" s="24">
        <f>H148-J148</f>
        <v>0</v>
      </c>
      <c r="O148" s="24">
        <f>I148-J148</f>
        <v>0</v>
      </c>
    </row>
    <row r="149" spans="1:15" ht="29.25" customHeight="1">
      <c r="A149" s="37" t="s">
        <v>82</v>
      </c>
      <c r="B149" s="38" t="s">
        <v>61</v>
      </c>
      <c r="C149" s="39" t="s">
        <v>48</v>
      </c>
      <c r="D149" s="40" t="s">
        <v>97</v>
      </c>
      <c r="E149" s="171" t="s">
        <v>431</v>
      </c>
      <c r="F149" s="40" t="s">
        <v>337</v>
      </c>
      <c r="G149" s="41" t="s">
        <v>378</v>
      </c>
      <c r="H149" s="25">
        <v>0</v>
      </c>
      <c r="I149" s="25">
        <f t="shared" si="32"/>
        <v>0</v>
      </c>
      <c r="J149" s="25">
        <v>0</v>
      </c>
      <c r="K149" s="25"/>
      <c r="L149" s="25"/>
      <c r="M149" s="25">
        <f t="shared" si="33"/>
        <v>0</v>
      </c>
      <c r="N149" s="24">
        <f t="shared" si="29"/>
        <v>0</v>
      </c>
      <c r="O149" s="24">
        <f t="shared" si="27"/>
        <v>0</v>
      </c>
    </row>
    <row r="150" spans="1:15" ht="14.25" hidden="1">
      <c r="A150" s="37" t="s">
        <v>392</v>
      </c>
      <c r="B150" s="38" t="s">
        <v>61</v>
      </c>
      <c r="C150" s="39" t="s">
        <v>48</v>
      </c>
      <c r="D150" s="40" t="s">
        <v>97</v>
      </c>
      <c r="E150" s="118" t="s">
        <v>393</v>
      </c>
      <c r="F150" s="118" t="s">
        <v>337</v>
      </c>
      <c r="G150" s="41" t="s">
        <v>75</v>
      </c>
      <c r="H150" s="25">
        <v>0</v>
      </c>
      <c r="I150" s="25">
        <f t="shared" si="32"/>
        <v>0</v>
      </c>
      <c r="J150" s="25">
        <v>0</v>
      </c>
      <c r="K150" s="25"/>
      <c r="L150" s="25"/>
      <c r="M150" s="25">
        <f t="shared" si="33"/>
        <v>0</v>
      </c>
      <c r="N150" s="24">
        <f t="shared" si="29"/>
        <v>0</v>
      </c>
      <c r="O150" s="24">
        <f t="shared" si="27"/>
        <v>0</v>
      </c>
    </row>
    <row r="151" spans="1:15" ht="15" hidden="1" customHeight="1">
      <c r="A151" s="37"/>
      <c r="B151" s="38" t="s">
        <v>61</v>
      </c>
      <c r="C151" s="39" t="s">
        <v>48</v>
      </c>
      <c r="D151" s="40" t="s">
        <v>97</v>
      </c>
      <c r="E151" s="40" t="s">
        <v>99</v>
      </c>
      <c r="F151" s="40" t="s">
        <v>135</v>
      </c>
      <c r="G151" s="41" t="s">
        <v>93</v>
      </c>
      <c r="H151" s="25"/>
      <c r="I151" s="25">
        <f t="shared" si="32"/>
        <v>0</v>
      </c>
      <c r="J151" s="25"/>
      <c r="K151" s="25"/>
      <c r="L151" s="25"/>
      <c r="M151" s="25">
        <f t="shared" si="33"/>
        <v>0</v>
      </c>
      <c r="N151" s="24">
        <f t="shared" si="29"/>
        <v>0</v>
      </c>
      <c r="O151" s="24">
        <f t="shared" si="27"/>
        <v>0</v>
      </c>
    </row>
    <row r="152" spans="1:15" ht="14.25" hidden="1">
      <c r="A152" s="61" t="s">
        <v>342</v>
      </c>
      <c r="B152" s="38"/>
      <c r="C152" s="39"/>
      <c r="D152" s="43"/>
      <c r="E152" s="83" t="s">
        <v>174</v>
      </c>
      <c r="F152" s="40"/>
      <c r="G152" s="41"/>
      <c r="H152" s="54">
        <f>H153+H155+H156+H157+H160+H158+H159</f>
        <v>0</v>
      </c>
      <c r="I152" s="54">
        <f t="shared" si="32"/>
        <v>0</v>
      </c>
      <c r="J152" s="54">
        <f>J153+J154+J160+J165+J166+J167+J157+J155+J156+J158+J159</f>
        <v>0</v>
      </c>
      <c r="K152" s="54">
        <f>K161</f>
        <v>0</v>
      </c>
      <c r="L152" s="54">
        <f>L161</f>
        <v>0</v>
      </c>
      <c r="M152" s="54">
        <f t="shared" si="33"/>
        <v>0</v>
      </c>
      <c r="N152" s="24">
        <f t="shared" si="29"/>
        <v>0</v>
      </c>
      <c r="O152" s="24">
        <f t="shared" si="27"/>
        <v>0</v>
      </c>
    </row>
    <row r="153" spans="1:15" ht="13.5" hidden="1" customHeight="1">
      <c r="A153" s="37" t="s">
        <v>312</v>
      </c>
      <c r="B153" s="38" t="s">
        <v>61</v>
      </c>
      <c r="C153" s="39" t="s">
        <v>48</v>
      </c>
      <c r="D153" s="43" t="s">
        <v>216</v>
      </c>
      <c r="E153" s="40" t="s">
        <v>349</v>
      </c>
      <c r="F153" s="40" t="s">
        <v>318</v>
      </c>
      <c r="G153" s="41" t="s">
        <v>107</v>
      </c>
      <c r="H153" s="25">
        <v>0</v>
      </c>
      <c r="I153" s="25">
        <f t="shared" si="32"/>
        <v>0</v>
      </c>
      <c r="J153" s="25">
        <v>0</v>
      </c>
      <c r="K153" s="30"/>
      <c r="L153" s="30"/>
      <c r="M153" s="25">
        <f t="shared" si="33"/>
        <v>0</v>
      </c>
      <c r="N153" s="24">
        <f t="shared" si="29"/>
        <v>0</v>
      </c>
      <c r="O153" s="24">
        <f t="shared" si="27"/>
        <v>0</v>
      </c>
    </row>
    <row r="154" spans="1:15" ht="14.25" hidden="1">
      <c r="A154" s="37"/>
      <c r="B154" s="38" t="s">
        <v>61</v>
      </c>
      <c r="C154" s="39" t="s">
        <v>48</v>
      </c>
      <c r="D154" s="43" t="s">
        <v>216</v>
      </c>
      <c r="E154" s="43" t="s">
        <v>225</v>
      </c>
      <c r="F154" s="40" t="s">
        <v>47</v>
      </c>
      <c r="G154" s="41" t="s">
        <v>79</v>
      </c>
      <c r="H154" s="25"/>
      <c r="I154" s="25">
        <f t="shared" si="32"/>
        <v>0</v>
      </c>
      <c r="J154" s="25"/>
      <c r="K154" s="30"/>
      <c r="L154" s="30"/>
      <c r="M154" s="25"/>
      <c r="N154" s="24">
        <f t="shared" si="29"/>
        <v>0</v>
      </c>
      <c r="O154" s="24">
        <f t="shared" si="27"/>
        <v>0</v>
      </c>
    </row>
    <row r="155" spans="1:15" ht="1.5" hidden="1" customHeight="1">
      <c r="A155" s="37"/>
      <c r="B155" s="38" t="s">
        <v>61</v>
      </c>
      <c r="C155" s="39" t="s">
        <v>48</v>
      </c>
      <c r="D155" s="40" t="s">
        <v>216</v>
      </c>
      <c r="E155" s="40" t="s">
        <v>311</v>
      </c>
      <c r="F155" s="40" t="s">
        <v>320</v>
      </c>
      <c r="G155" s="41" t="s">
        <v>93</v>
      </c>
      <c r="H155" s="25"/>
      <c r="I155" s="25">
        <f t="shared" si="32"/>
        <v>0</v>
      </c>
      <c r="J155" s="25"/>
      <c r="K155" s="30"/>
      <c r="L155" s="30"/>
      <c r="M155" s="25">
        <f t="shared" ref="M155:M160" si="34">J155</f>
        <v>0</v>
      </c>
      <c r="N155" s="24">
        <f t="shared" si="29"/>
        <v>0</v>
      </c>
      <c r="O155" s="24">
        <f t="shared" si="27"/>
        <v>0</v>
      </c>
    </row>
    <row r="156" spans="1:15" ht="14.25" hidden="1">
      <c r="A156" s="37" t="s">
        <v>313</v>
      </c>
      <c r="B156" s="38" t="s">
        <v>61</v>
      </c>
      <c r="C156" s="39" t="s">
        <v>48</v>
      </c>
      <c r="D156" s="40" t="s">
        <v>216</v>
      </c>
      <c r="E156" s="40" t="s">
        <v>314</v>
      </c>
      <c r="F156" s="40" t="s">
        <v>224</v>
      </c>
      <c r="G156" s="41" t="s">
        <v>93</v>
      </c>
      <c r="H156" s="73"/>
      <c r="I156" s="25">
        <f t="shared" si="32"/>
        <v>0</v>
      </c>
      <c r="J156" s="25"/>
      <c r="K156" s="30"/>
      <c r="L156" s="30"/>
      <c r="M156" s="25">
        <f t="shared" si="34"/>
        <v>0</v>
      </c>
      <c r="N156" s="24">
        <f t="shared" si="29"/>
        <v>0</v>
      </c>
      <c r="O156" s="24">
        <f t="shared" si="27"/>
        <v>0</v>
      </c>
    </row>
    <row r="157" spans="1:15" ht="14.25" hidden="1">
      <c r="A157" s="37"/>
      <c r="B157" s="38" t="s">
        <v>61</v>
      </c>
      <c r="C157" s="39" t="s">
        <v>48</v>
      </c>
      <c r="D157" s="40" t="s">
        <v>216</v>
      </c>
      <c r="E157" s="40" t="s">
        <v>271</v>
      </c>
      <c r="F157" s="40" t="s">
        <v>272</v>
      </c>
      <c r="G157" s="41" t="s">
        <v>77</v>
      </c>
      <c r="H157" s="25"/>
      <c r="I157" s="25">
        <f t="shared" si="32"/>
        <v>0</v>
      </c>
      <c r="J157" s="25"/>
      <c r="K157" s="30"/>
      <c r="L157" s="30"/>
      <c r="M157" s="25">
        <f t="shared" si="34"/>
        <v>0</v>
      </c>
      <c r="N157" s="24">
        <f t="shared" si="29"/>
        <v>0</v>
      </c>
      <c r="O157" s="24">
        <f t="shared" si="27"/>
        <v>0</v>
      </c>
    </row>
    <row r="158" spans="1:15" ht="14.25" hidden="1">
      <c r="A158" s="37"/>
      <c r="B158" s="38" t="s">
        <v>61</v>
      </c>
      <c r="C158" s="39" t="s">
        <v>48</v>
      </c>
      <c r="D158" s="40" t="s">
        <v>216</v>
      </c>
      <c r="E158" s="40" t="s">
        <v>323</v>
      </c>
      <c r="F158" s="40" t="s">
        <v>320</v>
      </c>
      <c r="G158" s="41" t="s">
        <v>93</v>
      </c>
      <c r="H158" s="25"/>
      <c r="I158" s="25">
        <f t="shared" si="32"/>
        <v>0</v>
      </c>
      <c r="J158" s="25"/>
      <c r="K158" s="30"/>
      <c r="L158" s="30"/>
      <c r="M158" s="25">
        <f t="shared" si="34"/>
        <v>0</v>
      </c>
      <c r="N158" s="24">
        <f t="shared" si="29"/>
        <v>0</v>
      </c>
      <c r="O158" s="24">
        <f t="shared" si="27"/>
        <v>0</v>
      </c>
    </row>
    <row r="159" spans="1:15" ht="14.25" hidden="1">
      <c r="A159" s="37"/>
      <c r="B159" s="38" t="s">
        <v>61</v>
      </c>
      <c r="C159" s="39" t="s">
        <v>48</v>
      </c>
      <c r="D159" s="40" t="s">
        <v>216</v>
      </c>
      <c r="E159" s="40"/>
      <c r="F159" s="40" t="s">
        <v>47</v>
      </c>
      <c r="G159" s="41" t="s">
        <v>79</v>
      </c>
      <c r="H159" s="25">
        <v>0</v>
      </c>
      <c r="I159" s="25">
        <f t="shared" si="32"/>
        <v>0</v>
      </c>
      <c r="J159" s="25">
        <v>0</v>
      </c>
      <c r="K159" s="30"/>
      <c r="L159" s="30"/>
      <c r="M159" s="25">
        <f t="shared" si="34"/>
        <v>0</v>
      </c>
      <c r="N159" s="24">
        <f t="shared" si="29"/>
        <v>0</v>
      </c>
      <c r="O159" s="24">
        <f t="shared" si="27"/>
        <v>0</v>
      </c>
    </row>
    <row r="160" spans="1:15" ht="13.5" hidden="1" customHeight="1">
      <c r="A160" s="37" t="s">
        <v>78</v>
      </c>
      <c r="B160" s="38" t="s">
        <v>61</v>
      </c>
      <c r="C160" s="39" t="s">
        <v>48</v>
      </c>
      <c r="D160" s="40" t="s">
        <v>270</v>
      </c>
      <c r="E160" s="40" t="s">
        <v>349</v>
      </c>
      <c r="F160" s="40" t="s">
        <v>318</v>
      </c>
      <c r="G160" s="41" t="s">
        <v>107</v>
      </c>
      <c r="H160" s="25"/>
      <c r="I160" s="25">
        <f t="shared" si="32"/>
        <v>0</v>
      </c>
      <c r="J160" s="25">
        <v>0</v>
      </c>
      <c r="K160" s="30"/>
      <c r="L160" s="30"/>
      <c r="M160" s="25">
        <f t="shared" si="34"/>
        <v>0</v>
      </c>
      <c r="N160" s="24">
        <f t="shared" si="29"/>
        <v>0</v>
      </c>
      <c r="O160" s="24">
        <f t="shared" si="27"/>
        <v>0</v>
      </c>
    </row>
    <row r="161" spans="1:15" ht="0.75" hidden="1" customHeight="1">
      <c r="A161" s="37" t="s">
        <v>78</v>
      </c>
      <c r="B161" s="38" t="s">
        <v>61</v>
      </c>
      <c r="C161" s="222" t="s">
        <v>188</v>
      </c>
      <c r="D161" s="223"/>
      <c r="E161" s="223"/>
      <c r="F161" s="223"/>
      <c r="G161" s="224"/>
      <c r="H161" s="25"/>
      <c r="I161" s="25">
        <f t="shared" si="32"/>
        <v>0</v>
      </c>
      <c r="J161" s="25"/>
      <c r="K161" s="25"/>
      <c r="L161" s="25"/>
      <c r="M161" s="25">
        <f t="shared" ref="M161:M172" si="35">J161</f>
        <v>0</v>
      </c>
      <c r="N161" s="24">
        <f t="shared" si="29"/>
        <v>0</v>
      </c>
      <c r="O161" s="24">
        <f t="shared" si="27"/>
        <v>0</v>
      </c>
    </row>
    <row r="162" spans="1:15" ht="14.25" hidden="1">
      <c r="A162" s="42" t="s">
        <v>160</v>
      </c>
      <c r="B162" s="38"/>
      <c r="C162" s="226" t="s">
        <v>169</v>
      </c>
      <c r="D162" s="227"/>
      <c r="E162" s="227"/>
      <c r="F162" s="227"/>
      <c r="G162" s="228"/>
      <c r="H162" s="25"/>
      <c r="I162" s="25">
        <f t="shared" si="32"/>
        <v>0</v>
      </c>
      <c r="J162" s="25">
        <f>J163</f>
        <v>0</v>
      </c>
      <c r="K162" s="25">
        <f>K163</f>
        <v>0</v>
      </c>
      <c r="L162" s="25">
        <f>L163</f>
        <v>0</v>
      </c>
      <c r="M162" s="25">
        <f t="shared" si="35"/>
        <v>0</v>
      </c>
      <c r="N162" s="24">
        <f t="shared" si="29"/>
        <v>0</v>
      </c>
      <c r="O162" s="24">
        <f t="shared" si="27"/>
        <v>0</v>
      </c>
    </row>
    <row r="163" spans="1:15" ht="0.75" hidden="1" customHeight="1">
      <c r="A163" s="37" t="s">
        <v>78</v>
      </c>
      <c r="B163" s="38" t="s">
        <v>61</v>
      </c>
      <c r="C163" s="39" t="s">
        <v>48</v>
      </c>
      <c r="D163" s="40" t="s">
        <v>100</v>
      </c>
      <c r="E163" s="40" t="s">
        <v>101</v>
      </c>
      <c r="F163" s="40" t="s">
        <v>65</v>
      </c>
      <c r="G163" s="41" t="s">
        <v>79</v>
      </c>
      <c r="H163" s="25"/>
      <c r="I163" s="25">
        <f t="shared" si="32"/>
        <v>0</v>
      </c>
      <c r="J163" s="25"/>
      <c r="K163" s="25">
        <v>0</v>
      </c>
      <c r="L163" s="25">
        <v>0</v>
      </c>
      <c r="M163" s="25">
        <f t="shared" si="35"/>
        <v>0</v>
      </c>
      <c r="N163" s="24">
        <f t="shared" si="29"/>
        <v>0</v>
      </c>
      <c r="O163" s="24">
        <f t="shared" si="27"/>
        <v>0</v>
      </c>
    </row>
    <row r="164" spans="1:15" ht="10.5" hidden="1" customHeight="1">
      <c r="A164" s="37" t="s">
        <v>82</v>
      </c>
      <c r="B164" s="38"/>
      <c r="C164" s="39" t="s">
        <v>48</v>
      </c>
      <c r="D164" s="40" t="s">
        <v>100</v>
      </c>
      <c r="E164" s="40" t="s">
        <v>101</v>
      </c>
      <c r="F164" s="40" t="s">
        <v>65</v>
      </c>
      <c r="G164" s="41" t="s">
        <v>83</v>
      </c>
      <c r="H164" s="25"/>
      <c r="I164" s="25">
        <f t="shared" si="32"/>
        <v>0</v>
      </c>
      <c r="J164" s="25">
        <v>0</v>
      </c>
      <c r="K164" s="25"/>
      <c r="L164" s="25"/>
      <c r="M164" s="25">
        <f t="shared" si="35"/>
        <v>0</v>
      </c>
      <c r="N164" s="24">
        <f t="shared" si="29"/>
        <v>0</v>
      </c>
      <c r="O164" s="24">
        <f t="shared" si="27"/>
        <v>0</v>
      </c>
    </row>
    <row r="165" spans="1:15" ht="19.5" hidden="1" customHeight="1">
      <c r="A165" s="37" t="s">
        <v>255</v>
      </c>
      <c r="B165" s="38" t="s">
        <v>61</v>
      </c>
      <c r="C165" s="39" t="s">
        <v>48</v>
      </c>
      <c r="D165" s="40" t="s">
        <v>216</v>
      </c>
      <c r="E165" s="40" t="s">
        <v>254</v>
      </c>
      <c r="F165" s="40" t="s">
        <v>223</v>
      </c>
      <c r="G165" s="41" t="s">
        <v>75</v>
      </c>
      <c r="H165" s="25"/>
      <c r="I165" s="25">
        <f t="shared" si="32"/>
        <v>0</v>
      </c>
      <c r="J165" s="25"/>
      <c r="K165" s="25"/>
      <c r="L165" s="25"/>
      <c r="M165" s="25">
        <f t="shared" si="35"/>
        <v>0</v>
      </c>
      <c r="N165" s="24">
        <f t="shared" si="29"/>
        <v>0</v>
      </c>
      <c r="O165" s="24">
        <f t="shared" si="27"/>
        <v>0</v>
      </c>
    </row>
    <row r="166" spans="1:15" ht="19.5" hidden="1" customHeight="1">
      <c r="A166" s="37"/>
      <c r="B166" s="38" t="s">
        <v>61</v>
      </c>
      <c r="C166" s="39" t="s">
        <v>48</v>
      </c>
      <c r="D166" s="43" t="s">
        <v>216</v>
      </c>
      <c r="E166" s="40" t="s">
        <v>259</v>
      </c>
      <c r="F166" s="40" t="s">
        <v>223</v>
      </c>
      <c r="G166" s="41" t="s">
        <v>75</v>
      </c>
      <c r="H166" s="25"/>
      <c r="I166" s="25">
        <f t="shared" si="32"/>
        <v>0</v>
      </c>
      <c r="J166" s="25"/>
      <c r="K166" s="25"/>
      <c r="L166" s="25"/>
      <c r="M166" s="25">
        <f t="shared" si="35"/>
        <v>0</v>
      </c>
      <c r="N166" s="24">
        <f t="shared" si="29"/>
        <v>0</v>
      </c>
      <c r="O166" s="24">
        <f t="shared" si="27"/>
        <v>0</v>
      </c>
    </row>
    <row r="167" spans="1:15" ht="16.5" hidden="1" customHeight="1">
      <c r="A167" s="37"/>
      <c r="B167" s="38" t="s">
        <v>61</v>
      </c>
      <c r="C167" s="39" t="s">
        <v>48</v>
      </c>
      <c r="D167" s="43" t="s">
        <v>216</v>
      </c>
      <c r="E167" s="40" t="s">
        <v>259</v>
      </c>
      <c r="F167" s="40" t="s">
        <v>223</v>
      </c>
      <c r="G167" s="41" t="s">
        <v>83</v>
      </c>
      <c r="H167" s="25"/>
      <c r="I167" s="25">
        <f t="shared" si="32"/>
        <v>0</v>
      </c>
      <c r="J167" s="25"/>
      <c r="K167" s="25"/>
      <c r="L167" s="25"/>
      <c r="M167" s="25">
        <f t="shared" si="35"/>
        <v>0</v>
      </c>
      <c r="N167" s="24">
        <f t="shared" si="29"/>
        <v>0</v>
      </c>
      <c r="O167" s="24">
        <f t="shared" si="27"/>
        <v>0</v>
      </c>
    </row>
    <row r="168" spans="1:15" ht="16.5" customHeight="1">
      <c r="A168" s="37" t="s">
        <v>441</v>
      </c>
      <c r="B168" s="38" t="s">
        <v>61</v>
      </c>
      <c r="C168" s="178" t="s">
        <v>48</v>
      </c>
      <c r="D168" s="179" t="s">
        <v>97</v>
      </c>
      <c r="E168" s="179" t="s">
        <v>442</v>
      </c>
      <c r="F168" s="179" t="s">
        <v>337</v>
      </c>
      <c r="G168" s="180" t="s">
        <v>75</v>
      </c>
      <c r="H168" s="25">
        <v>0</v>
      </c>
      <c r="I168" s="25"/>
      <c r="J168" s="25"/>
      <c r="K168" s="25"/>
      <c r="L168" s="25"/>
      <c r="M168" s="25"/>
      <c r="N168" s="24"/>
      <c r="O168" s="24"/>
    </row>
    <row r="169" spans="1:15" ht="16.5" customHeight="1">
      <c r="A169" s="166" t="s">
        <v>447</v>
      </c>
      <c r="B169" s="38"/>
      <c r="C169" s="185"/>
      <c r="D169" s="186"/>
      <c r="E169" s="184" t="s">
        <v>216</v>
      </c>
      <c r="F169" s="186"/>
      <c r="G169" s="187"/>
      <c r="H169" s="25">
        <f>H170</f>
        <v>2100</v>
      </c>
      <c r="I169" s="25">
        <f>I170</f>
        <v>2100</v>
      </c>
      <c r="J169" s="25">
        <f>J170</f>
        <v>1488</v>
      </c>
      <c r="K169" s="25"/>
      <c r="L169" s="25"/>
      <c r="M169" s="25">
        <f>J169</f>
        <v>1488</v>
      </c>
      <c r="N169" s="24">
        <f>H169-J169</f>
        <v>612</v>
      </c>
      <c r="O169" s="24">
        <f>I169-J169</f>
        <v>612</v>
      </c>
    </row>
    <row r="170" spans="1:15" ht="16.5" customHeight="1">
      <c r="A170" s="188" t="s">
        <v>435</v>
      </c>
      <c r="B170" s="38" t="s">
        <v>61</v>
      </c>
      <c r="C170" s="185" t="s">
        <v>48</v>
      </c>
      <c r="D170" s="186" t="s">
        <v>216</v>
      </c>
      <c r="E170" s="186" t="s">
        <v>448</v>
      </c>
      <c r="F170" s="186" t="s">
        <v>47</v>
      </c>
      <c r="G170" s="187" t="s">
        <v>376</v>
      </c>
      <c r="H170" s="25">
        <v>2100</v>
      </c>
      <c r="I170" s="25">
        <f>H170</f>
        <v>2100</v>
      </c>
      <c r="J170" s="25">
        <v>1488</v>
      </c>
      <c r="K170" s="25"/>
      <c r="L170" s="25"/>
      <c r="M170" s="25">
        <f>J170</f>
        <v>1488</v>
      </c>
      <c r="N170" s="24">
        <f>I170-M170</f>
        <v>612</v>
      </c>
      <c r="O170" s="24">
        <f>H170-J170</f>
        <v>612</v>
      </c>
    </row>
    <row r="171" spans="1:15" ht="16.5" customHeight="1">
      <c r="A171" s="37"/>
      <c r="B171" s="38"/>
      <c r="C171" s="185"/>
      <c r="D171" s="186"/>
      <c r="E171" s="186"/>
      <c r="F171" s="186"/>
      <c r="G171" s="187"/>
      <c r="H171" s="25"/>
      <c r="I171" s="25"/>
      <c r="J171" s="25"/>
      <c r="K171" s="25"/>
      <c r="L171" s="25"/>
      <c r="M171" s="25"/>
      <c r="N171" s="24"/>
      <c r="O171" s="24"/>
    </row>
    <row r="172" spans="1:15" ht="15">
      <c r="A172" s="61" t="s">
        <v>161</v>
      </c>
      <c r="B172" s="38"/>
      <c r="C172" s="233" t="s">
        <v>170</v>
      </c>
      <c r="D172" s="234"/>
      <c r="E172" s="234"/>
      <c r="F172" s="234"/>
      <c r="G172" s="235"/>
      <c r="H172" s="54">
        <f>H173</f>
        <v>306120</v>
      </c>
      <c r="I172" s="54">
        <f t="shared" si="32"/>
        <v>306120</v>
      </c>
      <c r="J172" s="54">
        <f>J173</f>
        <v>153060</v>
      </c>
      <c r="K172" s="54">
        <f>K173</f>
        <v>0</v>
      </c>
      <c r="L172" s="54">
        <f>L173</f>
        <v>0</v>
      </c>
      <c r="M172" s="54">
        <f t="shared" si="35"/>
        <v>153060</v>
      </c>
      <c r="N172" s="62">
        <f t="shared" si="29"/>
        <v>153060</v>
      </c>
      <c r="O172" s="62">
        <f t="shared" si="27"/>
        <v>153060</v>
      </c>
    </row>
    <row r="173" spans="1:15" ht="39.75" customHeight="1">
      <c r="A173" s="37" t="s">
        <v>102</v>
      </c>
      <c r="B173" s="38" t="s">
        <v>61</v>
      </c>
      <c r="C173" s="39" t="s">
        <v>48</v>
      </c>
      <c r="D173" s="40" t="s">
        <v>103</v>
      </c>
      <c r="E173" s="171" t="s">
        <v>432</v>
      </c>
      <c r="F173" s="40" t="s">
        <v>262</v>
      </c>
      <c r="G173" s="41" t="s">
        <v>382</v>
      </c>
      <c r="H173" s="25">
        <v>306120</v>
      </c>
      <c r="I173" s="25">
        <f t="shared" si="32"/>
        <v>306120</v>
      </c>
      <c r="J173" s="25">
        <v>153060</v>
      </c>
      <c r="K173" s="25"/>
      <c r="L173" s="25"/>
      <c r="M173" s="25">
        <f>J173</f>
        <v>153060</v>
      </c>
      <c r="N173" s="24">
        <f>I173-M173</f>
        <v>153060</v>
      </c>
      <c r="O173" s="24">
        <f>H173-J173</f>
        <v>153060</v>
      </c>
    </row>
    <row r="174" spans="1:15" ht="16.5" hidden="1" customHeight="1">
      <c r="A174" s="37"/>
      <c r="B174" s="38"/>
      <c r="C174" s="39"/>
      <c r="D174" s="40"/>
      <c r="E174" s="83" t="s">
        <v>274</v>
      </c>
      <c r="F174" s="40"/>
      <c r="G174" s="41"/>
      <c r="H174" s="54">
        <f>H175</f>
        <v>0</v>
      </c>
      <c r="I174" s="54">
        <f>I175</f>
        <v>0</v>
      </c>
      <c r="J174" s="54">
        <f>J175</f>
        <v>0</v>
      </c>
      <c r="K174" s="54"/>
      <c r="L174" s="54"/>
      <c r="M174" s="54">
        <f t="shared" ref="M174:M181" si="36">J174</f>
        <v>0</v>
      </c>
      <c r="N174" s="62">
        <f t="shared" ref="N174:N181" si="37">H174-J174</f>
        <v>0</v>
      </c>
      <c r="O174" s="62">
        <f t="shared" si="27"/>
        <v>0</v>
      </c>
    </row>
    <row r="175" spans="1:15" ht="16.5" hidden="1" customHeight="1">
      <c r="A175" s="37"/>
      <c r="B175" s="38" t="s">
        <v>61</v>
      </c>
      <c r="C175" s="39" t="s">
        <v>48</v>
      </c>
      <c r="D175" s="40" t="s">
        <v>274</v>
      </c>
      <c r="E175" s="40" t="s">
        <v>316</v>
      </c>
      <c r="F175" s="40" t="s">
        <v>262</v>
      </c>
      <c r="G175" s="41" t="s">
        <v>276</v>
      </c>
      <c r="H175" s="73"/>
      <c r="I175" s="25">
        <f>H175</f>
        <v>0</v>
      </c>
      <c r="J175" s="25"/>
      <c r="K175" s="25"/>
      <c r="L175" s="25"/>
      <c r="M175" s="25">
        <f t="shared" si="36"/>
        <v>0</v>
      </c>
      <c r="N175" s="24">
        <f t="shared" si="37"/>
        <v>0</v>
      </c>
      <c r="O175" s="24">
        <f t="shared" si="27"/>
        <v>0</v>
      </c>
    </row>
    <row r="176" spans="1:15" ht="19.5" customHeight="1">
      <c r="A176" s="61" t="s">
        <v>213</v>
      </c>
      <c r="B176" s="38"/>
      <c r="C176" s="233" t="s">
        <v>211</v>
      </c>
      <c r="D176" s="234"/>
      <c r="E176" s="234"/>
      <c r="F176" s="234"/>
      <c r="G176" s="235"/>
      <c r="H176" s="54">
        <f>H177+H178</f>
        <v>4000</v>
      </c>
      <c r="I176" s="54">
        <f>H176</f>
        <v>4000</v>
      </c>
      <c r="J176" s="54">
        <f>J177+J178</f>
        <v>4000</v>
      </c>
      <c r="K176" s="54" t="e">
        <f>K177+K179+K180+#REF!+#REF!+K181</f>
        <v>#REF!</v>
      </c>
      <c r="L176" s="54" t="e">
        <f>L177+L179+L180+#REF!+#REF!+L181</f>
        <v>#REF!</v>
      </c>
      <c r="M176" s="54">
        <f t="shared" si="36"/>
        <v>4000</v>
      </c>
      <c r="N176" s="62">
        <f t="shared" si="37"/>
        <v>0</v>
      </c>
      <c r="O176" s="62">
        <f t="shared" si="27"/>
        <v>0</v>
      </c>
    </row>
    <row r="177" spans="1:15" ht="30.75" customHeight="1">
      <c r="A177" s="37" t="s">
        <v>82</v>
      </c>
      <c r="B177" s="38" t="s">
        <v>61</v>
      </c>
      <c r="C177" s="39" t="s">
        <v>48</v>
      </c>
      <c r="D177" s="40" t="s">
        <v>212</v>
      </c>
      <c r="E177" s="171" t="s">
        <v>433</v>
      </c>
      <c r="F177" s="40" t="s">
        <v>337</v>
      </c>
      <c r="G177" s="41" t="s">
        <v>378</v>
      </c>
      <c r="H177" s="25">
        <v>0</v>
      </c>
      <c r="I177" s="25">
        <f>H177</f>
        <v>0</v>
      </c>
      <c r="J177" s="25">
        <v>0</v>
      </c>
      <c r="K177" s="25"/>
      <c r="L177" s="25"/>
      <c r="M177" s="25">
        <f t="shared" si="36"/>
        <v>0</v>
      </c>
      <c r="N177" s="24">
        <f t="shared" si="37"/>
        <v>0</v>
      </c>
      <c r="O177" s="24">
        <f t="shared" si="27"/>
        <v>0</v>
      </c>
    </row>
    <row r="178" spans="1:15" ht="14.25">
      <c r="A178" s="37"/>
      <c r="B178" s="38"/>
      <c r="C178" s="39" t="s">
        <v>48</v>
      </c>
      <c r="D178" s="40" t="s">
        <v>212</v>
      </c>
      <c r="E178" s="171" t="s">
        <v>434</v>
      </c>
      <c r="F178" s="40" t="s">
        <v>318</v>
      </c>
      <c r="G178" s="41" t="s">
        <v>107</v>
      </c>
      <c r="H178" s="25">
        <v>4000</v>
      </c>
      <c r="I178" s="25">
        <v>4000</v>
      </c>
      <c r="J178" s="25">
        <v>4000</v>
      </c>
      <c r="K178" s="25"/>
      <c r="L178" s="25"/>
      <c r="M178" s="25">
        <f t="shared" si="36"/>
        <v>4000</v>
      </c>
      <c r="N178" s="24">
        <f t="shared" si="37"/>
        <v>0</v>
      </c>
      <c r="O178" s="24">
        <f t="shared" si="27"/>
        <v>0</v>
      </c>
    </row>
    <row r="179" spans="1:15" ht="29.25" hidden="1">
      <c r="A179" s="61" t="s">
        <v>217</v>
      </c>
      <c r="B179" s="38" t="s">
        <v>61</v>
      </c>
      <c r="C179" s="39"/>
      <c r="D179" s="40"/>
      <c r="E179" s="83" t="s">
        <v>215</v>
      </c>
      <c r="F179" s="40"/>
      <c r="G179" s="41"/>
      <c r="H179" s="54">
        <f>H180</f>
        <v>0</v>
      </c>
      <c r="I179" s="54">
        <f>H179</f>
        <v>0</v>
      </c>
      <c r="J179" s="54">
        <f>J180</f>
        <v>0</v>
      </c>
      <c r="K179" s="54">
        <v>0</v>
      </c>
      <c r="L179" s="54">
        <v>0</v>
      </c>
      <c r="M179" s="54">
        <f t="shared" si="36"/>
        <v>0</v>
      </c>
      <c r="N179" s="62">
        <f t="shared" si="37"/>
        <v>0</v>
      </c>
      <c r="O179" s="62">
        <f t="shared" si="27"/>
        <v>0</v>
      </c>
    </row>
    <row r="180" spans="1:15" ht="27.75" hidden="1" customHeight="1">
      <c r="A180" s="37" t="s">
        <v>104</v>
      </c>
      <c r="B180" s="38" t="s">
        <v>61</v>
      </c>
      <c r="C180" s="39" t="s">
        <v>48</v>
      </c>
      <c r="D180" s="40" t="s">
        <v>214</v>
      </c>
      <c r="E180" s="40" t="s">
        <v>293</v>
      </c>
      <c r="F180" s="40" t="s">
        <v>318</v>
      </c>
      <c r="G180" s="41" t="s">
        <v>107</v>
      </c>
      <c r="H180" s="25">
        <v>0</v>
      </c>
      <c r="I180" s="25">
        <f>H180</f>
        <v>0</v>
      </c>
      <c r="J180" s="25">
        <v>0</v>
      </c>
      <c r="K180" s="25"/>
      <c r="L180" s="25"/>
      <c r="M180" s="25">
        <f t="shared" si="36"/>
        <v>0</v>
      </c>
      <c r="N180" s="24">
        <f t="shared" si="37"/>
        <v>0</v>
      </c>
      <c r="O180" s="24">
        <f t="shared" si="27"/>
        <v>0</v>
      </c>
    </row>
    <row r="181" spans="1:15" ht="30.75" hidden="1" customHeight="1">
      <c r="A181" s="37" t="s">
        <v>104</v>
      </c>
      <c r="B181" s="38" t="s">
        <v>61</v>
      </c>
      <c r="C181" s="39" t="s">
        <v>48</v>
      </c>
      <c r="D181" s="40" t="s">
        <v>105</v>
      </c>
      <c r="E181" s="40" t="s">
        <v>108</v>
      </c>
      <c r="F181" s="40" t="s">
        <v>106</v>
      </c>
      <c r="G181" s="41" t="s">
        <v>107</v>
      </c>
      <c r="H181" s="25"/>
      <c r="I181" s="25">
        <f>H181</f>
        <v>0</v>
      </c>
      <c r="J181" s="25"/>
      <c r="K181" s="25">
        <v>0</v>
      </c>
      <c r="L181" s="25">
        <v>0</v>
      </c>
      <c r="M181" s="25">
        <f t="shared" si="36"/>
        <v>0</v>
      </c>
      <c r="N181" s="24">
        <f t="shared" si="37"/>
        <v>0</v>
      </c>
      <c r="O181" s="24">
        <f t="shared" si="27"/>
        <v>0</v>
      </c>
    </row>
    <row r="182" spans="1:15" ht="14.25">
      <c r="A182" s="32" t="s">
        <v>109</v>
      </c>
      <c r="B182" s="33" t="s">
        <v>110</v>
      </c>
      <c r="C182" s="34" t="s">
        <v>37</v>
      </c>
      <c r="D182" s="35" t="s">
        <v>111</v>
      </c>
      <c r="E182" s="35" t="s">
        <v>62</v>
      </c>
      <c r="F182" s="35" t="s">
        <v>37</v>
      </c>
      <c r="G182" s="36" t="s">
        <v>37</v>
      </c>
      <c r="H182" s="24">
        <f>'1. Доходы бюджета (1)'!E16-'2. Расходы бюджета (2)'!H6</f>
        <v>-478546.1500000013</v>
      </c>
      <c r="I182" s="24">
        <f>H182</f>
        <v>-478546.1500000013</v>
      </c>
      <c r="J182" s="24">
        <f>'1. Доходы бюджета (1)'!F16-'2. Расходы бюджета (2)'!J6</f>
        <v>-174988.25999999954</v>
      </c>
      <c r="K182" s="24" t="e">
        <f>'1. Доходы бюджета (1)'!G16-'2. Расходы бюджета (2)'!K6</f>
        <v>#REF!</v>
      </c>
      <c r="L182" s="24" t="e">
        <f>'1. Доходы бюджета (1)'!H16-'2. Расходы бюджета (2)'!L6</f>
        <v>#REF!</v>
      </c>
      <c r="M182" s="24">
        <f>'1. Доходы бюджета (1)'!I16-'2. Расходы бюджета (2)'!M6</f>
        <v>-174988.25999999954</v>
      </c>
      <c r="N182" s="24"/>
      <c r="O182" s="24">
        <f>I182-J182</f>
        <v>-303557.89000000176</v>
      </c>
    </row>
    <row r="183" spans="1:15" hidden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1:15" ht="36" hidden="1" customHeight="1">
      <c r="A184" s="232" t="s">
        <v>52</v>
      </c>
      <c r="B184" s="232"/>
      <c r="C184" s="232"/>
      <c r="D184" s="232"/>
      <c r="E184" s="232"/>
      <c r="F184" s="232"/>
      <c r="G184" s="232"/>
      <c r="H184" s="232"/>
      <c r="I184" s="232"/>
      <c r="J184" s="232"/>
      <c r="K184" s="22"/>
      <c r="L184" s="21"/>
      <c r="M184" s="22"/>
      <c r="N184" s="22"/>
      <c r="O184" s="22"/>
    </row>
    <row r="185" spans="1:15">
      <c r="H185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84:J184"/>
    <mergeCell ref="C176:G176"/>
    <mergeCell ref="C44:G44"/>
    <mergeCell ref="C29:G29"/>
    <mergeCell ref="C120:G120"/>
    <mergeCell ref="C162:G162"/>
    <mergeCell ref="C57:G57"/>
    <mergeCell ref="C70:G70"/>
    <mergeCell ref="C172:G172"/>
    <mergeCell ref="C112:G112"/>
    <mergeCell ref="B7:G7"/>
    <mergeCell ref="C161:G161"/>
    <mergeCell ref="C5:G5"/>
    <mergeCell ref="C32:G32"/>
    <mergeCell ref="B10:G10"/>
    <mergeCell ref="C86:G86"/>
    <mergeCell ref="C87:G87"/>
    <mergeCell ref="C88:G88"/>
    <mergeCell ref="C104:G104"/>
    <mergeCell ref="C111:G111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tabSelected="1" zoomScale="110" zoomScaleNormal="110" workbookViewId="0">
      <selection activeCell="E7" sqref="E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205" t="s">
        <v>112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36" t="s">
        <v>16</v>
      </c>
      <c r="B3" s="206" t="s">
        <v>17</v>
      </c>
      <c r="C3" s="215" t="s">
        <v>113</v>
      </c>
      <c r="D3" s="216"/>
      <c r="E3" s="206" t="s">
        <v>19</v>
      </c>
      <c r="F3" s="208" t="s">
        <v>20</v>
      </c>
      <c r="G3" s="209"/>
      <c r="H3" s="209"/>
      <c r="I3" s="210"/>
      <c r="J3" s="206" t="s">
        <v>21</v>
      </c>
    </row>
    <row r="4" spans="1:10" ht="22.5">
      <c r="A4" s="237"/>
      <c r="B4" s="207"/>
      <c r="C4" s="217"/>
      <c r="D4" s="218"/>
      <c r="E4" s="207"/>
      <c r="F4" s="16" t="s">
        <v>22</v>
      </c>
      <c r="G4" s="16" t="s">
        <v>23</v>
      </c>
      <c r="H4" s="16" t="s">
        <v>24</v>
      </c>
      <c r="I4" s="16" t="s">
        <v>25</v>
      </c>
      <c r="J4" s="207"/>
    </row>
    <row r="5" spans="1:10" ht="13.5" thickBot="1">
      <c r="A5" s="17" t="s">
        <v>26</v>
      </c>
      <c r="B5" s="18" t="s">
        <v>27</v>
      </c>
      <c r="C5" s="211" t="s">
        <v>28</v>
      </c>
      <c r="D5" s="212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478546.15</v>
      </c>
      <c r="F6" s="47">
        <f>F14</f>
        <v>174988.25999999954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478546.15</v>
      </c>
      <c r="F14" s="47">
        <f>F15+F16</f>
        <v>174988.25999999954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-4750897.1099999994</v>
      </c>
      <c r="F15" s="24">
        <f>-'1. Доходы бюджета (1)'!F16</f>
        <v>-1974783.53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5229443.2600000007</v>
      </c>
      <c r="F16" s="24">
        <f>'2. Расходы бюджета (2)'!J6</f>
        <v>2149771.7899999996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387</v>
      </c>
      <c r="B20" s="21"/>
      <c r="D20" s="21" t="s">
        <v>386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389</v>
      </c>
      <c r="B22" s="117"/>
      <c r="C22" s="117"/>
      <c r="D22" s="116" t="s">
        <v>402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glavbuh</cp:lastModifiedBy>
  <cp:lastPrinted>2023-06-01T08:12:42Z</cp:lastPrinted>
  <dcterms:created xsi:type="dcterms:W3CDTF">2009-03-11T06:25:11Z</dcterms:created>
  <dcterms:modified xsi:type="dcterms:W3CDTF">2023-08-02T06:48:05Z</dcterms:modified>
</cp:coreProperties>
</file>