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J57" i="2"/>
  <c r="H57"/>
  <c r="I59"/>
  <c r="O59" s="1"/>
  <c r="N59"/>
  <c r="I10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N169" s="1"/>
  <c r="I170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F18" i="1"/>
  <c r="J39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N170" l="1"/>
  <c r="I169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H6" s="1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M49" s="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M10" l="1"/>
  <c r="M113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I6" l="1"/>
  <c r="M6"/>
  <c r="N6"/>
  <c r="I17" i="1"/>
  <c r="I16" s="1"/>
  <c r="O57" i="2"/>
  <c r="E16" i="1"/>
  <c r="E15" i="3" s="1"/>
  <c r="K182" i="2"/>
  <c r="L182"/>
  <c r="J58" i="1"/>
  <c r="I70" i="2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<sst xmlns="http://schemas.openxmlformats.org/spreadsheetml/2006/main" count="1343" uniqueCount="452">
  <si>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</si>
  <si>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</si>
  <si>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</si>
  <si>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</si>
  <si>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</si>
  <si>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</si>
  <si>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</si>
  <si>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</si>
  <si>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</si>
  <si>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</si>
  <si>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</si>
  <si>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</si>
  <si>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</si>
  <si>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</si>
  <si>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</si>
  <si>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</si>
  <si>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</si>
  <si>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</si>
  <si>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</si>
  <si>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</si>
  <si>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</si>
  <si>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</si>
  <si>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</si>
  <si>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</si>
  <si>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</si>
  <si>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</si>
  <si>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</si>
  <si>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</si>
  <si>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</si>
  <si>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</si>
  <si>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</si>
  <si>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</si>
  <si>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</si>
  <si>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</si>
  <si>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</si>
  <si>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</si>
  <si>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</si>
  <si>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</si>
  <si>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</si>
  <si>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</si>
  <si>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</si>
  <si>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</si>
  <si>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</si>
  <si>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</si>
  <si>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</si>
  <si>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</si>
  <si>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</si>
  <si>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</si>
  <si>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</si>
  <si>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</si>
  <si>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</si>
  <si>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</si>
  <si>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</si>
  <si>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</si>
  <si>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</si>
  <si>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</si>
  <si>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</si>
  <si>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</si>
  <si>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</si>
  <si>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</si>
  <si>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</si>
  <si>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</si>
  <si>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</si>
  <si>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</si>
  <si>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</si>
  <si>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</si>
  <si>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</si>
  <si>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</si>
  <si>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</si>
  <si>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</si>
  <si>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</si>
  <si>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</si>
  <si>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</si>
  <si>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</si>
  <si>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</si>
  <si>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</si>
  <si>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</si>
  <si>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</si>
  <si>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</si>
  <si>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</si>
  <si>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</si>
  <si>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</si>
  <si>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</si>
  <si>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</si>
  <si>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</si>
  <si>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</si>
  <si>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</si>
  <si>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</si>
  <si>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</si>
  <si>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</si>
  <si>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</si>
  <si>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</si>
  <si>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</si>
  <si>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</si>
  <si>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</si>
  <si>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</si>
  <si>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</si>
  <si>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</si>
  <si>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</si>
  <si>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</si>
  <si>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</si>
  <si>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</si>
  <si>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</si>
  <si>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</si>
  <si>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</si>
  <si>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</si>
  <si>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</si>
  <si>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</si>
  <si>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</si>
  <si>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</si>
  <si>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</si>
  <si>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</si>
  <si>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</si>
  <si>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</si>
  <si>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</si>
  <si>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</si>
  <si>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</si>
  <si>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</si>
  <si>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</si>
  <si>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</si>
  <si>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</si>
  <si>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</si>
  <si>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</si>
  <si>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</si>
  <si>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</si>
  <si>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</si>
  <si>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</si>
  <si>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</si>
  <si>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</si>
  <si>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</si>
  <si>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</si>
  <si>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</si>
  <si>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</si>
  <si>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</si>
  <si>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</si>
  <si>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</si>
  <si>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</si>
  <si>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</si>
  <si>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</si>
  <si>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</si>
  <si>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</si>
  <si>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</si>
  <si>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</si>
  <si>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</si>
  <si>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</si>
  <si>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</si>
  <si>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</si>
  <si>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</si>
  <si>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</si>
  <si>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</si>
  <si>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</si>
  <si>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</si>
  <si>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</si>
  <si>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</si>
  <si>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</si>
  <si>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</si>
  <si>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</si>
  <si>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</si>
  <si>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</si>
  <si>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</si>
  <si>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</si>
  <si>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</si>
  <si>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</si>
  <si>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</si>
  <si>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</si>
  <si>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</si>
  <si>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</si>
  <si>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</si>
  <si>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</si>
  <si>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</si>
  <si>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</si>
  <si>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</si>
  <si>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</si>
  <si>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</si>
  <si>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</si>
  <si>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</si>
  <si>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</si>
  <si>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</si>
  <si>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</si>
  <si>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</si>
  <si>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</si>
  <si>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</si>
  <si>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</si>
  <si>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</si>
  <si>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</si>
  <si>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</si>
  <si>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</si>
  <si>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</si>
  <si>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</si>
  <si>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</si>
  <si>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</si>
  <si>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</si>
  <si>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</si>
  <si>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</si>
  <si>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</si>
  <si>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</si>
  <si>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</si>
  <si>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</si>
  <si>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</si>
  <si>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</si>
  <si>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</si>
  <si>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</si>
  <si>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</si>
  <si>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</si>
  <si>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</si>
  <si>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</si>
  <si>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</si>
  <si>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</si>
  <si>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</si>
  <si>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</si>
  <si>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</si>
  <si>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</si>
  <si>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</si>
  <si>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</si>
  <si>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</si>
  <si>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</si>
  <si>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</si>
  <si>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</si>
  <si>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</si>
  <si>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</si>
  <si>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</si>
  <si>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</si>
  <si>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</si>
  <si>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</si>
  <si>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</si>
  <si>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</si>
  <si>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</si>
  <si>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</si>
  <si>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</si>
  <si>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</si>
  <si>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</si>
  <si>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</si>
  <si>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</si>
  <si>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</si>
  <si>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</si>
  <si>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</si>
  <si>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</si>
  <si>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</si>
  <si>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</si>
  <si>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</si>
  <si>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</si>
  <si>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</si>
  <si>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</si>
  <si>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</si>
  <si>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</si>
  <si>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</si>
  <si>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</si>
  <si>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</si>
  <si>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</si>
  <si>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</si>
  <si>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</si>
  <si>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</si>
  <si>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</si>
  <si>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</si>
  <si>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</si>
  <si>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</si>
  <si>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</si>
  <si>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</si>
  <si>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</si>
  <si>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</si>
  <si>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</si>
  <si>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</si>
  <si>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</si>
  <si>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</si>
  <si>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</si>
  <si>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</si>
  <si>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</si>
  <si>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</si>
  <si>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</si>
  <si>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</si>
  <si>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</si>
  <si>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</si>
  <si>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</si>
  <si>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</si>
  <si>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</si>
  <si>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</si>
  <si>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</si>
  <si>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</si>
  <si>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</si>
  <si>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</si>
  <si>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</si>
  <si>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</si>
  <si>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</si>
  <si>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</si>
  <si>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</si>
  <si>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</si>
  <si>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</si>
  <si>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</si>
  <si>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</si>
  <si>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</si>
  <si>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</si>
  <si>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</si>
  <si>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</si>
  <si>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</si>
  <si>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</si>
  <si>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</si>
  <si>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</si>
  <si>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</si>
  <si>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</si>
  <si>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</si>
  <si>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</si>
  <si>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</si>
  <si>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</si>
  <si>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</si>
  <si>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</si>
  <si>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</si>
  <si>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</si>
  <si>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</si>
  <si>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</si>
  <si>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</si>
  <si>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</si>
  <si>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</si>
  <si>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</si>
  <si>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</si>
  <si>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</si>
  <si>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</si>
  <si>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</si>
  <si>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</si>
  <si>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</si>
  <si>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</si>
  <si>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</si>
  <si>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</si>
  <si>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</si>
  <si>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</si>
  <si>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</si>
  <si>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</si>
  <si>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</si>
  <si>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</si>
  <si>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</si>
  <si>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</si>
  <si>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</si>
  <si>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</si>
  <si>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</si>
  <si>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</si>
  <si>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</si>
  <si>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</si>
  <si>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</si>
  <si>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</si>
  <si>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</si>
  <si>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</si>
  <si>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</si>
  <si>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</si>
  <si>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</si>
  <si>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</si>
  <si>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</si>
  <si>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</si>
  <si>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</si>
  <si>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</si>
  <si>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</si>
  <si>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</si>
  <si>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</si>
  <si>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</si>
  <si>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</si>
  <si>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</si>
  <si>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</si>
  <si>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</si>
  <si>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</si>
  <si>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</si>
  <si>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</si>
  <si>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</si>
  <si>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</si>
  <si>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</si>
  <si>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</si>
  <si>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</si>
  <si>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</si>
  <si>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</si>
  <si>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</si>
  <si>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</si>
  <si>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</si>
  <si>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</si>
  <si>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</si>
  <si>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</si>
  <si>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</si>
  <si>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</si>
  <si>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</si>
  <si>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</si>
  <si>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</si>
  <si>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</si>
  <si>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</si>
  <si>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</si>
  <si>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</si>
  <si>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</si>
  <si>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</si>
  <si>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</si>
  <si>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</si>
  <si>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</si>
  <si>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</si>
  <si>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</si>
  <si>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</si>
  <si>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</si>
  <si>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</si>
  <si>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</si>
  <si>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</si>
  <si>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</si>
  <si>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</si>
  <si>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</si>
  <si>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</si>
  <si>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</si>
  <si>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</si>
  <si>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</si>
  <si>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</si>
  <si>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</si>
  <si>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</si>
  <si>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</si>
  <si>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</si>
  <si>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</si>
  <si>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</si>
  <si>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</si>
  <si>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</si>
  <si>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</si>
  <si>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</si>
  <si>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</si>
  <si>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</si>
  <si>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</si>
  <si>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</si>
  <si>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</si>
  <si>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</si>
  <si>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</si>
  <si>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</si>
  <si>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</si>
  <si>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</si>
  <si>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</si>
  <si>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</si>
  <si>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</si>
  <si>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</si>
  <si>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</si>
  <si>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</si>
  <si>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</si>
  <si>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</si>
  <si>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</si>
  <si>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</si>
  <si>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</si>
  <si>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</si>
  <si>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</si>
  <si>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</si>
  <si>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</si>
  <si>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</si>
  <si>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</si>
  <si>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</si>
  <si>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</si>
  <si>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</si>
  <si>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</si>
  <si>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</si>
  <si>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</si>
  <si>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</si>
  <si>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</si>
  <si>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</si>
  <si>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</si>
  <si>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</si>
  <si>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</si>
  <si>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</si>
  <si>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01.10.2023г.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</si>
</sst>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14" zoomScaleNormal="100" workbookViewId="0">
      <selection activeCell="F82" sqref="F8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98" t="s">
        <v>0</v>
      </c>
      <c r="B2" s="198"/>
      <c r="C2" s="198"/>
      <c r="D2" s="198"/>
      <c r="E2" s="198"/>
      <c r="F2" s="198"/>
      <c r="G2" s="198"/>
      <c r="H2" s="198"/>
      <c r="I2" s="7"/>
      <c r="J2" s="8" t="s">
        <v>1</v>
      </c>
    </row>
    <row r="3" spans="1:13" ht="38.25" customHeight="1">
      <c r="A3" s="199" t="s">
        <v>241</v>
      </c>
      <c r="B3" s="199"/>
      <c r="C3" s="199"/>
      <c r="D3" s="199"/>
      <c r="E3" s="199"/>
      <c r="F3" s="199"/>
      <c r="G3" s="199"/>
      <c r="H3" s="199"/>
      <c r="I3" s="9" t="s">
        <v>2</v>
      </c>
      <c r="J3" s="10" t="s">
        <v>3</v>
      </c>
    </row>
    <row r="4" spans="1:13">
      <c r="A4" s="200" t="s">
        <v>451</v>
      </c>
      <c r="B4" s="200"/>
      <c r="C4" s="200"/>
      <c r="D4" s="200"/>
      <c r="E4" s="200"/>
      <c r="F4" s="200"/>
      <c r="G4" s="200"/>
      <c r="H4" s="200"/>
      <c r="I4" s="9" t="s">
        <v>4</v>
      </c>
      <c r="J4" s="11"/>
    </row>
    <row r="5" spans="1:13" ht="45" customHeight="1">
      <c r="A5" s="201" t="s">
        <v>5</v>
      </c>
      <c r="B5" s="20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02" t="s">
        <v>7</v>
      </c>
      <c r="B6" s="202"/>
      <c r="C6" s="202"/>
      <c r="D6" s="202"/>
      <c r="E6" s="202"/>
      <c r="F6" s="202"/>
      <c r="G6" s="202"/>
      <c r="H6" s="202"/>
      <c r="I6" s="9" t="s">
        <v>8</v>
      </c>
      <c r="J6" s="12"/>
    </row>
    <row r="7" spans="1:13">
      <c r="A7" s="203" t="s">
        <v>9</v>
      </c>
      <c r="B7" s="203"/>
      <c r="C7" s="203"/>
      <c r="D7" s="203"/>
      <c r="E7" s="203"/>
      <c r="F7" s="203"/>
      <c r="G7" s="203"/>
      <c r="H7" s="20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06" t="s">
        <v>15</v>
      </c>
      <c r="B11" s="206"/>
      <c r="C11" s="206"/>
      <c r="D11" s="206"/>
      <c r="E11" s="206"/>
      <c r="F11" s="206"/>
      <c r="G11" s="206"/>
      <c r="H11" s="20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207" t="s">
        <v>16</v>
      </c>
      <c r="B13" s="207" t="s">
        <v>17</v>
      </c>
      <c r="C13" s="216" t="s">
        <v>18</v>
      </c>
      <c r="D13" s="217"/>
      <c r="E13" s="207" t="s">
        <v>19</v>
      </c>
      <c r="F13" s="209" t="s">
        <v>20</v>
      </c>
      <c r="G13" s="210"/>
      <c r="H13" s="210"/>
      <c r="I13" s="211"/>
      <c r="J13" s="207" t="s">
        <v>21</v>
      </c>
    </row>
    <row r="14" spans="1:13" ht="21" customHeight="1">
      <c r="A14" s="208"/>
      <c r="B14" s="208"/>
      <c r="C14" s="218"/>
      <c r="D14" s="219"/>
      <c r="E14" s="208"/>
      <c r="F14" s="16" t="s">
        <v>22</v>
      </c>
      <c r="G14" s="16" t="s">
        <v>23</v>
      </c>
      <c r="H14" s="16" t="s">
        <v>24</v>
      </c>
      <c r="I14" s="16" t="s">
        <v>25</v>
      </c>
      <c r="J14" s="208"/>
      <c r="M14" s="31"/>
    </row>
    <row r="15" spans="1:13" ht="13.5" thickBot="1">
      <c r="A15" s="17" t="s">
        <v>26</v>
      </c>
      <c r="B15" s="18" t="s">
        <v>27</v>
      </c>
      <c r="C15" s="212" t="s">
        <v>28</v>
      </c>
      <c r="D15" s="213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3145640.33</v>
      </c>
      <c r="G16" s="24">
        <f>G17+G58</f>
        <v>79849.460000000006</v>
      </c>
      <c r="H16" s="24">
        <f>H17+H58</f>
        <v>79849.460000000006</v>
      </c>
      <c r="I16" s="24">
        <f>I17+I58</f>
        <v>3145640.33</v>
      </c>
      <c r="J16" s="24">
        <f>E16-F16</f>
        <v>1605256.7799999993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558428.40999999992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558428.40999999992</v>
      </c>
      <c r="J17" s="24">
        <f>E17-F17</f>
        <v>556571.59000000008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38341.179999999993</v>
      </c>
      <c r="G18" s="54">
        <f>G19+G20+G21+G22</f>
        <v>77297.66</v>
      </c>
      <c r="H18" s="54">
        <f>H19+H20+H21+H22</f>
        <v>77297.66</v>
      </c>
      <c r="I18" s="54">
        <f>I19+I20+I21+I22+I26+I25</f>
        <v>38341.179999999993</v>
      </c>
      <c r="J18" s="62">
        <f t="shared" ref="J18:J81" si="0">E18-F18</f>
        <v>14658.820000000007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38171.919999999998</v>
      </c>
      <c r="G19" s="25">
        <v>77297.66</v>
      </c>
      <c r="H19" s="25">
        <v>77297.66</v>
      </c>
      <c r="I19" s="25">
        <f>F19</f>
        <v>38171.919999999998</v>
      </c>
      <c r="J19" s="24">
        <f>E19-F19</f>
        <v>14828.080000000002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14" t="s">
        <v>220</v>
      </c>
      <c r="D24" s="215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409327.13</v>
      </c>
      <c r="G36" s="25"/>
      <c r="H36" s="25"/>
      <c r="I36" s="54">
        <f>I37+I40+I38+I39</f>
        <v>409327.13</v>
      </c>
      <c r="J36" s="62">
        <f t="shared" si="0"/>
        <v>508672.87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15928.73</v>
      </c>
      <c r="G38" s="25">
        <v>0</v>
      </c>
      <c r="H38" s="25">
        <v>0</v>
      </c>
      <c r="I38" s="25">
        <f t="shared" si="4"/>
        <v>15928.73</v>
      </c>
      <c r="J38" s="24">
        <f t="shared" si="0"/>
        <v>-15928.73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393398.4</v>
      </c>
      <c r="G40" s="25">
        <v>7290.03</v>
      </c>
      <c r="H40" s="25">
        <v>7290.03</v>
      </c>
      <c r="I40" s="54">
        <f t="shared" si="4"/>
        <v>393398.4</v>
      </c>
      <c r="J40" s="62">
        <f t="shared" si="0"/>
        <v>422601.6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329269.37</v>
      </c>
      <c r="G41" s="25"/>
      <c r="H41" s="25"/>
      <c r="I41" s="25">
        <f>F41</f>
        <v>329269.37</v>
      </c>
      <c r="J41" s="24">
        <f t="shared" si="0"/>
        <v>117730.63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64129.03</v>
      </c>
      <c r="G42" s="25">
        <v>0</v>
      </c>
      <c r="H42" s="25">
        <v>0</v>
      </c>
      <c r="I42" s="25">
        <f t="shared" si="4"/>
        <v>64129.03</v>
      </c>
      <c r="J42" s="24">
        <f t="shared" si="0"/>
        <v>304870.96999999997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14" t="s">
        <v>256</v>
      </c>
      <c r="D48" s="215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100766.01</v>
      </c>
      <c r="G49" s="25"/>
      <c r="H49" s="25"/>
      <c r="I49" s="54">
        <f>I50+I52+I51</f>
        <v>100766.01</v>
      </c>
      <c r="J49" s="62">
        <f>J50+J52</f>
        <v>34233.990000000005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100766.01</v>
      </c>
      <c r="G52" s="25"/>
      <c r="H52" s="25"/>
      <c r="I52" s="25">
        <f t="shared" si="5"/>
        <v>100766.01</v>
      </c>
      <c r="J52" s="24">
        <f t="shared" si="0"/>
        <v>34233.990000000005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2587211.92</v>
      </c>
      <c r="G58" s="54">
        <f>G59+G60+G69+G75+G68+G79</f>
        <v>0</v>
      </c>
      <c r="H58" s="54">
        <f>H59+H60+H69+H75+H68+H79</f>
        <v>0</v>
      </c>
      <c r="I58" s="54">
        <f>I59+I60+I69+I75+I68+I79</f>
        <v>2587211.92</v>
      </c>
      <c r="J58" s="62">
        <f t="shared" si="0"/>
        <v>1048685.19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289993</v>
      </c>
      <c r="G59" s="25">
        <v>0</v>
      </c>
      <c r="H59" s="25">
        <v>0</v>
      </c>
      <c r="I59" s="25">
        <f>F59</f>
        <v>289993</v>
      </c>
      <c r="J59" s="24">
        <f t="shared" si="0"/>
        <v>85280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832829</v>
      </c>
      <c r="G60" s="25">
        <v>0</v>
      </c>
      <c r="H60" s="25">
        <v>0</v>
      </c>
      <c r="I60" s="25">
        <f>F60</f>
        <v>832829</v>
      </c>
      <c r="J60" s="24">
        <f t="shared" si="0"/>
        <v>349446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04"/>
      <c r="D70" s="20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80464.28</v>
      </c>
      <c r="G75" s="54">
        <f>G76</f>
        <v>0</v>
      </c>
      <c r="H75" s="54">
        <f>H76</f>
        <v>0</v>
      </c>
      <c r="I75" s="54">
        <f>I76</f>
        <v>80464.28</v>
      </c>
      <c r="J75" s="62">
        <f>J76+J77+J81</f>
        <v>34484.680000000008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80464.28</v>
      </c>
      <c r="G76" s="25">
        <v>0</v>
      </c>
      <c r="H76" s="25">
        <v>0</v>
      </c>
      <c r="I76" s="25">
        <f t="shared" si="7"/>
        <v>80464.28</v>
      </c>
      <c r="J76" s="24">
        <f t="shared" si="0"/>
        <v>34484.680000000008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96" t="s">
        <v>193</v>
      </c>
      <c r="D78" s="197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1383925.64</v>
      </c>
      <c r="G79" s="62">
        <f>G80</f>
        <v>0</v>
      </c>
      <c r="H79" s="62">
        <f>H80</f>
        <v>0</v>
      </c>
      <c r="I79" s="62">
        <f>I80</f>
        <v>1383925.64</v>
      </c>
      <c r="J79" s="62">
        <f t="shared" si="0"/>
        <v>579474.51</v>
      </c>
    </row>
    <row r="80" spans="1:10" ht="60" customHeight="1">
      <c r="A80" s="56" t="s">
        <v>357</v>
      </c>
      <c r="B80" s="58" t="s">
        <v>36</v>
      </c>
      <c r="C80" s="196" t="s">
        <v>374</v>
      </c>
      <c r="D80" s="197"/>
      <c r="E80" s="25">
        <v>1963400.15</v>
      </c>
      <c r="F80" s="25">
        <v>1383925.64</v>
      </c>
      <c r="G80" s="59"/>
      <c r="H80" s="59"/>
      <c r="I80" s="25">
        <f t="shared" si="7"/>
        <v>1383925.64</v>
      </c>
      <c r="J80" s="24">
        <f t="shared" si="0"/>
        <v>579474.51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tabSelected="1" zoomScaleNormal="100" workbookViewId="0">
      <selection activeCell="J77" sqref="J7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06" t="s">
        <v>53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37" t="s">
        <v>16</v>
      </c>
      <c r="B3" s="207" t="s">
        <v>17</v>
      </c>
      <c r="C3" s="216" t="s">
        <v>54</v>
      </c>
      <c r="D3" s="239"/>
      <c r="E3" s="239"/>
      <c r="F3" s="239"/>
      <c r="G3" s="217"/>
      <c r="H3" s="207" t="s">
        <v>19</v>
      </c>
      <c r="I3" s="207" t="s">
        <v>55</v>
      </c>
      <c r="J3" s="209" t="s">
        <v>20</v>
      </c>
      <c r="K3" s="210"/>
      <c r="L3" s="210"/>
      <c r="M3" s="211"/>
      <c r="N3" s="209" t="s">
        <v>21</v>
      </c>
      <c r="O3" s="211"/>
    </row>
    <row r="4" spans="1:19" ht="225">
      <c r="A4" s="238"/>
      <c r="B4" s="208"/>
      <c r="C4" s="218"/>
      <c r="D4" s="240"/>
      <c r="E4" s="240"/>
      <c r="F4" s="240"/>
      <c r="G4" s="219"/>
      <c r="H4" s="208"/>
      <c r="I4" s="208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12" t="s">
        <v>28</v>
      </c>
      <c r="D5" s="226"/>
      <c r="E5" s="226"/>
      <c r="F5" s="226"/>
      <c r="G5" s="213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3448585.26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3448585.26</v>
      </c>
      <c r="N6" s="24">
        <f>N7+N10+N37+N42+N49+N57+N70+N84+N103+N113+N120+N172+N176+N44+N101+N169</f>
        <v>1749538.0000000002</v>
      </c>
      <c r="O6" s="24">
        <f>O7+O10+O37+O42+O49+O57+O70+O84+O103+O113+O120+O172+O176+O101+O169</f>
        <v>1749538.0000000002</v>
      </c>
    </row>
    <row r="7" spans="1:19" ht="42" hidden="1" customHeight="1">
      <c r="A7" s="89" t="s">
        <v>192</v>
      </c>
      <c r="B7" s="220" t="s">
        <v>189</v>
      </c>
      <c r="C7" s="221"/>
      <c r="D7" s="221"/>
      <c r="E7" s="221"/>
      <c r="F7" s="221"/>
      <c r="G7" s="222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30" t="s">
        <v>64</v>
      </c>
      <c r="C10" s="231"/>
      <c r="D10" s="231"/>
      <c r="E10" s="231"/>
      <c r="F10" s="231"/>
      <c r="G10" s="232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1446738.2799999998</v>
      </c>
      <c r="K10" s="54">
        <f t="shared" ref="K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1446738.2799999998</v>
      </c>
      <c r="N10" s="54">
        <f t="shared" si="2"/>
        <v>697772.08000000007</v>
      </c>
      <c r="O10" s="54">
        <f t="shared" si="2"/>
        <v>697772.08000000007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280515.20000000001</v>
      </c>
      <c r="K11" s="25"/>
      <c r="L11" s="25"/>
      <c r="M11" s="25">
        <f t="shared" ref="M11:M16" si="3">J11</f>
        <v>280515.20000000001</v>
      </c>
      <c r="N11" s="24">
        <f>H11-J11</f>
        <v>123980.79999999999</v>
      </c>
      <c r="O11" s="24">
        <f>I11-J11</f>
        <v>123980.79999999999</v>
      </c>
      <c r="P11" s="91">
        <f>J11+J13+J58</f>
        <v>957953.61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80487.600000000006</v>
      </c>
      <c r="K12" s="25"/>
      <c r="L12" s="25"/>
      <c r="M12" s="25">
        <f t="shared" si="3"/>
        <v>80487.600000000006</v>
      </c>
      <c r="N12" s="24">
        <f>H12-J12</f>
        <v>41670.189999999988</v>
      </c>
      <c r="O12" s="24">
        <f>I12-J12</f>
        <v>41670.189999999988</v>
      </c>
      <c r="P12" s="91">
        <f>J12+J16+J60</f>
        <v>267202.77</v>
      </c>
      <c r="R12" s="91">
        <f>J10-J35-J36+J57</f>
        <v>1508599.0899999999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623108.56999999995</v>
      </c>
      <c r="K13" s="25"/>
      <c r="L13" s="25"/>
      <c r="M13" s="25">
        <f t="shared" si="3"/>
        <v>623108.56999999995</v>
      </c>
      <c r="N13" s="24">
        <f>H13-J13</f>
        <v>251208.29000000004</v>
      </c>
      <c r="O13" s="24">
        <f>I13-J13</f>
        <v>251208.29000000004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450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449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170429.12</v>
      </c>
      <c r="K16" s="25"/>
      <c r="L16" s="25"/>
      <c r="M16" s="25">
        <f t="shared" si="3"/>
        <v>170429.12</v>
      </c>
      <c r="N16" s="24">
        <f t="shared" si="0"/>
        <v>93879.770000000019</v>
      </c>
      <c r="O16" s="24">
        <f t="shared" si="1"/>
        <v>93879.770000000019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24210.46</v>
      </c>
      <c r="K17" s="25"/>
      <c r="L17" s="25"/>
      <c r="M17" s="25">
        <f t="shared" ref="M17:M33" si="5">J17</f>
        <v>24210.46</v>
      </c>
      <c r="N17" s="24">
        <f t="shared" si="0"/>
        <v>14689.54</v>
      </c>
      <c r="O17" s="24">
        <f t="shared" si="1"/>
        <v>14689.54</v>
      </c>
      <c r="P17" s="91">
        <f>M17+M18+M20+M21+M23</f>
        <v>133008.76999999999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1810.34</v>
      </c>
      <c r="K18" s="25"/>
      <c r="L18" s="25"/>
      <c r="M18" s="25">
        <f t="shared" si="5"/>
        <v>1810.34</v>
      </c>
      <c r="N18" s="24">
        <f t="shared" si="0"/>
        <v>1499.34</v>
      </c>
      <c r="O18" s="24">
        <f t="shared" si="1"/>
        <v>1499.34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90726.14</v>
      </c>
      <c r="K19" s="25"/>
      <c r="L19" s="25"/>
      <c r="M19" s="25">
        <f t="shared" si="5"/>
        <v>90726.14</v>
      </c>
      <c r="N19" s="90">
        <f t="shared" si="0"/>
        <v>53026.86</v>
      </c>
      <c r="O19" s="24">
        <f t="shared" si="1"/>
        <v>53026.86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42299.37</v>
      </c>
      <c r="K20" s="25"/>
      <c r="L20" s="25"/>
      <c r="M20" s="25">
        <f t="shared" si="5"/>
        <v>42299.37</v>
      </c>
      <c r="N20" s="24">
        <f t="shared" si="0"/>
        <v>21150.629999999997</v>
      </c>
      <c r="O20" s="24">
        <f t="shared" si="1"/>
        <v>21150.629999999997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57338.6</v>
      </c>
      <c r="K23" s="25"/>
      <c r="L23" s="25"/>
      <c r="M23" s="25">
        <f>J23</f>
        <v>57338.6</v>
      </c>
      <c r="N23" s="24">
        <f t="shared" si="0"/>
        <v>22661.4</v>
      </c>
      <c r="O23" s="24">
        <f t="shared" si="1"/>
        <v>22661.4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221924.57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57525</v>
      </c>
      <c r="K26" s="25"/>
      <c r="L26" s="25"/>
      <c r="M26" s="25">
        <f t="shared" si="5"/>
        <v>57525</v>
      </c>
      <c r="N26" s="24">
        <f t="shared" si="0"/>
        <v>19475</v>
      </c>
      <c r="O26" s="24">
        <f t="shared" si="1"/>
        <v>19475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27" t="s">
        <v>164</v>
      </c>
      <c r="D29" s="228"/>
      <c r="E29" s="228"/>
      <c r="F29" s="228"/>
      <c r="G29" s="229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27" t="s">
        <v>205</v>
      </c>
      <c r="D32" s="228"/>
      <c r="E32" s="228"/>
      <c r="F32" s="228"/>
      <c r="G32" s="229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0</v>
      </c>
      <c r="K34" s="25"/>
      <c r="L34" s="25"/>
      <c r="M34" s="25">
        <f>J34</f>
        <v>0</v>
      </c>
      <c r="N34" s="24">
        <f t="shared" si="0"/>
        <v>1500</v>
      </c>
      <c r="O34" s="24">
        <f t="shared" si="6"/>
        <v>1500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3219.74</v>
      </c>
      <c r="K36" s="25"/>
      <c r="L36" s="25"/>
      <c r="M36" s="25">
        <f>J36</f>
        <v>3219.74</v>
      </c>
      <c r="N36" s="24">
        <f>H36-J36</f>
        <v>3380.26</v>
      </c>
      <c r="O36" s="24">
        <f t="shared" si="6"/>
        <v>3380.26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34" t="s">
        <v>206</v>
      </c>
      <c r="D44" s="235"/>
      <c r="E44" s="235"/>
      <c r="F44" s="235"/>
      <c r="G44" s="236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500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500</v>
      </c>
      <c r="N49" s="54">
        <f>N50+N51+N54+N56+N55+N52</f>
        <v>30225</v>
      </c>
      <c r="O49" s="54">
        <f>O50+O51+O54+O56+O55+O52</f>
        <v>30225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86" t="s">
        <v>337</v>
      </c>
      <c r="G56" s="187" t="s">
        <v>375</v>
      </c>
      <c r="H56" s="25">
        <v>225</v>
      </c>
      <c r="I56" s="25">
        <f>H56</f>
        <v>225</v>
      </c>
      <c r="J56" s="25">
        <v>0</v>
      </c>
      <c r="K56" s="25"/>
      <c r="L56" s="25"/>
      <c r="M56" s="25">
        <f t="shared" si="11"/>
        <v>0</v>
      </c>
      <c r="N56" s="24">
        <f t="shared" si="9"/>
        <v>225</v>
      </c>
      <c r="O56" s="24">
        <f t="shared" si="1"/>
        <v>225</v>
      </c>
    </row>
    <row r="57" spans="1:15" s="23" customFormat="1" ht="18" customHeight="1">
      <c r="A57" s="61" t="s">
        <v>165</v>
      </c>
      <c r="B57" s="38"/>
      <c r="C57" s="234" t="s">
        <v>166</v>
      </c>
      <c r="D57" s="235"/>
      <c r="E57" s="235"/>
      <c r="F57" s="235"/>
      <c r="G57" s="236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J58+J60+J63+J64+J66+J61+J62+J65+J69+J59</f>
        <v>71080.55</v>
      </c>
      <c r="K57" s="54">
        <f>K58+K60+K63+K64+K66</f>
        <v>0</v>
      </c>
      <c r="L57" s="54">
        <f>L58+L60+L63+L64+L66</f>
        <v>0</v>
      </c>
      <c r="M57" s="54">
        <f t="shared" si="11"/>
        <v>71080.55</v>
      </c>
      <c r="N57" s="62">
        <f t="shared" si="9"/>
        <v>43868.409999999989</v>
      </c>
      <c r="O57" s="62">
        <f t="shared" si="1"/>
        <v>43868.409999999989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54329.84</v>
      </c>
      <c r="K58" s="25"/>
      <c r="L58" s="25"/>
      <c r="M58" s="25">
        <f t="shared" si="11"/>
        <v>54329.84</v>
      </c>
      <c r="N58" s="24">
        <f>H58-J58</f>
        <v>26805.5</v>
      </c>
      <c r="O58" s="24">
        <f t="shared" si="1"/>
        <v>26805.5</v>
      </c>
    </row>
    <row r="59" spans="1:15" ht="14.25">
      <c r="A59" s="37" t="s">
        <v>450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449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16286.05</v>
      </c>
      <c r="K60" s="25"/>
      <c r="L60" s="25"/>
      <c r="M60" s="25">
        <f t="shared" si="11"/>
        <v>16286.05</v>
      </c>
      <c r="N60" s="24">
        <f t="shared" si="9"/>
        <v>8356.9500000000007</v>
      </c>
      <c r="O60" s="24">
        <f t="shared" si="1"/>
        <v>8356.9500000000007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34" t="s">
        <v>167</v>
      </c>
      <c r="D70" s="235"/>
      <c r="E70" s="235"/>
      <c r="F70" s="235"/>
      <c r="G70" s="236"/>
      <c r="H70" s="54">
        <f>H71+H73+H75+H76+H77+H79+H78</f>
        <v>381870</v>
      </c>
      <c r="I70" s="54">
        <f t="shared" si="12"/>
        <v>381870</v>
      </c>
      <c r="J70" s="54">
        <f>J71+J73+J75+J76+J77+J79+J78</f>
        <v>241679.49000000002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241679.49000000002</v>
      </c>
      <c r="N70" s="62">
        <f t="shared" si="13"/>
        <v>140190.50999999998</v>
      </c>
      <c r="O70" s="62">
        <f t="shared" si="1"/>
        <v>140190.50999999998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100463.16</v>
      </c>
      <c r="K71" s="54"/>
      <c r="L71" s="54"/>
      <c r="M71" s="25">
        <f t="shared" ref="M71:M84" si="15">J71</f>
        <v>100463.16</v>
      </c>
      <c r="N71" s="24">
        <f>I71-M71</f>
        <v>49206.84</v>
      </c>
      <c r="O71" s="24">
        <f>N71</f>
        <v>49206.84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29433.85</v>
      </c>
      <c r="K73" s="54"/>
      <c r="L73" s="54"/>
      <c r="M73" s="25">
        <f t="shared" si="15"/>
        <v>29433.85</v>
      </c>
      <c r="N73" s="24">
        <f>I73-M73</f>
        <v>15766.150000000001</v>
      </c>
      <c r="O73" s="24">
        <f>N73</f>
        <v>15766.150000000001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50000</v>
      </c>
      <c r="I75" s="25">
        <f t="shared" si="14"/>
        <v>50000</v>
      </c>
      <c r="J75" s="25">
        <v>15296.48</v>
      </c>
      <c r="K75" s="25"/>
      <c r="L75" s="25"/>
      <c r="M75" s="25">
        <f>J75</f>
        <v>15296.48</v>
      </c>
      <c r="N75" s="24">
        <f t="shared" si="13"/>
        <v>34703.520000000004</v>
      </c>
      <c r="O75" s="24">
        <f t="shared" si="1"/>
        <v>34703.520000000004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20000</v>
      </c>
      <c r="I76" s="25">
        <f>H76</f>
        <v>20000</v>
      </c>
      <c r="J76" s="25">
        <v>12486</v>
      </c>
      <c r="K76" s="25"/>
      <c r="L76" s="25"/>
      <c r="M76" s="25">
        <f t="shared" si="15"/>
        <v>12486</v>
      </c>
      <c r="N76" s="24">
        <f t="shared" si="13"/>
        <v>7514</v>
      </c>
      <c r="O76" s="24">
        <f t="shared" si="1"/>
        <v>7514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84000</v>
      </c>
      <c r="K78" s="25"/>
      <c r="L78" s="25"/>
      <c r="M78" s="25">
        <f>J78</f>
        <v>84000</v>
      </c>
      <c r="N78" s="24">
        <f>H78-J78</f>
        <v>28000</v>
      </c>
      <c r="O78" s="24">
        <f>I78-J78</f>
        <v>28000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1376007.4</v>
      </c>
      <c r="K84" s="54"/>
      <c r="L84" s="54"/>
      <c r="M84" s="54">
        <f t="shared" si="15"/>
        <v>1376007.4</v>
      </c>
      <c r="N84" s="62">
        <f t="shared" si="13"/>
        <v>575515.39000000013</v>
      </c>
      <c r="O84" s="62">
        <f t="shared" si="1"/>
        <v>575515.39000000013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23" t="s">
        <v>257</v>
      </c>
      <c r="D86" s="224"/>
      <c r="E86" s="224"/>
      <c r="F86" s="224"/>
      <c r="G86" s="225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23" t="s">
        <v>230</v>
      </c>
      <c r="D87" s="224"/>
      <c r="E87" s="224"/>
      <c r="F87" s="224"/>
      <c r="G87" s="225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23" t="s">
        <v>231</v>
      </c>
      <c r="D88" s="224"/>
      <c r="E88" s="224"/>
      <c r="F88" s="224"/>
      <c r="G88" s="225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1713642.79</v>
      </c>
      <c r="I89" s="25">
        <f t="shared" si="16"/>
        <v>1713642.79</v>
      </c>
      <c r="J89" s="25">
        <v>1140221.3999999999</v>
      </c>
      <c r="K89" s="25"/>
      <c r="L89" s="25"/>
      <c r="M89" s="25">
        <f>J89</f>
        <v>1140221.3999999999</v>
      </c>
      <c r="N89" s="24">
        <f>H89-J89</f>
        <v>573421.39000000013</v>
      </c>
      <c r="O89" s="24">
        <f t="shared" si="1"/>
        <v>573421.39000000013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195" t="s">
        <v>375</v>
      </c>
      <c r="H90" s="25">
        <v>13880</v>
      </c>
      <c r="I90" s="25">
        <f t="shared" si="16"/>
        <v>13880</v>
      </c>
      <c r="J90" s="25">
        <v>13880</v>
      </c>
      <c r="K90" s="25"/>
      <c r="L90" s="25"/>
      <c r="M90" s="25">
        <f>J90</f>
        <v>13880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1906</v>
      </c>
      <c r="K92" s="25"/>
      <c r="L92" s="25"/>
      <c r="M92" s="25">
        <f t="shared" si="17"/>
        <v>1906</v>
      </c>
      <c r="N92" s="24">
        <f>H92-J92</f>
        <v>2094</v>
      </c>
      <c r="O92" s="24">
        <f t="shared" si="1"/>
        <v>2094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7918.24</v>
      </c>
      <c r="K103" s="54">
        <f t="shared" si="20"/>
        <v>0</v>
      </c>
      <c r="L103" s="54">
        <f t="shared" si="20"/>
        <v>0</v>
      </c>
      <c r="M103" s="54">
        <f t="shared" si="20"/>
        <v>7918.24</v>
      </c>
      <c r="N103" s="54">
        <f t="shared" si="20"/>
        <v>3959.1200000000008</v>
      </c>
      <c r="O103" s="54">
        <f t="shared" si="20"/>
        <v>3959.1200000000008</v>
      </c>
    </row>
    <row r="104" spans="1:15" ht="12.75" hidden="1" customHeight="1">
      <c r="A104" s="37" t="s">
        <v>74</v>
      </c>
      <c r="B104" s="38" t="s">
        <v>61</v>
      </c>
      <c r="C104" s="223" t="s">
        <v>347</v>
      </c>
      <c r="D104" s="224"/>
      <c r="E104" s="224"/>
      <c r="F104" s="224"/>
      <c r="G104" s="225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23" t="s">
        <v>423</v>
      </c>
      <c r="D111" s="224"/>
      <c r="E111" s="224"/>
      <c r="F111" s="224"/>
      <c r="G111" s="225"/>
      <c r="H111" s="25">
        <v>11877.36</v>
      </c>
      <c r="I111" s="25">
        <f>H111</f>
        <v>11877.36</v>
      </c>
      <c r="J111" s="25">
        <v>7918.24</v>
      </c>
      <c r="K111" s="25"/>
      <c r="L111" s="25"/>
      <c r="M111" s="25">
        <f t="shared" si="22"/>
        <v>7918.24</v>
      </c>
      <c r="N111" s="24">
        <f t="shared" si="18"/>
        <v>3959.1200000000008</v>
      </c>
      <c r="O111" s="24">
        <f t="shared" si="21"/>
        <v>3959.1200000000008</v>
      </c>
    </row>
    <row r="112" spans="1:15" ht="23.25" customHeight="1">
      <c r="A112" s="55"/>
      <c r="B112" s="38" t="s">
        <v>61</v>
      </c>
      <c r="C112" s="223" t="s">
        <v>424</v>
      </c>
      <c r="D112" s="224"/>
      <c r="E112" s="224"/>
      <c r="F112" s="224"/>
      <c r="G112" s="225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34" t="s">
        <v>168</v>
      </c>
      <c r="D120" s="235"/>
      <c r="E120" s="235"/>
      <c r="F120" s="235"/>
      <c r="G120" s="236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91793.299999999988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91793.299999999988</v>
      </c>
      <c r="N120" s="62">
        <f t="shared" si="26"/>
        <v>155355.49</v>
      </c>
      <c r="O120" s="62">
        <f t="shared" ref="O120:O181" si="27">I120-J120</f>
        <v>155355.49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55238.46</v>
      </c>
      <c r="K122" s="25"/>
      <c r="L122" s="25"/>
      <c r="M122" s="25">
        <f>J122</f>
        <v>55238.46</v>
      </c>
      <c r="N122" s="24">
        <f>H122-J122</f>
        <v>129761.54000000001</v>
      </c>
      <c r="O122" s="24">
        <f t="shared" si="27"/>
        <v>129761.54000000001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0</v>
      </c>
      <c r="K124" s="25"/>
      <c r="L124" s="25"/>
      <c r="M124" s="25">
        <f>J124</f>
        <v>0</v>
      </c>
      <c r="N124" s="24">
        <f t="shared" ref="N124:N172" si="29">H124-J124</f>
        <v>15000</v>
      </c>
      <c r="O124" s="24">
        <f t="shared" si="27"/>
        <v>15000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85238.459999999992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5000</v>
      </c>
      <c r="K128" s="25"/>
      <c r="L128" s="25"/>
      <c r="M128" s="25">
        <f>J128</f>
        <v>5000</v>
      </c>
      <c r="N128" s="24">
        <f t="shared" si="29"/>
        <v>289.10999999999967</v>
      </c>
      <c r="O128" s="24">
        <f>H128-J128</f>
        <v>289.10999999999967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1554.84</v>
      </c>
      <c r="K134" s="25"/>
      <c r="L134" s="25"/>
      <c r="M134" s="25">
        <f>J134</f>
        <v>1554.84</v>
      </c>
      <c r="N134" s="24">
        <f t="shared" si="29"/>
        <v>1554.84</v>
      </c>
      <c r="O134" s="24">
        <f t="shared" si="27"/>
        <v>1554.84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23" t="s">
        <v>188</v>
      </c>
      <c r="D161" s="224"/>
      <c r="E161" s="224"/>
      <c r="F161" s="224"/>
      <c r="G161" s="225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27" t="s">
        <v>169</v>
      </c>
      <c r="D162" s="228"/>
      <c r="E162" s="228"/>
      <c r="F162" s="228"/>
      <c r="G162" s="229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1488</v>
      </c>
      <c r="K169" s="25"/>
      <c r="L169" s="25"/>
      <c r="M169" s="25">
        <f>J169</f>
        <v>1488</v>
      </c>
      <c r="N169" s="24">
        <f>H169-J169</f>
        <v>612</v>
      </c>
      <c r="O169" s="24">
        <f>I169-J169</f>
        <v>612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1488</v>
      </c>
      <c r="K170" s="25"/>
      <c r="L170" s="25"/>
      <c r="M170" s="25">
        <f>J170</f>
        <v>1488</v>
      </c>
      <c r="N170" s="24">
        <f>I170-M170</f>
        <v>612</v>
      </c>
      <c r="O170" s="24">
        <f>H170-J170</f>
        <v>612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34" t="s">
        <v>170</v>
      </c>
      <c r="D172" s="235"/>
      <c r="E172" s="235"/>
      <c r="F172" s="235"/>
      <c r="G172" s="236"/>
      <c r="H172" s="54">
        <f>H173</f>
        <v>306120</v>
      </c>
      <c r="I172" s="54">
        <f t="shared" si="32"/>
        <v>306120</v>
      </c>
      <c r="J172" s="54">
        <f>J173</f>
        <v>204080</v>
      </c>
      <c r="K172" s="54">
        <f>K173</f>
        <v>0</v>
      </c>
      <c r="L172" s="54">
        <f>L173</f>
        <v>0</v>
      </c>
      <c r="M172" s="54">
        <f t="shared" si="35"/>
        <v>204080</v>
      </c>
      <c r="N172" s="62">
        <f t="shared" si="29"/>
        <v>102040</v>
      </c>
      <c r="O172" s="62">
        <f t="shared" si="27"/>
        <v>102040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204080</v>
      </c>
      <c r="K173" s="25"/>
      <c r="L173" s="25"/>
      <c r="M173" s="25">
        <f>J173</f>
        <v>204080</v>
      </c>
      <c r="N173" s="24">
        <f>I173-M173</f>
        <v>102040</v>
      </c>
      <c r="O173" s="24">
        <f>H173-J173</f>
        <v>102040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34" t="s">
        <v>211</v>
      </c>
      <c r="D176" s="235"/>
      <c r="E176" s="235"/>
      <c r="F176" s="235"/>
      <c r="G176" s="236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-302944.9299999997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-302944.9299999997</v>
      </c>
      <c r="N182" s="24"/>
      <c r="O182" s="24">
        <f>I182-J182</f>
        <v>-175601.2200000016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33" t="s">
        <v>52</v>
      </c>
      <c r="B184" s="233"/>
      <c r="C184" s="233"/>
      <c r="D184" s="233"/>
      <c r="E184" s="233"/>
      <c r="F184" s="233"/>
      <c r="G184" s="233"/>
      <c r="H184" s="233"/>
      <c r="I184" s="233"/>
      <c r="J184" s="233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06" t="s">
        <v>112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37" t="s">
        <v>16</v>
      </c>
      <c r="B3" s="207" t="s">
        <v>17</v>
      </c>
      <c r="C3" s="216" t="s">
        <v>113</v>
      </c>
      <c r="D3" s="217"/>
      <c r="E3" s="207" t="s">
        <v>19</v>
      </c>
      <c r="F3" s="209" t="s">
        <v>20</v>
      </c>
      <c r="G3" s="210"/>
      <c r="H3" s="210"/>
      <c r="I3" s="211"/>
      <c r="J3" s="207" t="s">
        <v>21</v>
      </c>
    </row>
    <row r="4" spans="1:10" ht="22.5">
      <c r="A4" s="238"/>
      <c r="B4" s="208"/>
      <c r="C4" s="218"/>
      <c r="D4" s="219"/>
      <c r="E4" s="208"/>
      <c r="F4" s="16" t="s">
        <v>22</v>
      </c>
      <c r="G4" s="16" t="s">
        <v>23</v>
      </c>
      <c r="H4" s="16" t="s">
        <v>24</v>
      </c>
      <c r="I4" s="16" t="s">
        <v>25</v>
      </c>
      <c r="J4" s="208"/>
    </row>
    <row r="5" spans="1:10" ht="13.5" thickBot="1">
      <c r="A5" s="17" t="s">
        <v>26</v>
      </c>
      <c r="B5" s="18" t="s">
        <v>27</v>
      </c>
      <c r="C5" s="212" t="s">
        <v>28</v>
      </c>
      <c r="D5" s="213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302944.9299999997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302944.9299999997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-3145640.33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3448585.26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2023-10-02T09:29:04Z</dcterms:modified>
</cp:coreProperties>
</file>