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835" tabRatio="899" activeTab="1"/>
  </bookViews>
  <sheets>
    <sheet name="1. Дох." sheetId="1" r:id="rId1"/>
    <sheet name="3.Вед." sheetId="2" r:id="rId2"/>
    <sheet name="4.ФС" sheetId="3" r:id="rId3"/>
    <sheet name="5.МП" sheetId="4" r:id="rId4"/>
    <sheet name="7 Ист" sheetId="5" r:id="rId5"/>
    <sheet name="Лист1" sheetId="6" r:id="rId6"/>
  </sheets>
  <definedNames>
    <definedName name="_xlnm.Print_Titles" localSheetId="0">'1. Дох.'!$10:$11</definedName>
    <definedName name="_xlnm.Print_Titles" localSheetId="1">'3.Вед.'!$10:$10</definedName>
    <definedName name="_xlnm.Print_Titles" localSheetId="3">'5.МП'!$10:$10</definedName>
  </definedNames>
  <calcPr fullCalcOnLoad="1"/>
</workbook>
</file>

<file path=xl/sharedStrings.xml><?xml version="1.0" encoding="utf-8"?>
<sst xmlns="http://schemas.openxmlformats.org/spreadsheetml/2006/main" count="2007" uniqueCount="359">
  <si>
    <t>1 01 02010 01 0000 110</t>
  </si>
  <si>
    <t>НАЛОГОВЫЕ И НЕНАЛОГОВЫЕ ДОХОДЫ</t>
  </si>
  <si>
    <t>1 05 00000 00 0000 000</t>
  </si>
  <si>
    <t>1 05 03000 01 0000 110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</si>
  <si>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</si>
  <si>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</si>
  <si>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</si>
  <si>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</si>
  <si>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</si>
  <si>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</si>
  <si>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</si>
  <si>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</si>
  <si>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</si>
  <si>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</si>
  <si>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</si>
  <si>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</si>
  <si>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</si>
  <si>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</si>
  <si>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</si>
  <si>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на поддержку мер по обеспечению сбалансированности бюджетов</t>
  </si>
  <si>
    <t>100</t>
  </si>
  <si>
    <t>120</t>
  </si>
  <si>
    <t>200</t>
  </si>
  <si>
    <t>240</t>
  </si>
  <si>
    <t>Иные бюджетные ассигнования</t>
  </si>
  <si>
    <t>800</t>
  </si>
  <si>
    <t>06</t>
  </si>
  <si>
    <t>870</t>
  </si>
  <si>
    <t>540</t>
  </si>
  <si>
    <t>ВСЕГО РАСХОДОВ</t>
  </si>
  <si>
    <t>Условно утвержденные расходы</t>
  </si>
  <si>
    <t>99</t>
  </si>
  <si>
    <t>Всего доходов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</si>
  <si>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</si>
  <si>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</si>
  <si>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</si>
  <si>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</si>
  <si>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</si>
  <si>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</si>
  <si>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</si>
  <si>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</si>
  <si>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500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</si>
  <si>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</si>
  <si>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</si>
  <si>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</si>
  <si>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</si>
  <si>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</si>
  <si>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</si>
  <si>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</si>
  <si>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НАЛОГИ НА ПРИБЫЛЬ, ДОХОДЫ</t>
  </si>
  <si>
    <t>ДОХОДЫ ОТ ИСПОЛЬЗОВАНИЯ  ИМУЩЕСТВА,  НАХОДЯЩЕГОСЯ В ГОСУДАРСТВЕННОЙ И  МУНИЦИПАЛЬНОЙ СОБСТВЕННОСТИ</t>
  </si>
  <si>
    <t>Физическая культура и спорт</t>
  </si>
  <si>
    <t>10</t>
  </si>
  <si>
    <t>Межбюджетные трансферты</t>
  </si>
  <si>
    <t>11</t>
  </si>
  <si>
    <t>13</t>
  </si>
  <si>
    <t>Национальная оборона</t>
  </si>
  <si>
    <t>Мобилизационная и вневойсковая подготовка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</si>
  <si>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бюджетных и автономных учреждений, а  также  имущества государственных  и муниципальных  унитарных  предприятий, в том числе казенных)  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</si>
  <si>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</si>
  <si>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</si>
  <si>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Обеспечение пожарной безопасности</t>
  </si>
  <si>
    <t>Жилищное хозяйство</t>
  </si>
  <si>
    <t>Благоустройство</t>
  </si>
  <si>
    <t>Иные межбюджетные трансферты</t>
  </si>
  <si>
    <t xml:space="preserve"> </t>
  </si>
  <si>
    <t xml:space="preserve">КБК </t>
  </si>
  <si>
    <t>1 00 00000 00 0000 000</t>
  </si>
  <si>
    <t>1 01 02000 01 0000 110</t>
  </si>
  <si>
    <t>Налог на доходы физических лиц</t>
  </si>
  <si>
    <t>НАЛОГИ НА СОВОКУПНЫЙ ДОХОД</t>
  </si>
  <si>
    <t>Единый сельскохозяйственный налог</t>
  </si>
  <si>
    <t>1 11 05000 00 0000 120</t>
  </si>
  <si>
    <t>1 11 05030 00 0000 120</t>
  </si>
  <si>
    <t xml:space="preserve"> Приложение 1</t>
  </si>
  <si>
    <t xml:space="preserve"> Приложение 2</t>
  </si>
  <si>
    <t>КБК</t>
  </si>
  <si>
    <t>НАИМЕНОВАНИЕ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</si>
  <si>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</si>
  <si>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</si>
  <si>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</si>
  <si>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</si>
  <si>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</si>
  <si>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</si>
  <si>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</si>
  <si>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внутреннего финансирования дефицита</t>
  </si>
  <si>
    <t>ГП</t>
  </si>
  <si>
    <t>ППГП</t>
  </si>
  <si>
    <t>Гл</t>
  </si>
  <si>
    <t xml:space="preserve">НР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</si>
  <si>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</si>
  <si>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</si>
  <si>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Расходы на выплаты персоналу государственных (муниципальных) органов </t>
  </si>
  <si>
    <t>Руководство и управление в сфере установленных функций органов местного самоуправления</t>
  </si>
  <si>
    <t>1010</t>
  </si>
  <si>
    <t>Иные закупки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</si>
  <si>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 - бюджетного надзора)</t>
  </si>
  <si>
    <t>1012</t>
  </si>
  <si>
    <t>5118</t>
  </si>
  <si>
    <t>Мероприятия в сфере пожарной безопасности</t>
  </si>
  <si>
    <t>1129</t>
  </si>
  <si>
    <t>7001</t>
  </si>
  <si>
    <t>7003</t>
  </si>
  <si>
    <t>Организация и содержание мест захоронения (кладбищ)</t>
  </si>
  <si>
    <t>1014</t>
  </si>
  <si>
    <t>1 13 02995 10 0000 130</t>
  </si>
  <si>
    <t>1003</t>
  </si>
  <si>
    <t>Массовый спорт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</si>
  <si>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</si>
  <si>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компенсации затрат бюджетов сельских поселений</t>
  </si>
  <si>
    <t xml:space="preserve">Доходы от сдачи  в аренду  имущества, находящегося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 за исключением  имущества  автономных учреждений) </t>
  </si>
  <si>
    <t>к Решению Лутенского сельского Совета народных депутатов № 4-5 от 19.03.2015г. "О внесению изменений в решение Лутенского сельского Совета народных депутатов "О бюджете Лутенского сельского поселения Клетнянского района Брянской области на 2015 год и на плановый период 2016 и 2017 годов"</t>
  </si>
  <si>
    <t xml:space="preserve">Налог на  имущество  физических  лиц, взимаемый по ставкам,  применяемым  к объектам налогообложения, расположенным в границах сельских поселений
</t>
  </si>
  <si>
    <t>1 06 06033 10 0000 110</t>
  </si>
  <si>
    <t>1 06 06043 10 0000 110</t>
  </si>
  <si>
    <t>1 06 06030 03 0000 110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</si>
  <si>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</si>
  <si>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</si>
  <si>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</si>
  <si>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</si>
  <si>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</si>
  <si>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поддержку мер по обеспечению сбалансированности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</si>
  <si>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</si>
  <si>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1015</t>
  </si>
  <si>
    <t>1016</t>
  </si>
  <si>
    <t>1768</t>
  </si>
  <si>
    <t>7105</t>
  </si>
  <si>
    <t xml:space="preserve">Прочая закупка товаров, работ и услуг для обеспечения государственных (муниципальных) нужд
</t>
  </si>
  <si>
    <t>Приложение 1</t>
  </si>
  <si>
    <t xml:space="preserve"> Приложение 8</t>
  </si>
  <si>
    <t>Национальная экономика</t>
  </si>
  <si>
    <t>Дорожное хозяйство (дорожные фонды)</t>
  </si>
  <si>
    <t>09</t>
  </si>
  <si>
    <t>7201</t>
  </si>
  <si>
    <t>1 01 02030 01 0000 110</t>
  </si>
  <si>
    <t xml:space="preserve">Налог  на  доходы  физических  лиц  с   доходов,  полученных физическими лицами в соответствии  со  статьей  228   Налогового   кодекса   Российской  Федерации  </t>
  </si>
  <si>
    <t>к Решению Лутенского сельского Совета народных депутатов № 6-4 от 30.10.2015г. "О внесению изменений в решение Лутенского сельского Совета народных депутатов "О бюджете Лутенского сельского поселения Клетнянского района Брянской области на 2015 год и на плановый период 2016 и 2017 годов"</t>
  </si>
  <si>
    <t>Пенсионное обеспечение</t>
  </si>
  <si>
    <t>300</t>
  </si>
  <si>
    <t xml:space="preserve">Социальное обеспечение и иные выплаты населению </t>
  </si>
  <si>
    <t xml:space="preserve">Социальная политика </t>
  </si>
  <si>
    <t xml:space="preserve"> 1 08 00000 00 0000 000</t>
  </si>
  <si>
    <t>ГОСУДАРСТВЕННАЯ ПОШЛИНА</t>
  </si>
  <si>
    <t xml:space="preserve"> 1 08 04000 10 0000 110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</si>
  <si>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</si>
  <si>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1 08 04020 01 0000 110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</si>
  <si>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</si>
  <si>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</si>
  <si>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</si>
  <si>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  компенсации затрат  государства</t>
  </si>
  <si>
    <t>1 13 02990 00 0000 130</t>
  </si>
  <si>
    <t>Прочие  доходы от   компенсации затрат  государства</t>
  </si>
  <si>
    <t>Надвинская сельская администрация</t>
  </si>
  <si>
    <t>Озеленение территории</t>
  </si>
  <si>
    <t>Оценка имущества, признание прав и регулирование отношений муниципальной собственности</t>
  </si>
  <si>
    <t>Приложение 3</t>
  </si>
  <si>
    <t>Приложение 4</t>
  </si>
  <si>
    <t>Приложение 5</t>
  </si>
  <si>
    <t>866 01 05 00 00 00 0000 000</t>
  </si>
  <si>
    <t>866 01 05 00 00 00 0000 500</t>
  </si>
  <si>
    <t>866 01 05 02 00 00 0000 500</t>
  </si>
  <si>
    <t>866 01 05 02 01 00 0000 510</t>
  </si>
  <si>
    <t>866 01 05 02 10 10 0000 510</t>
  </si>
  <si>
    <t>866 01 05 00 00 00 0000 600</t>
  </si>
  <si>
    <t>866 01 05 02 00 00 0000 600</t>
  </si>
  <si>
    <t>866 01 05 02 01 00 0000 610</t>
  </si>
  <si>
    <t>866 01 05 02 01 10 0000 610</t>
  </si>
  <si>
    <t>Закупка товаров, работ и услуг для обеспечения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</si>
  <si>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
</t>
  </si>
  <si>
    <t>850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</si>
  <si>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</si>
  <si>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</si>
  <si>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Эксплуатация и содержание имущества казны муниципального образования</t>
  </si>
  <si>
    <t>66 0 13 81140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</si>
  <si>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</si>
  <si>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</si>
  <si>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Мероприятия по благоустройству</t>
  </si>
  <si>
    <t>Выплата муниципальных пенсий (доплат к государственным пенсиям)</t>
  </si>
  <si>
    <t xml:space="preserve"> Приложение 3</t>
  </si>
  <si>
    <t>ППМП</t>
  </si>
  <si>
    <t xml:space="preserve"> 80040</t>
  </si>
  <si>
    <t>84200</t>
  </si>
  <si>
    <t>80900</t>
  </si>
  <si>
    <t>51180</t>
  </si>
  <si>
    <t xml:space="preserve"> 81140</t>
  </si>
  <si>
    <t>83740</t>
  </si>
  <si>
    <t>81690</t>
  </si>
  <si>
    <t>81700</t>
  </si>
  <si>
    <t xml:space="preserve"> 81710</t>
  </si>
  <si>
    <t xml:space="preserve"> 81730</t>
  </si>
  <si>
    <t xml:space="preserve"> 82450</t>
  </si>
  <si>
    <t>Приложение 2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</si>
  <si>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</si>
  <si>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ОМ</t>
  </si>
  <si>
    <t>Осуществление мер улучшению положения отдельных категорий граждан</t>
  </si>
  <si>
    <t>320</t>
  </si>
  <si>
    <t>Развитие физической культуры и спорта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</si>
  <si>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</si>
  <si>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84290</t>
  </si>
  <si>
    <t>Развитие и модернизация сети автомобильных дорог общего пользования местного значения</t>
  </si>
  <si>
    <t>Содействие реформированию жилищно-коммунального хозяйства; создание благоприятных условий проживания граждан</t>
  </si>
  <si>
    <t>Организация и обеспечение освещения улиц</t>
  </si>
  <si>
    <t xml:space="preserve">Повышение защиты населения и территории поселения от чрезвычайных ситуаций природного и техногенного характера </t>
  </si>
  <si>
    <t>Обеспечение первичного воинского учета на территориях, где отсутствуют военные комиссариаты</t>
  </si>
  <si>
    <t>рублей</t>
  </si>
  <si>
    <t xml:space="preserve">к проекту  Решения Надвиннского сельского Совета народных депутатов  "О бюджете Надвинского сельского поселения Клетнянского района Брянской области на 2017 год и плановый период 2018 и 2019 годов" </t>
  </si>
  <si>
    <t>Уплата налогов, сборов и иных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</si>
  <si>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</si>
  <si>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880</t>
  </si>
  <si>
    <t>Членские взносы некоммерческим организациям</t>
  </si>
  <si>
    <t>Водное хозяйство</t>
  </si>
  <si>
    <t>Распределение иных межбюджетных трансфертов бюджетам поселений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</si>
  <si>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70 0 00 80080</t>
  </si>
  <si>
    <t>990</t>
  </si>
  <si>
    <t>84400</t>
  </si>
  <si>
    <t>ГРБС</t>
  </si>
  <si>
    <t>866</t>
  </si>
  <si>
    <t>81410</t>
  </si>
  <si>
    <t>84220</t>
  </si>
  <si>
    <t>Информационное обеспечение деятельности органов местного самоуправления</t>
  </si>
  <si>
    <t>80070</t>
  </si>
  <si>
    <t>ОМС</t>
  </si>
  <si>
    <t>0</t>
  </si>
  <si>
    <t>Содержание, текущий и капитальный ремонт и обеспечение безопасности гидротехнических сооружений</t>
  </si>
  <si>
    <t>В МР</t>
  </si>
  <si>
    <t>МП</t>
  </si>
  <si>
    <t>НР</t>
  </si>
  <si>
    <t>110</t>
  </si>
  <si>
    <t>2 02 15000 00 0000 150</t>
  </si>
  <si>
    <t>2 02 15002 10 0000 150</t>
  </si>
  <si>
    <t>2 02 40014 10 0000 150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</si>
  <si>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</si>
  <si>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80020</t>
  </si>
  <si>
    <t>08</t>
  </si>
  <si>
    <t>Культура и кинемотография</t>
  </si>
  <si>
    <t xml:space="preserve">Культура </t>
  </si>
  <si>
    <t>Библиотеки</t>
  </si>
  <si>
    <t>Дворцы и дома культуры, клубы, выставочные залы</t>
  </si>
  <si>
    <t>80450</t>
  </si>
  <si>
    <t>80480</t>
  </si>
  <si>
    <t>00</t>
  </si>
  <si>
    <t xml:space="preserve">Непрограммная деятельность </t>
  </si>
  <si>
    <t>Резервные средства</t>
  </si>
  <si>
    <t>2020</t>
  </si>
  <si>
    <t>07</t>
  </si>
  <si>
    <t xml:space="preserve">Информационное обеспечение деятельности органов местного самоуправления 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</si>
  <si>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</si>
  <si>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</si>
  <si>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</si>
  <si>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2 02 15002 00 0000 150</t>
  </si>
  <si>
    <t xml:space="preserve">
2 02 16001 00 0000 150</t>
  </si>
  <si>
    <t xml:space="preserve">2 02 35118 10 0000 150
</t>
  </si>
  <si>
    <t xml:space="preserve">2 02 35118 00 0000 150
</t>
  </si>
  <si>
    <t xml:space="preserve">2 02 30000 00 0000 150
</t>
  </si>
  <si>
    <t xml:space="preserve">Субвенции бюджетам бюджетной системы Российской Федерации
</t>
  </si>
  <si>
    <t xml:space="preserve">2 02 40000 00 0000 150
</t>
  </si>
  <si>
    <t xml:space="preserve">Иные межбюджетные трансферты
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</si>
  <si>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</si>
  <si>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 xml:space="preserve">2 02 40014 00 0000 150
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</si>
  <si>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</si>
  <si>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>1 11 00000 00 0000 000</t>
  </si>
  <si>
    <t>1 01 00000 00 0000 000</t>
  </si>
  <si>
    <t>66 4 01 80020</t>
  </si>
  <si>
    <t>66 4 02 51180</t>
  </si>
  <si>
    <t>66 4 01 80040</t>
  </si>
  <si>
    <t>66 4 01 80070</t>
  </si>
  <si>
    <t>66 4 01 80100</t>
  </si>
  <si>
    <t>66 4 01 81410</t>
  </si>
  <si>
    <t>66 4 01 84200</t>
  </si>
  <si>
    <t>66 4 01 84400</t>
  </si>
  <si>
    <t>66 4 01 80900</t>
  </si>
  <si>
    <t>66 4 01 80920</t>
  </si>
  <si>
    <t>66 4 01 84220</t>
  </si>
  <si>
    <t>66 4 03 81140</t>
  </si>
  <si>
    <t>66 4 04 83740</t>
  </si>
  <si>
    <t>66 4 05 83760</t>
  </si>
  <si>
    <t>66 4 05 81690</t>
  </si>
  <si>
    <t>66 4 05 81700</t>
  </si>
  <si>
    <t>66 4 05 81710</t>
  </si>
  <si>
    <t>66 4 05 81730</t>
  </si>
  <si>
    <t>66 4 06 80450</t>
  </si>
  <si>
    <t>66 4 06 80480</t>
  </si>
  <si>
    <t>66 4 07 82450</t>
  </si>
  <si>
    <t>66 4 08 84290</t>
  </si>
  <si>
    <t>83300</t>
  </si>
  <si>
    <t>66 4 09 83300</t>
  </si>
  <si>
    <t>Повышение безопасности и надежности гидротехнических сооружений, в том числе безхозяйственных, путем приведения к безопасному техническому состоянию</t>
  </si>
  <si>
    <t>Обеспечение свободы творчества и прав граждан на участие в культурной жизни, на равный доступ к культурным ценностям</t>
  </si>
  <si>
    <t xml:space="preserve">Обеспечение реализации полномочий Надвинского сельского поселения </t>
  </si>
  <si>
    <t>2024 год</t>
  </si>
  <si>
    <t xml:space="preserve"> 2024 год</t>
  </si>
  <si>
    <t>2025 год</t>
  </si>
  <si>
    <t>Осуществление первичного воинского учета органами местного самоуправления поселений, муниципальных и городских округов</t>
  </si>
  <si>
    <t>Реализация мероприятий федеральной целевой программы "Увековечение памяти погибших при защите Отечества на 2019-2024 годы"</t>
  </si>
  <si>
    <t>Закупка товаров, работ, услуг для обеспечения государственных (муниципальных) нужд</t>
  </si>
  <si>
    <t>66 4 10 L2990</t>
  </si>
  <si>
    <t>L2990</t>
  </si>
  <si>
    <t>2 02 20000 00 0000 150</t>
  </si>
  <si>
    <t>2 02 25299 10 0000 150</t>
  </si>
  <si>
    <t xml:space="preserve"> 2025 год</t>
  </si>
  <si>
    <t>Субсидии бюджетам бюджетной системы Российской Федерации (межбюджетные субсидии)</t>
  </si>
  <si>
    <t>2 02 25299 00 0000 150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</si>
  <si>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</si>
  <si>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</si>
  <si>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</si>
  <si>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</si>
  <si>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Публичные нормативные обязательства </t>
  </si>
  <si>
    <t>310</t>
  </si>
  <si>
    <t>Реализация федеральной целевой программы "Увековечение памяти погибших при защите Отечества на 2019 - 2024 годы"</t>
  </si>
  <si>
    <t>Реализация мероприятий по проведению работ по ремонту, реставрации, благоустройству воинских захоронений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</si>
  <si>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</t>
  </si>
  <si>
    <t>66 4 01 84460</t>
  </si>
  <si>
    <t xml:space="preserve">к Решению Надвинского сельского Совета народных депутатов  "О бюджете Надвинского сельского поселения Клетнянского муниципального района Брянской области на 2024 год и плановый период 2025 и 2026 годов" </t>
  </si>
  <si>
    <t>2026 год</t>
  </si>
  <si>
    <t>84460</t>
  </si>
  <si>
    <t xml:space="preserve"> 2026 год</t>
  </si>
  <si>
    <t>2 02 49999 10 0000 150</t>
  </si>
  <si>
    <t>Прочие межбюджетные трансферты, передаваемые бюджетам сельских поселений</t>
  </si>
  <si>
    <t>Утвержденный план</t>
  </si>
  <si>
    <t>март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</si>
  <si>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</si>
  <si>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</si>
  <si>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</si>
  <si>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70 0 00 80060</t>
  </si>
  <si>
    <t>Опубликование нормативных правовых актов муниципальных образований и иной официальной информации</t>
  </si>
  <si>
    <t>80100</t>
  </si>
  <si>
    <t>1 100,00</t>
  </si>
  <si>
    <t>-100,00</t>
  </si>
  <si>
    <t>1 000,00</t>
  </si>
  <si>
    <t xml:space="preserve">к решению Надвинского сельского Совета народных депутатов "О внесении изменений в Решение Надвинского сельского Совета народных депутатов "О бюджете  Надвинского сельского поселения Клетнянского муниципального района Брянской области на 2024 год и на плановый период 2025 и 2026 годов" </t>
  </si>
  <si>
    <t>Приложение 1.1</t>
  </si>
  <si>
    <t>Изменение прогнозируемых доходов бюджета  Надвинского сельского поселения Клетнянского муниципального района Брянской области на 2024 год и на плановый период 2025 и 2026 годов</t>
  </si>
  <si>
    <t>Изменение распределения бюджетных ассигнований по ведомственной структуре расходов бюджета  Надвинского сельского поселения Клетнянского муниципального района Брянской области на 2024 год  и на плановый период 2025 и 2026 годов</t>
  </si>
  <si>
    <t>Изменение распределения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на 2024 год  и на плановый период 2025 и 2026 годов</t>
  </si>
  <si>
    <t>Изменение распределения  расходов бюджета по целевым статьям (муниципальным программам и непрограммным направлениям деятельности), группам и подгруппам видов расходов на 2024 год  и на плановый период 2025 и 2026 годов</t>
  </si>
  <si>
    <t>Приложение 4.1</t>
  </si>
  <si>
    <t>Приложение 5.1</t>
  </si>
  <si>
    <t>Изменение в источниках внутреннего финансирования дефицита бюджета  Надвинского сельского поселения Клетнянского муниципального района Брянской области на 2024 год  и на плановый период 2025 и 2026 годов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</si>
  <si>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</si>
  <si>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</si>
  <si>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12</t>
  </si>
  <si>
    <t>66 4 04 83750</t>
  </si>
  <si>
    <t>83750</t>
  </si>
  <si>
    <t>Приложение 7</t>
  </si>
  <si>
    <t>Приложение 8</t>
  </si>
  <si>
    <t xml:space="preserve">Внутренние заимствования (привлечение/погашение) </t>
  </si>
  <si>
    <t>Кредиты кредитных организаций</t>
  </si>
  <si>
    <t>Получение кредитов</t>
  </si>
  <si>
    <t>Погашение кредитов</t>
  </si>
  <si>
    <t xml:space="preserve">Бюджетные кредиты, полученные от других бюджетов бюджетной системы Российской Федерации </t>
  </si>
  <si>
    <t xml:space="preserve">Погашение кредитов </t>
  </si>
  <si>
    <t>в том числе:</t>
  </si>
  <si>
    <t>погашение бюджетом муниципального образования бюджетных кредитов на пополнение остатков средств на счете бюджета муниципального образования</t>
  </si>
  <si>
    <t>погашение бюджетом муниципального образования бюджетных кредитов для частичного покрытия дефицита бюджета (возврат реструктурированной задолженности)</t>
  </si>
  <si>
    <t>к решению Надвинского сельского Совета народных депутатов "О внесении изменений в Решение Надвинского сельского Совета народных депутатов "О бюджете Надвинского сельского поселения Клетнянского муниципального района Брянской области на 2024 год и на плановый период 2025 и 2026 годов"</t>
  </si>
  <si>
    <t>к решению Надвинского сельского Совета народных депутатов "О бюджете Надвинского сельского поселения Клетнянского муниципального района Брянской области на 2024 год и на плановый период 2025 и 2026 годов"</t>
  </si>
  <si>
    <t>Программа муниципальных внутренних заимствований Надвинского сельского поселения Клетнянского муниципального района Брянской области на 2024 год и на плановый период 2025 и 2026 годов</t>
  </si>
  <si>
    <t xml:space="preserve"> Приложение 6</t>
  </si>
  <si>
    <t xml:space="preserve"> Приложение 3.1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</si>
</sst>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0.000"/>
    <numFmt numFmtId="176" formatCode="#,##0.000"/>
    <numFmt numFmtId="177" formatCode="#,##0.0000"/>
    <numFmt numFmtId="178" formatCode="#,##0.00_ ;[Red]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  <numFmt numFmtId="184" formatCode="#,##0.0"/>
    <numFmt numFmtId="185" formatCode="#,##0.00_ ;\-#,##0.00\ 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FF"/>
      <name val="Times New Roman"/>
      <family val="1"/>
    </font>
    <font>
      <b/>
      <sz val="11"/>
      <color theme="1"/>
      <name val="Times New Roman"/>
      <family val="1"/>
    </font>
    <font>
      <sz val="11"/>
      <color rgb="FF0000FF"/>
      <name val="Times New Roman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>
      <alignment horizontal="left" wrapText="1" indent="2"/>
      <protection/>
    </xf>
    <xf numFmtId="49" fontId="42" fillId="0" borderId="2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3" applyNumberFormat="0" applyAlignment="0" applyProtection="0"/>
    <xf numFmtId="0" fontId="44" fillId="27" borderId="4" applyNumberFormat="0" applyAlignment="0" applyProtection="0"/>
    <xf numFmtId="0" fontId="45" fillId="27" borderId="3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8" borderId="9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vertical="top"/>
    </xf>
    <xf numFmtId="4" fontId="6" fillId="0" borderId="13" xfId="0" applyNumberFormat="1" applyFont="1" applyFill="1" applyBorder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/>
    </xf>
    <xf numFmtId="4" fontId="5" fillId="0" borderId="13" xfId="0" applyNumberFormat="1" applyFont="1" applyFill="1" applyBorder="1" applyAlignment="1">
      <alignment vertical="top"/>
    </xf>
    <xf numFmtId="2" fontId="5" fillId="0" borderId="0" xfId="0" applyNumberFormat="1" applyFont="1" applyFill="1" applyBorder="1" applyAlignment="1">
      <alignment vertical="top"/>
    </xf>
    <xf numFmtId="0" fontId="5" fillId="0" borderId="13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4" fontId="6" fillId="0" borderId="13" xfId="0" applyNumberFormat="1" applyFont="1" applyFill="1" applyBorder="1" applyAlignment="1">
      <alignment vertical="top" wrapText="1"/>
    </xf>
    <xf numFmtId="2" fontId="6" fillId="0" borderId="0" xfId="0" applyNumberFormat="1" applyFont="1" applyFill="1" applyBorder="1" applyAlignment="1">
      <alignment vertical="top" wrapText="1"/>
    </xf>
    <xf numFmtId="4" fontId="5" fillId="0" borderId="13" xfId="0" applyNumberFormat="1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top" wrapText="1"/>
    </xf>
    <xf numFmtId="175" fontId="6" fillId="0" borderId="0" xfId="0" applyNumberFormat="1" applyFont="1" applyFill="1" applyBorder="1" applyAlignment="1">
      <alignment vertical="top" wrapText="1"/>
    </xf>
    <xf numFmtId="175" fontId="5" fillId="0" borderId="0" xfId="0" applyNumberFormat="1" applyFont="1" applyFill="1" applyBorder="1" applyAlignment="1">
      <alignment vertical="top" wrapText="1"/>
    </xf>
    <xf numFmtId="175" fontId="5" fillId="0" borderId="0" xfId="0" applyNumberFormat="1" applyFont="1" applyFill="1" applyBorder="1" applyAlignment="1">
      <alignment vertical="top"/>
    </xf>
    <xf numFmtId="0" fontId="5" fillId="0" borderId="13" xfId="70" applyFont="1" applyFill="1" applyBorder="1" applyAlignment="1">
      <alignment vertical="top" wrapText="1"/>
      <protection/>
    </xf>
    <xf numFmtId="0" fontId="5" fillId="0" borderId="13" xfId="70" applyFont="1" applyFill="1" applyBorder="1" applyAlignment="1">
      <alignment horizontal="center" vertical="top"/>
      <protection/>
    </xf>
    <xf numFmtId="0" fontId="5" fillId="0" borderId="13" xfId="70" applyFont="1" applyFill="1" applyBorder="1" applyAlignment="1">
      <alignment horizontal="center" vertical="top" wrapText="1"/>
      <protection/>
    </xf>
    <xf numFmtId="0" fontId="5" fillId="33" borderId="13" xfId="70" applyFont="1" applyFill="1" applyBorder="1" applyAlignment="1">
      <alignment horizontal="center" vertical="top"/>
      <protection/>
    </xf>
    <xf numFmtId="0" fontId="5" fillId="0" borderId="0" xfId="70" applyFont="1" applyFill="1" applyAlignment="1">
      <alignment horizontal="center" vertical="top"/>
      <protection/>
    </xf>
    <xf numFmtId="0" fontId="5" fillId="0" borderId="0" xfId="65" applyFont="1" applyFill="1" applyAlignment="1">
      <alignment vertical="top"/>
      <protection/>
    </xf>
    <xf numFmtId="0" fontId="5" fillId="0" borderId="0" xfId="65" applyFont="1" applyFill="1" applyAlignment="1">
      <alignment vertical="top" wrapText="1"/>
      <protection/>
    </xf>
    <xf numFmtId="0" fontId="5" fillId="0" borderId="0" xfId="70" applyFont="1" applyFill="1" applyAlignment="1">
      <alignment horizontal="center" vertical="top" wrapText="1"/>
      <protection/>
    </xf>
    <xf numFmtId="49" fontId="5" fillId="0" borderId="0" xfId="65" applyNumberFormat="1" applyFont="1" applyFill="1" applyAlignment="1">
      <alignment horizontal="left" vertical="top" wrapText="1"/>
      <protection/>
    </xf>
    <xf numFmtId="0" fontId="5" fillId="0" borderId="15" xfId="65" applyFont="1" applyFill="1" applyBorder="1" applyAlignment="1">
      <alignment vertical="top"/>
      <protection/>
    </xf>
    <xf numFmtId="0" fontId="5" fillId="0" borderId="0" xfId="65" applyFont="1" applyFill="1" applyBorder="1" applyAlignment="1">
      <alignment vertical="top"/>
      <protection/>
    </xf>
    <xf numFmtId="0" fontId="5" fillId="0" borderId="0" xfId="70" applyFont="1" applyAlignment="1">
      <alignment horizontal="center" vertical="top"/>
      <protection/>
    </xf>
    <xf numFmtId="0" fontId="5" fillId="0" borderId="13" xfId="65" applyFont="1" applyFill="1" applyBorder="1" applyAlignment="1">
      <alignment horizontal="center" vertical="top" wrapText="1"/>
      <protection/>
    </xf>
    <xf numFmtId="49" fontId="5" fillId="0" borderId="13" xfId="65" applyNumberFormat="1" applyFont="1" applyFill="1" applyBorder="1" applyAlignment="1">
      <alignment horizontal="center" vertical="top"/>
      <protection/>
    </xf>
    <xf numFmtId="0" fontId="5" fillId="0" borderId="13" xfId="68" applyFont="1" applyFill="1" applyBorder="1" applyAlignment="1">
      <alignment horizontal="center" vertical="top" wrapText="1"/>
      <protection/>
    </xf>
    <xf numFmtId="0" fontId="11" fillId="0" borderId="13" xfId="65" applyFont="1" applyFill="1" applyBorder="1" applyAlignment="1">
      <alignment horizontal="left" vertical="top" wrapText="1"/>
      <protection/>
    </xf>
    <xf numFmtId="0" fontId="6" fillId="0" borderId="13" xfId="65" applyFont="1" applyFill="1" applyBorder="1" applyAlignment="1">
      <alignment horizontal="center" vertical="top" wrapText="1"/>
      <protection/>
    </xf>
    <xf numFmtId="0" fontId="6" fillId="0" borderId="13" xfId="70" applyFont="1" applyFill="1" applyBorder="1" applyAlignment="1">
      <alignment horizontal="center" vertical="top" wrapText="1"/>
      <protection/>
    </xf>
    <xf numFmtId="4" fontId="6" fillId="0" borderId="13" xfId="65" applyNumberFormat="1" applyFont="1" applyFill="1" applyBorder="1" applyAlignment="1">
      <alignment horizontal="right" vertical="top" wrapText="1"/>
      <protection/>
    </xf>
    <xf numFmtId="0" fontId="6" fillId="0" borderId="13" xfId="65" applyFont="1" applyFill="1" applyBorder="1" applyAlignment="1">
      <alignment horizontal="left" vertical="top" wrapText="1"/>
      <protection/>
    </xf>
    <xf numFmtId="0" fontId="6" fillId="0" borderId="13" xfId="70" applyFont="1" applyBorder="1" applyAlignment="1">
      <alignment horizontal="center" vertical="top"/>
      <protection/>
    </xf>
    <xf numFmtId="49" fontId="6" fillId="0" borderId="13" xfId="65" applyNumberFormat="1" applyFont="1" applyFill="1" applyBorder="1" applyAlignment="1">
      <alignment horizontal="center" vertical="top"/>
      <protection/>
    </xf>
    <xf numFmtId="49" fontId="11" fillId="0" borderId="13" xfId="65" applyNumberFormat="1" applyFont="1" applyFill="1" applyBorder="1" applyAlignment="1">
      <alignment horizontal="center" vertical="top"/>
      <protection/>
    </xf>
    <xf numFmtId="4" fontId="6" fillId="0" borderId="13" xfId="65" applyNumberFormat="1" applyFont="1" applyFill="1" applyBorder="1" applyAlignment="1">
      <alignment vertical="top"/>
      <protection/>
    </xf>
    <xf numFmtId="0" fontId="11" fillId="0" borderId="0" xfId="65" applyFont="1" applyFill="1" applyAlignment="1">
      <alignment vertical="top"/>
      <protection/>
    </xf>
    <xf numFmtId="49" fontId="6" fillId="0" borderId="13" xfId="70" applyNumberFormat="1" applyFont="1" applyFill="1" applyBorder="1" applyAlignment="1">
      <alignment horizontal="center" vertical="top"/>
      <protection/>
    </xf>
    <xf numFmtId="49" fontId="8" fillId="0" borderId="13" xfId="47" applyNumberFormat="1" applyFont="1" applyFill="1" applyBorder="1" applyAlignment="1">
      <alignment horizontal="center" vertical="top" wrapText="1"/>
    </xf>
    <xf numFmtId="2" fontId="5" fillId="0" borderId="0" xfId="65" applyNumberFormat="1" applyFont="1" applyFill="1" applyAlignment="1">
      <alignment vertical="top"/>
      <protection/>
    </xf>
    <xf numFmtId="0" fontId="5" fillId="0" borderId="13" xfId="70" applyFont="1" applyFill="1" applyBorder="1" applyAlignment="1">
      <alignment horizontal="justify" vertical="top" wrapText="1"/>
      <protection/>
    </xf>
    <xf numFmtId="0" fontId="5" fillId="0" borderId="13" xfId="0" applyFont="1" applyFill="1" applyBorder="1" applyAlignment="1">
      <alignment horizontal="left" vertical="top" wrapText="1"/>
    </xf>
    <xf numFmtId="0" fontId="5" fillId="0" borderId="13" xfId="70" applyFont="1" applyBorder="1" applyAlignment="1">
      <alignment horizontal="center" vertical="top"/>
      <protection/>
    </xf>
    <xf numFmtId="49" fontId="5" fillId="0" borderId="13" xfId="70" applyNumberFormat="1" applyFont="1" applyFill="1" applyBorder="1" applyAlignment="1">
      <alignment horizontal="center" vertical="top"/>
      <protection/>
    </xf>
    <xf numFmtId="49" fontId="8" fillId="0" borderId="13" xfId="70" applyNumberFormat="1" applyFont="1" applyFill="1" applyBorder="1" applyAlignment="1">
      <alignment vertical="top" wrapText="1"/>
      <protection/>
    </xf>
    <xf numFmtId="4" fontId="5" fillId="0" borderId="13" xfId="65" applyNumberFormat="1" applyFont="1" applyFill="1" applyBorder="1" applyAlignment="1">
      <alignment vertical="top"/>
      <protection/>
    </xf>
    <xf numFmtId="0" fontId="5" fillId="0" borderId="13" xfId="65" applyFont="1" applyFill="1" applyBorder="1" applyAlignment="1">
      <alignment horizontal="left" vertical="top" wrapText="1"/>
      <protection/>
    </xf>
    <xf numFmtId="0" fontId="5" fillId="34" borderId="13" xfId="70" applyFont="1" applyFill="1" applyBorder="1" applyAlignment="1">
      <alignment horizontal="left" vertical="top" wrapText="1"/>
      <protection/>
    </xf>
    <xf numFmtId="0" fontId="5" fillId="34" borderId="13" xfId="70" applyFont="1" applyFill="1" applyBorder="1" applyAlignment="1">
      <alignment vertical="top" wrapText="1"/>
      <protection/>
    </xf>
    <xf numFmtId="49" fontId="5" fillId="33" borderId="13" xfId="65" applyNumberFormat="1" applyFont="1" applyFill="1" applyBorder="1" applyAlignment="1">
      <alignment horizontal="center" vertical="top"/>
      <protection/>
    </xf>
    <xf numFmtId="0" fontId="5" fillId="0" borderId="13" xfId="65" applyFont="1" applyFill="1" applyBorder="1" applyAlignment="1">
      <alignment vertical="top"/>
      <protection/>
    </xf>
    <xf numFmtId="0" fontId="5" fillId="0" borderId="13" xfId="70" applyFont="1" applyFill="1" applyBorder="1" applyAlignment="1">
      <alignment horizontal="left" vertical="top" wrapText="1"/>
      <protection/>
    </xf>
    <xf numFmtId="0" fontId="8" fillId="0" borderId="13" xfId="70" applyFont="1" applyFill="1" applyBorder="1" applyAlignment="1">
      <alignment horizontal="justify" vertical="top" wrapText="1"/>
      <protection/>
    </xf>
    <xf numFmtId="49" fontId="59" fillId="0" borderId="13" xfId="47" applyNumberFormat="1" applyFont="1" applyFill="1" applyBorder="1" applyAlignment="1">
      <alignment horizontal="center" vertical="top" wrapText="1"/>
    </xf>
    <xf numFmtId="0" fontId="59" fillId="0" borderId="13" xfId="0" applyFont="1" applyFill="1" applyBorder="1" applyAlignment="1">
      <alignment horizontal="left" vertical="top" wrapText="1"/>
    </xf>
    <xf numFmtId="0" fontId="10" fillId="0" borderId="13" xfId="70" applyFont="1" applyFill="1" applyBorder="1" applyAlignment="1">
      <alignment horizontal="justify" vertical="top" wrapText="1"/>
      <protection/>
    </xf>
    <xf numFmtId="0" fontId="6" fillId="0" borderId="13" xfId="70" applyFont="1" applyFill="1" applyBorder="1" applyAlignment="1">
      <alignment horizontal="center" vertical="top"/>
      <protection/>
    </xf>
    <xf numFmtId="0" fontId="6" fillId="0" borderId="0" xfId="65" applyFont="1" applyFill="1" applyAlignment="1">
      <alignment vertical="top"/>
      <protection/>
    </xf>
    <xf numFmtId="0" fontId="5" fillId="0" borderId="13" xfId="65" applyFont="1" applyFill="1" applyBorder="1" applyAlignment="1">
      <alignment vertical="top" wrapText="1"/>
      <protection/>
    </xf>
    <xf numFmtId="49" fontId="5" fillId="0" borderId="13" xfId="65" applyNumberFormat="1" applyFont="1" applyFill="1" applyBorder="1" applyAlignment="1">
      <alignment horizontal="center" vertical="top" wrapText="1"/>
      <protection/>
    </xf>
    <xf numFmtId="0" fontId="6" fillId="0" borderId="13" xfId="0" applyFont="1" applyFill="1" applyBorder="1" applyAlignment="1">
      <alignment horizontal="left" vertical="top" wrapText="1"/>
    </xf>
    <xf numFmtId="0" fontId="59" fillId="0" borderId="13" xfId="70" applyFont="1" applyFill="1" applyBorder="1" applyAlignment="1">
      <alignment horizontal="left" vertical="top" wrapText="1"/>
      <protection/>
    </xf>
    <xf numFmtId="0" fontId="10" fillId="0" borderId="13" xfId="52" applyNumberFormat="1" applyFont="1" applyFill="1" applyBorder="1" applyAlignment="1">
      <alignment horizontal="justify" vertical="top" wrapText="1"/>
    </xf>
    <xf numFmtId="0" fontId="6" fillId="0" borderId="13" xfId="72" applyFont="1" applyFill="1" applyBorder="1" applyAlignment="1">
      <alignment horizontal="center" vertical="top" wrapText="1"/>
      <protection/>
    </xf>
    <xf numFmtId="49" fontId="6" fillId="0" borderId="13" xfId="65" applyNumberFormat="1" applyFont="1" applyFill="1" applyBorder="1" applyAlignment="1">
      <alignment horizontal="center" vertical="top" wrapText="1"/>
      <protection/>
    </xf>
    <xf numFmtId="0" fontId="6" fillId="0" borderId="0" xfId="70" applyFont="1" applyFill="1" applyAlignment="1">
      <alignment vertical="top"/>
      <protection/>
    </xf>
    <xf numFmtId="0" fontId="5" fillId="0" borderId="0" xfId="70" applyFont="1" applyFill="1" applyBorder="1" applyAlignment="1">
      <alignment vertical="top"/>
      <protection/>
    </xf>
    <xf numFmtId="0" fontId="5" fillId="33" borderId="13" xfId="65" applyFont="1" applyFill="1" applyBorder="1" applyAlignment="1">
      <alignment horizontal="center" vertical="top" wrapText="1"/>
      <protection/>
    </xf>
    <xf numFmtId="0" fontId="6" fillId="0" borderId="0" xfId="70" applyFont="1" applyFill="1" applyBorder="1" applyAlignment="1">
      <alignment vertical="top"/>
      <protection/>
    </xf>
    <xf numFmtId="49" fontId="5" fillId="0" borderId="13" xfId="47" applyNumberFormat="1" applyFont="1" applyFill="1" applyBorder="1" applyAlignment="1">
      <alignment horizontal="center" vertical="top" wrapText="1"/>
    </xf>
    <xf numFmtId="4" fontId="6" fillId="0" borderId="13" xfId="70" applyNumberFormat="1" applyFont="1" applyFill="1" applyBorder="1" applyAlignment="1">
      <alignment vertical="top"/>
      <protection/>
    </xf>
    <xf numFmtId="4" fontId="5" fillId="0" borderId="13" xfId="70" applyNumberFormat="1" applyFont="1" applyFill="1" applyBorder="1" applyAlignment="1">
      <alignment horizontal="right" vertical="top"/>
      <protection/>
    </xf>
    <xf numFmtId="4" fontId="5" fillId="0" borderId="13" xfId="70" applyNumberFormat="1" applyFont="1" applyFill="1" applyBorder="1" applyAlignment="1">
      <alignment vertical="top"/>
      <protection/>
    </xf>
    <xf numFmtId="0" fontId="6" fillId="0" borderId="13" xfId="70" applyFont="1" applyFill="1" applyBorder="1" applyAlignment="1">
      <alignment horizontal="left" vertical="top" wrapText="1"/>
      <protection/>
    </xf>
    <xf numFmtId="0" fontId="8" fillId="0" borderId="13" xfId="70" applyFont="1" applyFill="1" applyBorder="1" applyAlignment="1">
      <alignment horizontal="left" vertical="top" wrapText="1"/>
      <protection/>
    </xf>
    <xf numFmtId="0" fontId="6" fillId="0" borderId="13" xfId="65" applyFont="1" applyFill="1" applyBorder="1" applyAlignment="1">
      <alignment vertical="top"/>
      <protection/>
    </xf>
    <xf numFmtId="0" fontId="6" fillId="0" borderId="13" xfId="65" applyFont="1" applyFill="1" applyBorder="1" applyAlignment="1">
      <alignment vertical="top" wrapText="1"/>
      <protection/>
    </xf>
    <xf numFmtId="0" fontId="6" fillId="0" borderId="0" xfId="65" applyFont="1" applyFill="1" applyAlignment="1">
      <alignment horizontal="left" vertical="top"/>
      <protection/>
    </xf>
    <xf numFmtId="0" fontId="8" fillId="0" borderId="13" xfId="70" applyFont="1" applyFill="1" applyBorder="1" applyAlignment="1">
      <alignment horizontal="center" vertical="top" wrapText="1"/>
      <protection/>
    </xf>
    <xf numFmtId="0" fontId="5" fillId="0" borderId="13" xfId="65" applyFont="1" applyFill="1" applyBorder="1" applyAlignment="1">
      <alignment horizontal="center" vertical="top"/>
      <protection/>
    </xf>
    <xf numFmtId="49" fontId="5" fillId="0" borderId="0" xfId="65" applyNumberFormat="1" applyFont="1" applyFill="1" applyAlignment="1">
      <alignment horizontal="center" vertical="top"/>
      <protection/>
    </xf>
    <xf numFmtId="4" fontId="5" fillId="0" borderId="16" xfId="65" applyNumberFormat="1" applyFont="1" applyFill="1" applyBorder="1" applyAlignment="1">
      <alignment horizontal="center" vertical="top"/>
      <protection/>
    </xf>
    <xf numFmtId="4" fontId="5" fillId="0" borderId="0" xfId="65" applyNumberFormat="1" applyFont="1" applyFill="1" applyBorder="1" applyAlignment="1">
      <alignment horizontal="center" vertical="top"/>
      <protection/>
    </xf>
    <xf numFmtId="4" fontId="5" fillId="0" borderId="0" xfId="65" applyNumberFormat="1" applyFont="1" applyFill="1" applyBorder="1" applyAlignment="1">
      <alignment vertical="top"/>
      <protection/>
    </xf>
    <xf numFmtId="4" fontId="5" fillId="0" borderId="0" xfId="65" applyNumberFormat="1" applyFont="1" applyFill="1" applyAlignment="1">
      <alignment horizontal="center" vertical="top"/>
      <protection/>
    </xf>
    <xf numFmtId="2" fontId="5" fillId="0" borderId="0" xfId="65" applyNumberFormat="1" applyFont="1" applyFill="1" applyAlignment="1">
      <alignment horizontal="left" vertical="top" wrapText="1"/>
      <protection/>
    </xf>
    <xf numFmtId="2" fontId="5" fillId="0" borderId="0" xfId="0" applyNumberFormat="1" applyFont="1" applyFill="1" applyBorder="1" applyAlignment="1">
      <alignment horizontal="right" vertical="top"/>
    </xf>
    <xf numFmtId="2" fontId="5" fillId="0" borderId="0" xfId="65" applyNumberFormat="1" applyFont="1" applyFill="1" applyAlignment="1">
      <alignment horizontal="right" vertical="top"/>
      <protection/>
    </xf>
    <xf numFmtId="0" fontId="6" fillId="0" borderId="14" xfId="65" applyFont="1" applyFill="1" applyBorder="1" applyAlignment="1">
      <alignment vertical="top" wrapText="1"/>
      <protection/>
    </xf>
    <xf numFmtId="49" fontId="5" fillId="0" borderId="13" xfId="70" applyNumberFormat="1" applyFont="1" applyFill="1" applyBorder="1" applyAlignment="1">
      <alignment vertical="top" wrapText="1"/>
      <protection/>
    </xf>
    <xf numFmtId="0" fontId="5" fillId="0" borderId="14" xfId="65" applyFont="1" applyFill="1" applyBorder="1" applyAlignment="1">
      <alignment vertical="top" wrapText="1"/>
      <protection/>
    </xf>
    <xf numFmtId="0" fontId="6" fillId="0" borderId="13" xfId="70" applyFont="1" applyFill="1" applyBorder="1" applyAlignment="1">
      <alignment horizontal="justify" vertical="top" wrapText="1"/>
      <protection/>
    </xf>
    <xf numFmtId="0" fontId="6" fillId="0" borderId="13" xfId="52" applyNumberFormat="1" applyFont="1" applyFill="1" applyBorder="1" applyAlignment="1">
      <alignment horizontal="justify" vertical="top" wrapText="1"/>
    </xf>
    <xf numFmtId="0" fontId="6" fillId="0" borderId="14" xfId="70" applyFont="1" applyFill="1" applyBorder="1" applyAlignment="1">
      <alignment vertical="top" wrapText="1"/>
      <protection/>
    </xf>
    <xf numFmtId="0" fontId="5" fillId="0" borderId="14" xfId="70" applyFont="1" applyFill="1" applyBorder="1" applyAlignment="1">
      <alignment vertical="top" wrapText="1"/>
      <protection/>
    </xf>
    <xf numFmtId="0" fontId="5" fillId="0" borderId="0" xfId="65" applyFont="1" applyFill="1" applyBorder="1" applyAlignment="1">
      <alignment vertical="top" wrapText="1"/>
      <protection/>
    </xf>
    <xf numFmtId="49" fontId="5" fillId="0" borderId="0" xfId="65" applyNumberFormat="1" applyFont="1" applyFill="1" applyBorder="1" applyAlignment="1">
      <alignment horizontal="center" vertical="top"/>
      <protection/>
    </xf>
    <xf numFmtId="2" fontId="5" fillId="0" borderId="0" xfId="65" applyNumberFormat="1" applyFont="1" applyFill="1" applyAlignment="1">
      <alignment horizontal="center" vertical="top"/>
      <protection/>
    </xf>
    <xf numFmtId="176" fontId="5" fillId="0" borderId="0" xfId="65" applyNumberFormat="1" applyFont="1" applyFill="1" applyAlignment="1">
      <alignment vertical="top"/>
      <protection/>
    </xf>
    <xf numFmtId="4" fontId="5" fillId="0" borderId="13" xfId="65" applyNumberFormat="1" applyFont="1" applyFill="1" applyBorder="1" applyAlignment="1">
      <alignment horizontal="right" vertical="top"/>
      <protection/>
    </xf>
    <xf numFmtId="49" fontId="60" fillId="0" borderId="13" xfId="65" applyNumberFormat="1" applyFont="1" applyFill="1" applyBorder="1" applyAlignment="1">
      <alignment horizontal="center" vertical="top" wrapText="1"/>
      <protection/>
    </xf>
    <xf numFmtId="0" fontId="61" fillId="0" borderId="13" xfId="0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0" fontId="5" fillId="0" borderId="0" xfId="68" applyFont="1" applyFill="1" applyAlignment="1">
      <alignment vertical="top" wrapText="1"/>
      <protection/>
    </xf>
    <xf numFmtId="0" fontId="5" fillId="0" borderId="0" xfId="0" applyFont="1" applyFill="1" applyBorder="1" applyAlignment="1">
      <alignment vertical="top" wrapText="1"/>
    </xf>
    <xf numFmtId="0" fontId="5" fillId="0" borderId="0" xfId="68" applyFont="1" applyFill="1" applyAlignment="1">
      <alignment horizontal="center" vertical="top"/>
      <protection/>
    </xf>
    <xf numFmtId="0" fontId="5" fillId="0" borderId="0" xfId="68" applyFont="1" applyFill="1" applyAlignment="1">
      <alignment vertical="top"/>
      <protection/>
    </xf>
    <xf numFmtId="0" fontId="5" fillId="0" borderId="0" xfId="68" applyFont="1" applyFill="1">
      <alignment/>
      <protection/>
    </xf>
    <xf numFmtId="0" fontId="5" fillId="0" borderId="0" xfId="68" applyFont="1" applyFill="1" applyAlignment="1">
      <alignment horizontal="center"/>
      <protection/>
    </xf>
    <xf numFmtId="49" fontId="5" fillId="0" borderId="13" xfId="68" applyNumberFormat="1" applyFont="1" applyFill="1" applyBorder="1" applyAlignment="1">
      <alignment horizontal="center" vertical="top" wrapText="1"/>
      <protection/>
    </xf>
    <xf numFmtId="4" fontId="5" fillId="0" borderId="13" xfId="68" applyNumberFormat="1" applyFont="1" applyFill="1" applyBorder="1" applyAlignment="1">
      <alignment horizontal="center" vertical="top" wrapText="1"/>
      <protection/>
    </xf>
    <xf numFmtId="0" fontId="6" fillId="0" borderId="13" xfId="68" applyFont="1" applyFill="1" applyBorder="1" applyAlignment="1">
      <alignment horizontal="center" vertical="center" wrapText="1"/>
      <protection/>
    </xf>
    <xf numFmtId="4" fontId="6" fillId="0" borderId="13" xfId="68" applyNumberFormat="1" applyFont="1" applyFill="1" applyBorder="1" applyAlignment="1">
      <alignment horizontal="center" vertical="center" wrapText="1"/>
      <protection/>
    </xf>
    <xf numFmtId="0" fontId="6" fillId="0" borderId="0" xfId="68" applyFont="1" applyFill="1" applyAlignment="1">
      <alignment vertical="center"/>
      <protection/>
    </xf>
    <xf numFmtId="175" fontId="5" fillId="0" borderId="0" xfId="68" applyNumberFormat="1" applyFont="1" applyFill="1" applyAlignment="1">
      <alignment vertical="top" wrapText="1"/>
      <protection/>
    </xf>
    <xf numFmtId="0" fontId="9" fillId="0" borderId="0" xfId="68" applyFont="1" applyFill="1" applyAlignment="1">
      <alignment vertical="top" wrapText="1"/>
      <protection/>
    </xf>
    <xf numFmtId="0" fontId="7" fillId="0" borderId="0" xfId="68" applyFont="1" applyFill="1" applyAlignment="1">
      <alignment vertical="top" wrapText="1"/>
      <protection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62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/>
    </xf>
    <xf numFmtId="0" fontId="5" fillId="0" borderId="17" xfId="70" applyFont="1" applyFill="1" applyBorder="1" applyAlignment="1">
      <alignment vertical="top" wrapText="1"/>
      <protection/>
    </xf>
    <xf numFmtId="0" fontId="6" fillId="34" borderId="13" xfId="70" applyFont="1" applyFill="1" applyBorder="1" applyAlignment="1">
      <alignment vertical="top" wrapText="1"/>
      <protection/>
    </xf>
    <xf numFmtId="0" fontId="6" fillId="0" borderId="13" xfId="70" applyFont="1" applyFill="1" applyBorder="1" applyAlignment="1">
      <alignment vertical="top" wrapText="1"/>
      <protection/>
    </xf>
    <xf numFmtId="49" fontId="12" fillId="0" borderId="13" xfId="65" applyNumberFormat="1" applyFont="1" applyFill="1" applyBorder="1" applyAlignment="1">
      <alignment horizontal="center" vertical="top"/>
      <protection/>
    </xf>
    <xf numFmtId="0" fontId="12" fillId="0" borderId="0" xfId="65" applyFont="1" applyFill="1" applyAlignment="1">
      <alignment vertical="top"/>
      <protection/>
    </xf>
    <xf numFmtId="0" fontId="5" fillId="0" borderId="13" xfId="72" applyFont="1" applyFill="1" applyBorder="1" applyAlignment="1">
      <alignment horizontal="center" vertical="top" wrapText="1"/>
      <protection/>
    </xf>
    <xf numFmtId="0" fontId="5" fillId="0" borderId="0" xfId="70" applyFont="1" applyFill="1" applyAlignment="1">
      <alignment vertical="top"/>
      <protection/>
    </xf>
    <xf numFmtId="0" fontId="5" fillId="0" borderId="0" xfId="65" applyFont="1" applyFill="1" applyAlignment="1">
      <alignment horizontal="left" vertical="top"/>
      <protection/>
    </xf>
    <xf numFmtId="0" fontId="63" fillId="0" borderId="13" xfId="65" applyFont="1" applyFill="1" applyBorder="1" applyAlignment="1">
      <alignment horizontal="center" vertical="top" wrapText="1"/>
      <protection/>
    </xf>
    <xf numFmtId="49" fontId="10" fillId="0" borderId="13" xfId="47" applyNumberFormat="1" applyFont="1" applyFill="1" applyBorder="1" applyAlignment="1">
      <alignment horizontal="center" vertical="top" wrapText="1"/>
    </xf>
    <xf numFmtId="49" fontId="64" fillId="0" borderId="13" xfId="65" applyNumberFormat="1" applyFont="1" applyFill="1" applyBorder="1" applyAlignment="1">
      <alignment horizontal="center" vertical="top" wrapText="1"/>
      <protection/>
    </xf>
    <xf numFmtId="0" fontId="65" fillId="0" borderId="13" xfId="65" applyFont="1" applyFill="1" applyBorder="1" applyAlignment="1">
      <alignment horizontal="center" vertical="top" wrapText="1"/>
      <protection/>
    </xf>
    <xf numFmtId="0" fontId="13" fillId="0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49" fontId="13" fillId="0" borderId="13" xfId="70" applyNumberFormat="1" applyFont="1" applyFill="1" applyBorder="1" applyAlignment="1">
      <alignment horizontal="center" vertical="top"/>
      <protection/>
    </xf>
    <xf numFmtId="0" fontId="14" fillId="0" borderId="13" xfId="0" applyFont="1" applyFill="1" applyBorder="1" applyAlignment="1">
      <alignment vertical="top" wrapText="1"/>
    </xf>
    <xf numFmtId="0" fontId="0" fillId="0" borderId="13" xfId="70" applyFont="1" applyFill="1" applyBorder="1" applyAlignment="1">
      <alignment vertical="top" wrapText="1"/>
      <protection/>
    </xf>
    <xf numFmtId="0" fontId="13" fillId="0" borderId="13" xfId="70" applyFont="1" applyFill="1" applyBorder="1" applyAlignment="1">
      <alignment vertical="top" wrapText="1"/>
      <protection/>
    </xf>
    <xf numFmtId="0" fontId="13" fillId="0" borderId="13" xfId="65" applyFont="1" applyFill="1" applyBorder="1" applyAlignment="1">
      <alignment vertical="top" wrapText="1"/>
      <protection/>
    </xf>
    <xf numFmtId="0" fontId="65" fillId="0" borderId="13" xfId="65" applyFont="1" applyFill="1" applyBorder="1" applyAlignment="1">
      <alignment horizontal="left" vertical="top" wrapText="1"/>
      <protection/>
    </xf>
    <xf numFmtId="0" fontId="65" fillId="0" borderId="14" xfId="65" applyFont="1" applyFill="1" applyBorder="1" applyAlignment="1">
      <alignment vertical="top" wrapText="1"/>
      <protection/>
    </xf>
    <xf numFmtId="0" fontId="5" fillId="0" borderId="14" xfId="69" applyFont="1" applyFill="1" applyBorder="1" applyAlignment="1">
      <alignment horizontal="left" vertical="top" wrapText="1"/>
      <protection/>
    </xf>
    <xf numFmtId="0" fontId="5" fillId="0" borderId="13" xfId="69" applyFont="1" applyFill="1" applyBorder="1" applyAlignment="1">
      <alignment horizontal="left" vertical="top" wrapText="1"/>
      <protection/>
    </xf>
    <xf numFmtId="49" fontId="59" fillId="0" borderId="13" xfId="47" applyNumberFormat="1" applyFont="1" applyFill="1" applyBorder="1" applyAlignment="1">
      <alignment horizontal="center" vertical="top" wrapText="1"/>
    </xf>
    <xf numFmtId="4" fontId="5" fillId="0" borderId="0" xfId="65" applyNumberFormat="1" applyFont="1" applyFill="1" applyAlignment="1">
      <alignment vertical="top"/>
      <protection/>
    </xf>
    <xf numFmtId="0" fontId="6" fillId="0" borderId="13" xfId="66" applyFont="1" applyFill="1" applyBorder="1" applyAlignment="1">
      <alignment vertical="top" wrapText="1"/>
      <protection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84" fontId="5" fillId="0" borderId="13" xfId="65" applyNumberFormat="1" applyFont="1" applyFill="1" applyBorder="1" applyAlignment="1">
      <alignment vertical="top"/>
      <protection/>
    </xf>
    <xf numFmtId="0" fontId="13" fillId="0" borderId="13" xfId="0" applyFont="1" applyFill="1" applyBorder="1" applyAlignment="1">
      <alignment horizontal="left" vertical="top" wrapText="1"/>
    </xf>
    <xf numFmtId="49" fontId="13" fillId="0" borderId="13" xfId="0" applyNumberFormat="1" applyFont="1" applyFill="1" applyBorder="1" applyAlignment="1">
      <alignment horizontal="center" vertical="top"/>
    </xf>
    <xf numFmtId="4" fontId="5" fillId="0" borderId="0" xfId="0" applyNumberFormat="1" applyFont="1" applyFill="1" applyAlignment="1">
      <alignment vertical="top"/>
    </xf>
    <xf numFmtId="0" fontId="5" fillId="34" borderId="13" xfId="0" applyFont="1" applyFill="1" applyBorder="1" applyAlignment="1">
      <alignment horizontal="left" vertical="top" wrapText="1"/>
    </xf>
    <xf numFmtId="0" fontId="59" fillId="34" borderId="13" xfId="0" applyFont="1" applyFill="1" applyBorder="1" applyAlignment="1">
      <alignment horizontal="left" vertical="top" wrapText="1"/>
    </xf>
    <xf numFmtId="0" fontId="66" fillId="34" borderId="17" xfId="70" applyFont="1" applyFill="1" applyBorder="1" applyAlignment="1">
      <alignment horizontal="left" vertical="top" wrapText="1"/>
      <protection/>
    </xf>
    <xf numFmtId="0" fontId="67" fillId="34" borderId="17" xfId="70" applyFont="1" applyFill="1" applyBorder="1" applyAlignment="1">
      <alignment horizontal="left" vertical="top" wrapText="1"/>
      <protection/>
    </xf>
    <xf numFmtId="49" fontId="67" fillId="34" borderId="13" xfId="47" applyNumberFormat="1" applyFont="1" applyFill="1" applyBorder="1" applyAlignment="1">
      <alignment horizontal="center" vertical="top" wrapText="1"/>
    </xf>
    <xf numFmtId="0" fontId="6" fillId="33" borderId="13" xfId="65" applyFont="1" applyFill="1" applyBorder="1" applyAlignment="1">
      <alignment horizontal="center" vertical="top" wrapText="1"/>
      <protection/>
    </xf>
    <xf numFmtId="0" fontId="6" fillId="33" borderId="13" xfId="70" applyFont="1" applyFill="1" applyBorder="1" applyAlignment="1">
      <alignment horizontal="center" vertical="top"/>
      <protection/>
    </xf>
    <xf numFmtId="49" fontId="6" fillId="33" borderId="13" xfId="65" applyNumberFormat="1" applyFont="1" applyFill="1" applyBorder="1" applyAlignment="1">
      <alignment horizontal="center" vertical="top"/>
      <protection/>
    </xf>
    <xf numFmtId="49" fontId="6" fillId="0" borderId="13" xfId="47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top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top" wrapText="1"/>
    </xf>
    <xf numFmtId="0" fontId="17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4" fontId="64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4" fontId="60" fillId="0" borderId="18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60" fillId="0" borderId="13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65" applyFont="1" applyFill="1" applyAlignment="1">
      <alignment horizontal="left" vertical="top" wrapText="1"/>
      <protection/>
    </xf>
    <xf numFmtId="0" fontId="6" fillId="0" borderId="0" xfId="65" applyFont="1" applyFill="1" applyAlignment="1">
      <alignment horizontal="center" vertical="top" wrapText="1"/>
      <protection/>
    </xf>
    <xf numFmtId="49" fontId="5" fillId="0" borderId="0" xfId="70" applyNumberFormat="1" applyFont="1" applyAlignment="1">
      <alignment horizontal="left" vertical="top" wrapText="1"/>
      <protection/>
    </xf>
    <xf numFmtId="0" fontId="6" fillId="0" borderId="13" xfId="65" applyFont="1" applyFill="1" applyBorder="1" applyAlignment="1">
      <alignment horizontal="left" vertical="top" wrapText="1"/>
      <protection/>
    </xf>
    <xf numFmtId="0" fontId="5" fillId="0" borderId="13" xfId="70" applyFont="1" applyFill="1" applyBorder="1" applyAlignment="1">
      <alignment horizontal="left" vertical="top" wrapText="1"/>
      <protection/>
    </xf>
    <xf numFmtId="49" fontId="5" fillId="0" borderId="0" xfId="70" applyNumberFormat="1" applyFont="1" applyFill="1" applyAlignment="1">
      <alignment horizontal="left" vertical="top" wrapText="1"/>
      <protection/>
    </xf>
    <xf numFmtId="0" fontId="0" fillId="0" borderId="0" xfId="0" applyAlignment="1">
      <alignment vertical="top" wrapText="1"/>
    </xf>
    <xf numFmtId="0" fontId="5" fillId="0" borderId="13" xfId="65" applyFont="1" applyFill="1" applyBorder="1" applyAlignment="1">
      <alignment horizontal="left" vertical="top" wrapText="1"/>
      <protection/>
    </xf>
    <xf numFmtId="0" fontId="5" fillId="0" borderId="0" xfId="65" applyFont="1" applyFill="1" applyAlignment="1">
      <alignment vertical="top" wrapText="1"/>
      <protection/>
    </xf>
    <xf numFmtId="0" fontId="6" fillId="0" borderId="13" xfId="68" applyFont="1" applyFill="1" applyBorder="1" applyAlignment="1">
      <alignment vertical="center" wrapText="1"/>
      <protection/>
    </xf>
    <xf numFmtId="0" fontId="5" fillId="0" borderId="13" xfId="68" applyFont="1" applyFill="1" applyBorder="1" applyAlignment="1">
      <alignment vertical="top" wrapText="1"/>
      <protection/>
    </xf>
    <xf numFmtId="0" fontId="5" fillId="0" borderId="0" xfId="68" applyFont="1" applyFill="1" applyAlignment="1">
      <alignment horizontal="left" vertical="top" wrapText="1"/>
      <protection/>
    </xf>
    <xf numFmtId="0" fontId="5" fillId="0" borderId="13" xfId="68" applyFont="1" applyFill="1" applyBorder="1" applyAlignment="1">
      <alignment horizontal="center" vertical="top" wrapText="1"/>
      <protection/>
    </xf>
    <xf numFmtId="0" fontId="6" fillId="0" borderId="0" xfId="68" applyFont="1" applyFill="1" applyAlignment="1">
      <alignment horizontal="center" vertical="center" wrapText="1"/>
      <protection/>
    </xf>
    <xf numFmtId="49" fontId="5" fillId="0" borderId="0" xfId="68" applyNumberFormat="1" applyFont="1" applyAlignment="1">
      <alignment horizontal="left" vertical="top" wrapText="1"/>
      <protection/>
    </xf>
    <xf numFmtId="0" fontId="5" fillId="0" borderId="0" xfId="0" applyFont="1" applyFill="1" applyBorder="1" applyAlignment="1">
      <alignment horizontal="left" vertical="top"/>
    </xf>
    <xf numFmtId="49" fontId="5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[0] 2" xfId="47"/>
    <cellStyle name="Денежный [0] 3" xfId="48"/>
    <cellStyle name="Денежный [0] 3 2" xfId="49"/>
    <cellStyle name="Денежный [0] 4" xfId="50"/>
    <cellStyle name="Денежный [0] 5" xfId="51"/>
    <cellStyle name="Денежный 2" xfId="52"/>
    <cellStyle name="Денежный 3" xfId="53"/>
    <cellStyle name="Денежный 3 2" xfId="54"/>
    <cellStyle name="Денежный 4" xfId="55"/>
    <cellStyle name="Денежный 5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3" xfId="67"/>
    <cellStyle name="Обычный 3" xfId="68"/>
    <cellStyle name="Обычный 3 2" xfId="69"/>
    <cellStyle name="Обычный 4" xfId="70"/>
    <cellStyle name="Обычный 5" xfId="71"/>
    <cellStyle name="Обычный_Расходы Надва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Финансовый [0] 2" xfId="82"/>
    <cellStyle name="Финансовый [0] 2 2" xfId="83"/>
    <cellStyle name="Финансовый [0] 2 2 2" xfId="84"/>
    <cellStyle name="Финансовый [0] 2 2 2 2" xfId="85"/>
    <cellStyle name="Финансовый [0] 2 2 3" xfId="86"/>
    <cellStyle name="Финансовый 2" xfId="87"/>
    <cellStyle name="Финансовый 2 2" xfId="88"/>
    <cellStyle name="Финансовый 3" xfId="89"/>
    <cellStyle name="Финансовый 3 2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N184"/>
  <sheetViews>
    <sheetView zoomScalePageLayoutView="0" workbookViewId="0" topLeftCell="A4">
      <selection activeCell="E56" sqref="E56"/>
    </sheetView>
  </sheetViews>
  <sheetFormatPr defaultColWidth="9.140625" defaultRowHeight="12.75"/>
  <cols>
    <col min="1" max="1" width="23.7109375" style="139" customWidth="1"/>
    <col min="2" max="2" width="53.421875" style="3" customWidth="1"/>
    <col min="3" max="5" width="14.140625" style="3" customWidth="1"/>
    <col min="6" max="7" width="14.140625" style="3" hidden="1" customWidth="1"/>
    <col min="8" max="9" width="13.00390625" style="3" customWidth="1"/>
    <col min="10" max="20" width="9.140625" style="3" customWidth="1"/>
    <col min="21" max="21" width="10.7109375" style="3" customWidth="1"/>
    <col min="22" max="16384" width="9.140625" style="3" customWidth="1"/>
  </cols>
  <sheetData>
    <row r="1" ht="15" hidden="1">
      <c r="B1" s="2" t="s">
        <v>74</v>
      </c>
    </row>
    <row r="2" spans="2:5" ht="33" customHeight="1" hidden="1">
      <c r="B2" s="202" t="s">
        <v>136</v>
      </c>
      <c r="C2" s="202"/>
      <c r="D2" s="171"/>
      <c r="E2" s="171"/>
    </row>
    <row r="3" spans="2:7" ht="21" customHeight="1">
      <c r="B3" s="171"/>
      <c r="C3" s="204" t="s">
        <v>128</v>
      </c>
      <c r="D3" s="204"/>
      <c r="E3" s="204"/>
      <c r="F3" s="204"/>
      <c r="G3" s="204"/>
    </row>
    <row r="4" spans="2:5" ht="49.5" customHeight="1">
      <c r="B4" s="202" t="s">
        <v>329</v>
      </c>
      <c r="C4" s="205"/>
      <c r="D4" s="205"/>
      <c r="E4" s="205"/>
    </row>
    <row r="5" spans="1:9" ht="16.5" customHeight="1">
      <c r="A5" s="140"/>
      <c r="B5" s="4"/>
      <c r="C5" s="204" t="s">
        <v>330</v>
      </c>
      <c r="D5" s="204"/>
      <c r="E5" s="204"/>
      <c r="F5" s="204"/>
      <c r="G5" s="204"/>
      <c r="H5" s="5"/>
      <c r="I5" s="5"/>
    </row>
    <row r="6" spans="1:9" ht="50.25" customHeight="1">
      <c r="A6" s="140"/>
      <c r="B6" s="204" t="s">
        <v>312</v>
      </c>
      <c r="C6" s="205"/>
      <c r="D6" s="205"/>
      <c r="E6" s="205"/>
      <c r="F6" s="205"/>
      <c r="G6" s="205"/>
      <c r="H6" s="5"/>
      <c r="I6" s="5"/>
    </row>
    <row r="7" spans="1:7" ht="36" customHeight="1">
      <c r="A7" s="203" t="s">
        <v>331</v>
      </c>
      <c r="B7" s="203"/>
      <c r="C7" s="203"/>
      <c r="D7" s="203"/>
      <c r="E7" s="203"/>
      <c r="F7" s="203"/>
      <c r="G7" s="203"/>
    </row>
    <row r="8" spans="1:9" ht="16.5" customHeight="1">
      <c r="A8" s="140"/>
      <c r="B8" s="6"/>
      <c r="C8" s="7" t="s">
        <v>204</v>
      </c>
      <c r="D8" s="7"/>
      <c r="E8" s="7"/>
      <c r="F8" s="7"/>
      <c r="G8" s="7"/>
      <c r="H8" s="7"/>
      <c r="I8" s="7"/>
    </row>
    <row r="9" spans="1:2" ht="15" hidden="1">
      <c r="A9" s="139" t="s">
        <v>65</v>
      </c>
      <c r="B9" s="8" t="s">
        <v>65</v>
      </c>
    </row>
    <row r="10" spans="1:10" s="1" customFormat="1" ht="27.75" customHeight="1">
      <c r="A10" s="9" t="s">
        <v>66</v>
      </c>
      <c r="B10" s="9" t="s">
        <v>33</v>
      </c>
      <c r="C10" s="10" t="s">
        <v>318</v>
      </c>
      <c r="D10" s="10" t="s">
        <v>319</v>
      </c>
      <c r="E10" s="10" t="s">
        <v>289</v>
      </c>
      <c r="F10" s="10" t="s">
        <v>291</v>
      </c>
      <c r="G10" s="10" t="s">
        <v>313</v>
      </c>
      <c r="H10" s="11"/>
      <c r="I10" s="11"/>
      <c r="J10" s="2"/>
    </row>
    <row r="11" spans="1:10" ht="15">
      <c r="A11" s="144">
        <v>1</v>
      </c>
      <c r="B11" s="12">
        <v>2</v>
      </c>
      <c r="C11" s="12">
        <v>3</v>
      </c>
      <c r="D11" s="12"/>
      <c r="E11" s="12"/>
      <c r="F11" s="12">
        <v>4</v>
      </c>
      <c r="G11" s="12">
        <v>5</v>
      </c>
      <c r="H11" s="2"/>
      <c r="I11" s="2"/>
      <c r="J11" s="6"/>
    </row>
    <row r="12" spans="1:10" s="17" customFormat="1" ht="14.25">
      <c r="A12" s="142" t="s">
        <v>67</v>
      </c>
      <c r="B12" s="13" t="s">
        <v>1</v>
      </c>
      <c r="C12" s="14">
        <f>C13+C17+C28+C31+C20+C35</f>
        <v>712200</v>
      </c>
      <c r="D12" s="14">
        <f>D13+D17+D28+D31+D20+D35</f>
        <v>0</v>
      </c>
      <c r="E12" s="14">
        <f>E13+E17+E28+E31+E20+E35</f>
        <v>712200</v>
      </c>
      <c r="F12" s="14">
        <f>F13+F17+F28+F31+F20+F35</f>
        <v>732400</v>
      </c>
      <c r="G12" s="14">
        <f>G13+G17+G28+G31+G20+G35</f>
        <v>746000</v>
      </c>
      <c r="H12" s="15"/>
      <c r="I12" s="15"/>
      <c r="J12" s="16"/>
    </row>
    <row r="13" spans="1:10" s="17" customFormat="1" ht="16.5" customHeight="1" hidden="1">
      <c r="A13" s="142" t="s">
        <v>261</v>
      </c>
      <c r="B13" s="18" t="s">
        <v>49</v>
      </c>
      <c r="C13" s="14">
        <f>C14</f>
        <v>65700</v>
      </c>
      <c r="D13" s="14">
        <f>D14</f>
        <v>0</v>
      </c>
      <c r="E13" s="14">
        <f>E14</f>
        <v>65700</v>
      </c>
      <c r="F13" s="14">
        <f>F14</f>
        <v>70900</v>
      </c>
      <c r="G13" s="14">
        <f>G14</f>
        <v>76500</v>
      </c>
      <c r="H13" s="15"/>
      <c r="I13" s="15"/>
      <c r="J13" s="16"/>
    </row>
    <row r="14" spans="1:10" ht="15" hidden="1">
      <c r="A14" s="141" t="s">
        <v>68</v>
      </c>
      <c r="B14" s="19" t="s">
        <v>69</v>
      </c>
      <c r="C14" s="20">
        <f>C15+C16</f>
        <v>65700</v>
      </c>
      <c r="D14" s="20">
        <f>D15+D16</f>
        <v>0</v>
      </c>
      <c r="E14" s="20">
        <f>E15+E16</f>
        <v>65700</v>
      </c>
      <c r="F14" s="20">
        <f>F15+F16</f>
        <v>70900</v>
      </c>
      <c r="G14" s="20">
        <f>G15+G16</f>
        <v>76500</v>
      </c>
      <c r="H14" s="21"/>
      <c r="I14" s="21"/>
      <c r="J14" s="6"/>
    </row>
    <row r="15" spans="1:10" ht="80.25" customHeight="1" hidden="1">
      <c r="A15" s="141" t="s">
        <v>0</v>
      </c>
      <c r="B15" s="22" t="s">
        <v>122</v>
      </c>
      <c r="C15" s="20">
        <v>65700</v>
      </c>
      <c r="D15" s="20"/>
      <c r="E15" s="20">
        <f>C15+D15</f>
        <v>65700</v>
      </c>
      <c r="F15" s="20">
        <v>70900</v>
      </c>
      <c r="G15" s="20">
        <v>76500</v>
      </c>
      <c r="H15" s="21"/>
      <c r="I15" s="21"/>
      <c r="J15" s="6"/>
    </row>
    <row r="16" spans="1:10" ht="32.25" customHeight="1" hidden="1">
      <c r="A16" s="141" t="s">
        <v>134</v>
      </c>
      <c r="B16" s="22" t="s">
        <v>135</v>
      </c>
      <c r="C16" s="20">
        <v>0</v>
      </c>
      <c r="D16" s="20"/>
      <c r="E16" s="20">
        <f>C16+D16</f>
        <v>0</v>
      </c>
      <c r="F16" s="20"/>
      <c r="G16" s="20"/>
      <c r="H16" s="21"/>
      <c r="I16" s="21"/>
      <c r="J16" s="6"/>
    </row>
    <row r="17" spans="1:10" s="17" customFormat="1" ht="19.5" customHeight="1" hidden="1">
      <c r="A17" s="142" t="s">
        <v>2</v>
      </c>
      <c r="B17" s="18" t="s">
        <v>70</v>
      </c>
      <c r="C17" s="14">
        <f aca="true" t="shared" si="0" ref="C17:G18">C18</f>
        <v>38000</v>
      </c>
      <c r="D17" s="14">
        <f t="shared" si="0"/>
        <v>0</v>
      </c>
      <c r="E17" s="14">
        <f t="shared" si="0"/>
        <v>38000</v>
      </c>
      <c r="F17" s="14">
        <f t="shared" si="0"/>
        <v>40000</v>
      </c>
      <c r="G17" s="14">
        <f t="shared" si="0"/>
        <v>43000</v>
      </c>
      <c r="H17" s="15"/>
      <c r="I17" s="15"/>
      <c r="J17" s="16"/>
    </row>
    <row r="18" spans="1:10" ht="18.75" customHeight="1" hidden="1">
      <c r="A18" s="141" t="s">
        <v>3</v>
      </c>
      <c r="B18" s="23" t="s">
        <v>71</v>
      </c>
      <c r="C18" s="20">
        <f t="shared" si="0"/>
        <v>38000</v>
      </c>
      <c r="D18" s="20">
        <f t="shared" si="0"/>
        <v>0</v>
      </c>
      <c r="E18" s="20">
        <f t="shared" si="0"/>
        <v>38000</v>
      </c>
      <c r="F18" s="20">
        <f t="shared" si="0"/>
        <v>40000</v>
      </c>
      <c r="G18" s="20">
        <f t="shared" si="0"/>
        <v>43000</v>
      </c>
      <c r="H18" s="21"/>
      <c r="I18" s="21"/>
      <c r="J18" s="6"/>
    </row>
    <row r="19" spans="1:10" ht="20.25" customHeight="1" hidden="1">
      <c r="A19" s="141" t="s">
        <v>4</v>
      </c>
      <c r="B19" s="23" t="s">
        <v>71</v>
      </c>
      <c r="C19" s="20">
        <v>38000</v>
      </c>
      <c r="D19" s="20"/>
      <c r="E19" s="20">
        <f>C19+D19</f>
        <v>38000</v>
      </c>
      <c r="F19" s="20">
        <v>40000</v>
      </c>
      <c r="G19" s="20">
        <v>43000</v>
      </c>
      <c r="H19" s="21"/>
      <c r="I19" s="21"/>
      <c r="J19" s="6"/>
    </row>
    <row r="20" spans="1:10" s="17" customFormat="1" ht="18.75" customHeight="1" hidden="1">
      <c r="A20" s="142" t="s">
        <v>5</v>
      </c>
      <c r="B20" s="24" t="s">
        <v>6</v>
      </c>
      <c r="C20" s="14">
        <f>C21+C23</f>
        <v>471000</v>
      </c>
      <c r="D20" s="14">
        <f>D21+D23</f>
        <v>0</v>
      </c>
      <c r="E20" s="14">
        <f>E21+E23</f>
        <v>471000</v>
      </c>
      <c r="F20" s="14">
        <f>F21+F23</f>
        <v>484000</v>
      </c>
      <c r="G20" s="14">
        <f>G21+G23</f>
        <v>489000</v>
      </c>
      <c r="H20" s="15"/>
      <c r="I20" s="15"/>
      <c r="J20" s="16"/>
    </row>
    <row r="21" spans="1:10" ht="18.75" customHeight="1" hidden="1">
      <c r="A21" s="141" t="s">
        <v>7</v>
      </c>
      <c r="B21" s="25" t="s">
        <v>8</v>
      </c>
      <c r="C21" s="20">
        <f>C22</f>
        <v>15000</v>
      </c>
      <c r="D21" s="20">
        <f>D22</f>
        <v>0</v>
      </c>
      <c r="E21" s="20">
        <f>E22</f>
        <v>15000</v>
      </c>
      <c r="F21" s="20">
        <f>F22</f>
        <v>15000</v>
      </c>
      <c r="G21" s="20">
        <f>G22</f>
        <v>15000</v>
      </c>
      <c r="H21" s="21"/>
      <c r="I21" s="21"/>
      <c r="J21" s="6"/>
    </row>
    <row r="22" spans="1:10" ht="48.75" customHeight="1" hidden="1">
      <c r="A22" s="141" t="s">
        <v>9</v>
      </c>
      <c r="B22" s="25" t="s">
        <v>112</v>
      </c>
      <c r="C22" s="20">
        <v>15000</v>
      </c>
      <c r="D22" s="20"/>
      <c r="E22" s="20">
        <f>C22+D22</f>
        <v>15000</v>
      </c>
      <c r="F22" s="20">
        <v>15000</v>
      </c>
      <c r="G22" s="20">
        <v>15000</v>
      </c>
      <c r="H22" s="21"/>
      <c r="I22" s="21"/>
      <c r="J22" s="6"/>
    </row>
    <row r="23" spans="1:10" s="17" customFormat="1" ht="18.75" customHeight="1" hidden="1">
      <c r="A23" s="142" t="s">
        <v>10</v>
      </c>
      <c r="B23" s="24" t="s">
        <v>11</v>
      </c>
      <c r="C23" s="14">
        <f>C26+C24</f>
        <v>456000</v>
      </c>
      <c r="D23" s="14">
        <f>D26+D24</f>
        <v>0</v>
      </c>
      <c r="E23" s="14">
        <f>E26+E24</f>
        <v>456000</v>
      </c>
      <c r="F23" s="14">
        <f>F26+F24</f>
        <v>469000</v>
      </c>
      <c r="G23" s="14">
        <f>G26+G24</f>
        <v>474000</v>
      </c>
      <c r="H23" s="15"/>
      <c r="I23" s="15"/>
      <c r="J23" s="16"/>
    </row>
    <row r="24" spans="1:10" ht="16.5" customHeight="1" hidden="1">
      <c r="A24" s="63" t="s">
        <v>115</v>
      </c>
      <c r="B24" s="25" t="s">
        <v>116</v>
      </c>
      <c r="C24" s="20">
        <f>C25</f>
        <v>143000</v>
      </c>
      <c r="D24" s="20">
        <f>D25</f>
        <v>0</v>
      </c>
      <c r="E24" s="20">
        <f>E25</f>
        <v>143000</v>
      </c>
      <c r="F24" s="20">
        <f>F25</f>
        <v>153000</v>
      </c>
      <c r="G24" s="20">
        <f>G25</f>
        <v>155000</v>
      </c>
      <c r="H24" s="21"/>
      <c r="I24" s="21"/>
      <c r="J24" s="6"/>
    </row>
    <row r="25" spans="1:10" ht="33" customHeight="1" hidden="1">
      <c r="A25" s="63" t="s">
        <v>113</v>
      </c>
      <c r="B25" s="25" t="s">
        <v>117</v>
      </c>
      <c r="C25" s="20">
        <v>143000</v>
      </c>
      <c r="D25" s="20"/>
      <c r="E25" s="20">
        <f>C25+D25</f>
        <v>143000</v>
      </c>
      <c r="F25" s="20">
        <v>153000</v>
      </c>
      <c r="G25" s="20">
        <v>155000</v>
      </c>
      <c r="H25" s="21"/>
      <c r="I25" s="21"/>
      <c r="J25" s="6"/>
    </row>
    <row r="26" spans="1:10" ht="15.75" customHeight="1" hidden="1">
      <c r="A26" s="63" t="s">
        <v>119</v>
      </c>
      <c r="B26" s="25" t="s">
        <v>118</v>
      </c>
      <c r="C26" s="20">
        <f>C27</f>
        <v>313000</v>
      </c>
      <c r="D26" s="20">
        <f>D27</f>
        <v>0</v>
      </c>
      <c r="E26" s="20">
        <f>E27</f>
        <v>313000</v>
      </c>
      <c r="F26" s="20">
        <f>F27</f>
        <v>316000</v>
      </c>
      <c r="G26" s="20">
        <f>G27</f>
        <v>319000</v>
      </c>
      <c r="H26" s="21"/>
      <c r="I26" s="21"/>
      <c r="J26" s="6"/>
    </row>
    <row r="27" spans="1:10" ht="42.75" customHeight="1" hidden="1">
      <c r="A27" s="63" t="s">
        <v>114</v>
      </c>
      <c r="B27" s="25" t="s">
        <v>120</v>
      </c>
      <c r="C27" s="20">
        <v>313000</v>
      </c>
      <c r="D27" s="20"/>
      <c r="E27" s="20">
        <f>C27+D27</f>
        <v>313000</v>
      </c>
      <c r="F27" s="20">
        <v>316000</v>
      </c>
      <c r="G27" s="20">
        <v>319000</v>
      </c>
      <c r="H27" s="21"/>
      <c r="I27" s="21"/>
      <c r="J27" s="6"/>
    </row>
    <row r="28" spans="1:10" ht="18.75" customHeight="1" hidden="1">
      <c r="A28" s="142" t="s">
        <v>141</v>
      </c>
      <c r="B28" s="18" t="s">
        <v>142</v>
      </c>
      <c r="C28" s="14">
        <f aca="true" t="shared" si="1" ref="C28:G29">C29</f>
        <v>0</v>
      </c>
      <c r="D28" s="14"/>
      <c r="E28" s="20">
        <f>C28+D28</f>
        <v>0</v>
      </c>
      <c r="F28" s="14">
        <f t="shared" si="1"/>
        <v>0</v>
      </c>
      <c r="G28" s="14">
        <f t="shared" si="1"/>
        <v>0</v>
      </c>
      <c r="H28" s="15"/>
      <c r="I28" s="15"/>
      <c r="J28" s="6"/>
    </row>
    <row r="29" spans="1:10" ht="44.25" customHeight="1" hidden="1">
      <c r="A29" s="141" t="s">
        <v>143</v>
      </c>
      <c r="B29" s="22" t="s">
        <v>144</v>
      </c>
      <c r="C29" s="20">
        <f t="shared" si="1"/>
        <v>0</v>
      </c>
      <c r="D29" s="20"/>
      <c r="E29" s="20">
        <f>C29+D29</f>
        <v>0</v>
      </c>
      <c r="F29" s="20">
        <f t="shared" si="1"/>
        <v>0</v>
      </c>
      <c r="G29" s="20">
        <f t="shared" si="1"/>
        <v>0</v>
      </c>
      <c r="H29" s="21"/>
      <c r="I29" s="21"/>
      <c r="J29" s="6"/>
    </row>
    <row r="30" spans="1:10" ht="75.75" customHeight="1" hidden="1">
      <c r="A30" s="141" t="s">
        <v>145</v>
      </c>
      <c r="B30" s="22" t="s">
        <v>12</v>
      </c>
      <c r="C30" s="20">
        <v>0</v>
      </c>
      <c r="D30" s="20"/>
      <c r="E30" s="20">
        <f>C30+D30</f>
        <v>0</v>
      </c>
      <c r="F30" s="20">
        <v>0</v>
      </c>
      <c r="G30" s="20">
        <v>0</v>
      </c>
      <c r="H30" s="21"/>
      <c r="I30" s="21"/>
      <c r="J30" s="6"/>
    </row>
    <row r="31" spans="1:10" s="17" customFormat="1" ht="41.25" customHeight="1" hidden="1">
      <c r="A31" s="142" t="s">
        <v>260</v>
      </c>
      <c r="B31" s="18" t="s">
        <v>50</v>
      </c>
      <c r="C31" s="26">
        <f aca="true" t="shared" si="2" ref="C31:G33">C32</f>
        <v>124500</v>
      </c>
      <c r="D31" s="26">
        <f t="shared" si="2"/>
        <v>0</v>
      </c>
      <c r="E31" s="26">
        <f t="shared" si="2"/>
        <v>124500</v>
      </c>
      <c r="F31" s="26">
        <f t="shared" si="2"/>
        <v>124500</v>
      </c>
      <c r="G31" s="26">
        <f t="shared" si="2"/>
        <v>124500</v>
      </c>
      <c r="H31" s="27"/>
      <c r="I31" s="27"/>
      <c r="J31" s="16"/>
    </row>
    <row r="32" spans="1:10" ht="92.25" customHeight="1" hidden="1">
      <c r="A32" s="141" t="s">
        <v>72</v>
      </c>
      <c r="B32" s="22" t="s">
        <v>58</v>
      </c>
      <c r="C32" s="28">
        <f t="shared" si="2"/>
        <v>124500</v>
      </c>
      <c r="D32" s="28">
        <f t="shared" si="2"/>
        <v>0</v>
      </c>
      <c r="E32" s="28">
        <f t="shared" si="2"/>
        <v>124500</v>
      </c>
      <c r="F32" s="28">
        <f t="shared" si="2"/>
        <v>124500</v>
      </c>
      <c r="G32" s="28">
        <f t="shared" si="2"/>
        <v>124500</v>
      </c>
      <c r="H32" s="29"/>
      <c r="I32" s="29"/>
      <c r="J32" s="6"/>
    </row>
    <row r="33" spans="1:10" ht="78" customHeight="1" hidden="1">
      <c r="A33" s="141" t="s">
        <v>73</v>
      </c>
      <c r="B33" s="22" t="s">
        <v>110</v>
      </c>
      <c r="C33" s="28">
        <f t="shared" si="2"/>
        <v>124500</v>
      </c>
      <c r="D33" s="28">
        <f t="shared" si="2"/>
        <v>0</v>
      </c>
      <c r="E33" s="28">
        <f t="shared" si="2"/>
        <v>124500</v>
      </c>
      <c r="F33" s="28">
        <f t="shared" si="2"/>
        <v>124500</v>
      </c>
      <c r="G33" s="28">
        <f t="shared" si="2"/>
        <v>124500</v>
      </c>
      <c r="H33" s="29"/>
      <c r="I33" s="29"/>
      <c r="J33" s="6"/>
    </row>
    <row r="34" spans="1:10" ht="76.5" customHeight="1" hidden="1">
      <c r="A34" s="141" t="s">
        <v>13</v>
      </c>
      <c r="B34" s="23" t="s">
        <v>108</v>
      </c>
      <c r="C34" s="20">
        <v>124500</v>
      </c>
      <c r="D34" s="20"/>
      <c r="E34" s="20">
        <f>C34+D34</f>
        <v>124500</v>
      </c>
      <c r="F34" s="20">
        <v>124500</v>
      </c>
      <c r="G34" s="20">
        <v>124500</v>
      </c>
      <c r="H34" s="21"/>
      <c r="I34" s="21"/>
      <c r="J34" s="6"/>
    </row>
    <row r="35" spans="1:10" ht="29.25" customHeight="1" hidden="1">
      <c r="A35" s="82" t="s">
        <v>146</v>
      </c>
      <c r="B35" s="18" t="s">
        <v>147</v>
      </c>
      <c r="C35" s="14">
        <f aca="true" t="shared" si="3" ref="C35:G37">C36</f>
        <v>13000</v>
      </c>
      <c r="D35" s="14">
        <f t="shared" si="3"/>
        <v>0</v>
      </c>
      <c r="E35" s="14">
        <f t="shared" si="3"/>
        <v>13000</v>
      </c>
      <c r="F35" s="14">
        <f t="shared" si="3"/>
        <v>13000</v>
      </c>
      <c r="G35" s="14">
        <f t="shared" si="3"/>
        <v>13000</v>
      </c>
      <c r="H35" s="15"/>
      <c r="I35" s="15"/>
      <c r="J35" s="6"/>
    </row>
    <row r="36" spans="1:10" ht="20.25" customHeight="1" hidden="1">
      <c r="A36" s="141" t="s">
        <v>148</v>
      </c>
      <c r="B36" s="22" t="s">
        <v>149</v>
      </c>
      <c r="C36" s="20">
        <f t="shared" si="3"/>
        <v>13000</v>
      </c>
      <c r="D36" s="20">
        <f t="shared" si="3"/>
        <v>0</v>
      </c>
      <c r="E36" s="20">
        <f t="shared" si="3"/>
        <v>13000</v>
      </c>
      <c r="F36" s="20">
        <f t="shared" si="3"/>
        <v>13000</v>
      </c>
      <c r="G36" s="20">
        <f t="shared" si="3"/>
        <v>13000</v>
      </c>
      <c r="H36" s="21"/>
      <c r="I36" s="21"/>
      <c r="J36" s="6"/>
    </row>
    <row r="37" spans="1:10" ht="18.75" customHeight="1" hidden="1">
      <c r="A37" s="141" t="s">
        <v>150</v>
      </c>
      <c r="B37" s="22" t="s">
        <v>151</v>
      </c>
      <c r="C37" s="20">
        <f t="shared" si="3"/>
        <v>13000</v>
      </c>
      <c r="D37" s="20">
        <f t="shared" si="3"/>
        <v>0</v>
      </c>
      <c r="E37" s="20">
        <f t="shared" si="3"/>
        <v>13000</v>
      </c>
      <c r="F37" s="20">
        <f t="shared" si="3"/>
        <v>13000</v>
      </c>
      <c r="G37" s="20">
        <f t="shared" si="3"/>
        <v>13000</v>
      </c>
      <c r="H37" s="21"/>
      <c r="I37" s="21"/>
      <c r="J37" s="6"/>
    </row>
    <row r="38" spans="1:10" ht="29.25" customHeight="1" hidden="1">
      <c r="A38" s="141" t="s">
        <v>105</v>
      </c>
      <c r="B38" s="22" t="s">
        <v>109</v>
      </c>
      <c r="C38" s="20">
        <v>13000</v>
      </c>
      <c r="D38" s="20"/>
      <c r="E38" s="20">
        <f>C38+D38</f>
        <v>13000</v>
      </c>
      <c r="F38" s="20">
        <v>13000</v>
      </c>
      <c r="G38" s="20">
        <v>13000</v>
      </c>
      <c r="H38" s="21"/>
      <c r="I38" s="21"/>
      <c r="J38" s="6"/>
    </row>
    <row r="39" spans="1:14" s="16" customFormat="1" ht="17.25" customHeight="1">
      <c r="A39" s="82" t="s">
        <v>14</v>
      </c>
      <c r="B39" s="18" t="s">
        <v>15</v>
      </c>
      <c r="C39" s="26">
        <f>C40</f>
        <v>3326930</v>
      </c>
      <c r="D39" s="26">
        <f>D40</f>
        <v>888973.63</v>
      </c>
      <c r="E39" s="26">
        <f>E40</f>
        <v>4215903.63</v>
      </c>
      <c r="F39" s="26">
        <f>F40</f>
        <v>3123126</v>
      </c>
      <c r="G39" s="26">
        <f>G40</f>
        <v>3180030</v>
      </c>
      <c r="H39" s="27"/>
      <c r="I39" s="27"/>
      <c r="J39" s="31"/>
      <c r="K39" s="31"/>
      <c r="L39" s="31"/>
      <c r="M39" s="31"/>
      <c r="N39" s="31"/>
    </row>
    <row r="40" spans="1:14" s="6" customFormat="1" ht="33.75" customHeight="1">
      <c r="A40" s="63" t="s">
        <v>16</v>
      </c>
      <c r="B40" s="23" t="s">
        <v>17</v>
      </c>
      <c r="C40" s="28">
        <f>C41+C49+C52+C46</f>
        <v>3326930</v>
      </c>
      <c r="D40" s="28">
        <f>D41+D49+D52+D46</f>
        <v>888973.63</v>
      </c>
      <c r="E40" s="28">
        <f>E41+E49+E52+E46</f>
        <v>4215903.63</v>
      </c>
      <c r="F40" s="28">
        <f>F41+F49+F52</f>
        <v>3123126</v>
      </c>
      <c r="G40" s="28">
        <f>G41+G49+G52</f>
        <v>3180030</v>
      </c>
      <c r="H40" s="29"/>
      <c r="I40" s="29"/>
      <c r="J40" s="32"/>
      <c r="K40" s="32"/>
      <c r="L40" s="32"/>
      <c r="M40" s="32"/>
      <c r="N40" s="32"/>
    </row>
    <row r="41" spans="1:14" s="16" customFormat="1" ht="28.5" customHeight="1" hidden="1">
      <c r="A41" s="82" t="s">
        <v>228</v>
      </c>
      <c r="B41" s="18" t="s">
        <v>18</v>
      </c>
      <c r="C41" s="26">
        <f>C44+C43</f>
        <v>84057</v>
      </c>
      <c r="D41" s="26">
        <f>D44+D43</f>
        <v>0</v>
      </c>
      <c r="E41" s="26">
        <f>E44+E43</f>
        <v>84057</v>
      </c>
      <c r="F41" s="26">
        <f>F44+F43</f>
        <v>83074</v>
      </c>
      <c r="G41" s="26">
        <f>G44+G43</f>
        <v>81349</v>
      </c>
      <c r="H41" s="27"/>
      <c r="I41" s="27"/>
      <c r="J41" s="31"/>
      <c r="K41" s="31"/>
      <c r="L41" s="31"/>
      <c r="M41" s="31"/>
      <c r="N41" s="31"/>
    </row>
    <row r="42" spans="1:14" s="6" customFormat="1" ht="28.5" customHeight="1" hidden="1">
      <c r="A42" s="63" t="s">
        <v>249</v>
      </c>
      <c r="B42" s="23" t="s">
        <v>19</v>
      </c>
      <c r="C42" s="28">
        <f>C43</f>
        <v>0</v>
      </c>
      <c r="D42" s="28"/>
      <c r="E42" s="28"/>
      <c r="F42" s="28">
        <f>F43</f>
        <v>0</v>
      </c>
      <c r="G42" s="28">
        <f>G43</f>
        <v>0</v>
      </c>
      <c r="H42" s="29"/>
      <c r="I42" s="29"/>
      <c r="J42" s="32"/>
      <c r="K42" s="32"/>
      <c r="L42" s="32"/>
      <c r="M42" s="32"/>
      <c r="N42" s="32"/>
    </row>
    <row r="43" spans="1:13" s="6" customFormat="1" ht="33" customHeight="1" hidden="1">
      <c r="A43" s="63" t="s">
        <v>229</v>
      </c>
      <c r="B43" s="23" t="s">
        <v>121</v>
      </c>
      <c r="C43" s="28">
        <v>0</v>
      </c>
      <c r="D43" s="28"/>
      <c r="E43" s="20"/>
      <c r="F43" s="28">
        <v>0</v>
      </c>
      <c r="G43" s="28">
        <v>0</v>
      </c>
      <c r="H43" s="29"/>
      <c r="I43" s="29"/>
      <c r="J43" s="32"/>
      <c r="K43" s="32"/>
      <c r="L43" s="32"/>
      <c r="M43" s="32"/>
    </row>
    <row r="44" spans="1:14" s="6" customFormat="1" ht="45" customHeight="1" hidden="1">
      <c r="A44" s="63" t="s">
        <v>250</v>
      </c>
      <c r="B44" s="23" t="s">
        <v>246</v>
      </c>
      <c r="C44" s="28">
        <f>C45</f>
        <v>84057</v>
      </c>
      <c r="D44" s="28">
        <f>D45</f>
        <v>0</v>
      </c>
      <c r="E44" s="28">
        <f>E45</f>
        <v>84057</v>
      </c>
      <c r="F44" s="28">
        <f>F45</f>
        <v>83074</v>
      </c>
      <c r="G44" s="28">
        <f>G45</f>
        <v>81349</v>
      </c>
      <c r="H44" s="29"/>
      <c r="I44" s="29"/>
      <c r="J44" s="32"/>
      <c r="K44" s="32"/>
      <c r="L44" s="32"/>
      <c r="M44" s="32"/>
      <c r="N44" s="32"/>
    </row>
    <row r="45" spans="1:11" s="6" customFormat="1" ht="45.75" customHeight="1" hidden="1">
      <c r="A45" s="63" t="s">
        <v>247</v>
      </c>
      <c r="B45" s="23" t="s">
        <v>248</v>
      </c>
      <c r="C45" s="28">
        <v>84057</v>
      </c>
      <c r="D45" s="28"/>
      <c r="E45" s="20">
        <f>C45+D45</f>
        <v>84057</v>
      </c>
      <c r="F45" s="28">
        <v>83074</v>
      </c>
      <c r="G45" s="28">
        <v>81349</v>
      </c>
      <c r="H45" s="29"/>
      <c r="I45" s="29"/>
      <c r="J45" s="33"/>
      <c r="K45" s="33"/>
    </row>
    <row r="46" spans="1:11" s="6" customFormat="1" ht="32.25" customHeight="1" hidden="1">
      <c r="A46" s="158" t="s">
        <v>297</v>
      </c>
      <c r="B46" s="160" t="s">
        <v>300</v>
      </c>
      <c r="C46" s="26">
        <f>C48</f>
        <v>0</v>
      </c>
      <c r="D46" s="26"/>
      <c r="E46" s="20">
        <f>C46+D46</f>
        <v>0</v>
      </c>
      <c r="F46" s="28"/>
      <c r="G46" s="28"/>
      <c r="H46" s="29"/>
      <c r="I46" s="29"/>
      <c r="J46" s="33"/>
      <c r="K46" s="33"/>
    </row>
    <row r="47" spans="1:11" s="6" customFormat="1" ht="67.5" customHeight="1" hidden="1">
      <c r="A47" s="157" t="s">
        <v>301</v>
      </c>
      <c r="B47" s="161" t="s">
        <v>302</v>
      </c>
      <c r="C47" s="28">
        <f>C48</f>
        <v>0</v>
      </c>
      <c r="D47" s="28"/>
      <c r="E47" s="20">
        <f>C47+D47</f>
        <v>0</v>
      </c>
      <c r="F47" s="28"/>
      <c r="G47" s="28"/>
      <c r="H47" s="29"/>
      <c r="I47" s="29"/>
      <c r="J47" s="33"/>
      <c r="K47" s="33"/>
    </row>
    <row r="48" spans="1:11" s="6" customFormat="1" ht="67.5" customHeight="1" hidden="1">
      <c r="A48" s="157" t="s">
        <v>298</v>
      </c>
      <c r="B48" s="161" t="s">
        <v>303</v>
      </c>
      <c r="C48" s="28">
        <v>0</v>
      </c>
      <c r="D48" s="28"/>
      <c r="E48" s="20">
        <f>C48+D48</f>
        <v>0</v>
      </c>
      <c r="F48" s="28"/>
      <c r="G48" s="28"/>
      <c r="H48" s="29"/>
      <c r="I48" s="29"/>
      <c r="J48" s="33"/>
      <c r="K48" s="33"/>
    </row>
    <row r="49" spans="1:12" s="16" customFormat="1" ht="32.25" customHeight="1" hidden="1">
      <c r="A49" s="82" t="s">
        <v>253</v>
      </c>
      <c r="B49" s="18" t="s">
        <v>254</v>
      </c>
      <c r="C49" s="26">
        <f aca="true" t="shared" si="4" ref="C49:G50">C50</f>
        <v>137993</v>
      </c>
      <c r="D49" s="26">
        <f t="shared" si="4"/>
        <v>0</v>
      </c>
      <c r="E49" s="26">
        <f t="shared" si="4"/>
        <v>137993</v>
      </c>
      <c r="F49" s="26">
        <f t="shared" si="4"/>
        <v>151805</v>
      </c>
      <c r="G49" s="26">
        <f t="shared" si="4"/>
        <v>165851</v>
      </c>
      <c r="H49" s="27"/>
      <c r="I49" s="27"/>
      <c r="J49" s="31"/>
      <c r="K49" s="31"/>
      <c r="L49" s="31"/>
    </row>
    <row r="50" spans="1:13" s="6" customFormat="1" ht="46.5" customHeight="1" hidden="1">
      <c r="A50" s="63" t="s">
        <v>252</v>
      </c>
      <c r="B50" s="162" t="s">
        <v>304</v>
      </c>
      <c r="C50" s="28">
        <f t="shared" si="4"/>
        <v>137993</v>
      </c>
      <c r="D50" s="28">
        <f t="shared" si="4"/>
        <v>0</v>
      </c>
      <c r="E50" s="28">
        <f t="shared" si="4"/>
        <v>137993</v>
      </c>
      <c r="F50" s="28">
        <f t="shared" si="4"/>
        <v>151805</v>
      </c>
      <c r="G50" s="28">
        <f t="shared" si="4"/>
        <v>165851</v>
      </c>
      <c r="H50" s="29"/>
      <c r="I50" s="29"/>
      <c r="J50" s="32"/>
      <c r="K50" s="32"/>
      <c r="L50" s="32"/>
      <c r="M50" s="32"/>
    </row>
    <row r="51" spans="1:11" s="6" customFormat="1" ht="48.75" customHeight="1" hidden="1">
      <c r="A51" s="63" t="s">
        <v>251</v>
      </c>
      <c r="B51" s="162" t="s">
        <v>305</v>
      </c>
      <c r="C51" s="28">
        <v>137993</v>
      </c>
      <c r="D51" s="28"/>
      <c r="E51" s="20">
        <f>C51+D51</f>
        <v>137993</v>
      </c>
      <c r="F51" s="28">
        <v>151805</v>
      </c>
      <c r="G51" s="28">
        <v>165851</v>
      </c>
      <c r="H51" s="29"/>
      <c r="I51" s="29"/>
      <c r="K51" s="33"/>
    </row>
    <row r="52" spans="1:12" s="16" customFormat="1" ht="16.5" customHeight="1">
      <c r="A52" s="82" t="s">
        <v>255</v>
      </c>
      <c r="B52" s="18" t="s">
        <v>256</v>
      </c>
      <c r="C52" s="26">
        <f>C53+C55</f>
        <v>3104880</v>
      </c>
      <c r="D52" s="26">
        <f>D53+D55</f>
        <v>888973.63</v>
      </c>
      <c r="E52" s="26">
        <f>E53+E55</f>
        <v>3993853.63</v>
      </c>
      <c r="F52" s="26">
        <f>F53+F55</f>
        <v>2888247</v>
      </c>
      <c r="G52" s="26">
        <f>G53+G55</f>
        <v>2932830</v>
      </c>
      <c r="H52" s="27"/>
      <c r="I52" s="27"/>
      <c r="J52" s="31"/>
      <c r="K52" s="31"/>
      <c r="L52" s="31"/>
    </row>
    <row r="53" spans="1:12" s="16" customFormat="1" ht="66" customHeight="1">
      <c r="A53" s="63" t="s">
        <v>258</v>
      </c>
      <c r="B53" s="23" t="s">
        <v>259</v>
      </c>
      <c r="C53" s="28">
        <f>C54</f>
        <v>2167044</v>
      </c>
      <c r="D53" s="28">
        <f>D54</f>
        <v>328973.63</v>
      </c>
      <c r="E53" s="28">
        <f>E54</f>
        <v>2496017.63</v>
      </c>
      <c r="F53" s="28">
        <f>F54</f>
        <v>2211979</v>
      </c>
      <c r="G53" s="28">
        <f>G54</f>
        <v>2224689</v>
      </c>
      <c r="H53" s="29"/>
      <c r="I53" s="29"/>
      <c r="J53" s="31"/>
      <c r="K53" s="31"/>
      <c r="L53" s="31"/>
    </row>
    <row r="54" spans="1:11" s="6" customFormat="1" ht="80.25" customHeight="1">
      <c r="A54" s="63" t="s">
        <v>230</v>
      </c>
      <c r="B54" s="23" t="s">
        <v>257</v>
      </c>
      <c r="C54" s="28">
        <v>2167044</v>
      </c>
      <c r="D54" s="28">
        <f>313973.63+15000</f>
        <v>328973.63</v>
      </c>
      <c r="E54" s="20">
        <f>C54+D54</f>
        <v>2496017.63</v>
      </c>
      <c r="F54" s="28">
        <v>2211979</v>
      </c>
      <c r="G54" s="28">
        <v>2224689</v>
      </c>
      <c r="H54" s="29"/>
      <c r="I54" s="29"/>
      <c r="K54" s="33"/>
    </row>
    <row r="55" spans="1:11" s="6" customFormat="1" ht="31.5" customHeight="1">
      <c r="A55" s="63" t="s">
        <v>316</v>
      </c>
      <c r="B55" s="23" t="s">
        <v>317</v>
      </c>
      <c r="C55" s="28">
        <v>937836</v>
      </c>
      <c r="D55" s="28">
        <v>560000</v>
      </c>
      <c r="E55" s="20">
        <f>C55+D55</f>
        <v>1497836</v>
      </c>
      <c r="F55" s="28">
        <v>676268</v>
      </c>
      <c r="G55" s="28">
        <v>708141</v>
      </c>
      <c r="H55" s="29"/>
      <c r="I55" s="29"/>
      <c r="K55" s="33"/>
    </row>
    <row r="56" spans="1:12" s="16" customFormat="1" ht="17.25" customHeight="1">
      <c r="A56" s="143"/>
      <c r="B56" s="18" t="s">
        <v>32</v>
      </c>
      <c r="C56" s="26">
        <f>C12+C39</f>
        <v>4039130</v>
      </c>
      <c r="D56" s="26">
        <f>D12+D39</f>
        <v>888973.63</v>
      </c>
      <c r="E56" s="26">
        <f>E12+E39</f>
        <v>4928103.63</v>
      </c>
      <c r="F56" s="26">
        <f>F12+F39</f>
        <v>3855526</v>
      </c>
      <c r="G56" s="26">
        <f>G12+G39</f>
        <v>3926030</v>
      </c>
      <c r="H56" s="27"/>
      <c r="I56" s="27"/>
      <c r="J56" s="31"/>
      <c r="K56" s="31"/>
      <c r="L56" s="31"/>
    </row>
    <row r="57" spans="8:10" ht="15">
      <c r="H57" s="6"/>
      <c r="I57" s="6"/>
      <c r="J57" s="6"/>
    </row>
    <row r="58" spans="5:10" ht="15">
      <c r="E58" s="176"/>
      <c r="H58" s="6"/>
      <c r="I58" s="6"/>
      <c r="J58" s="6"/>
    </row>
    <row r="59" spans="8:10" ht="15">
      <c r="H59" s="6"/>
      <c r="I59" s="6"/>
      <c r="J59" s="6"/>
    </row>
    <row r="60" spans="8:10" ht="15">
      <c r="H60" s="6"/>
      <c r="I60" s="6"/>
      <c r="J60" s="6"/>
    </row>
    <row r="61" spans="8:10" ht="15">
      <c r="H61" s="6"/>
      <c r="I61" s="6"/>
      <c r="J61" s="6"/>
    </row>
    <row r="62" spans="8:10" ht="15">
      <c r="H62" s="6"/>
      <c r="I62" s="6"/>
      <c r="J62" s="6"/>
    </row>
    <row r="63" spans="8:10" ht="15">
      <c r="H63" s="6"/>
      <c r="I63" s="6"/>
      <c r="J63" s="6"/>
    </row>
    <row r="64" spans="8:10" ht="15">
      <c r="H64" s="6"/>
      <c r="I64" s="6"/>
      <c r="J64" s="6"/>
    </row>
    <row r="65" spans="8:10" ht="15">
      <c r="H65" s="6"/>
      <c r="I65" s="6"/>
      <c r="J65" s="6"/>
    </row>
    <row r="66" spans="8:10" ht="15">
      <c r="H66" s="6"/>
      <c r="I66" s="6"/>
      <c r="J66" s="6"/>
    </row>
    <row r="67" spans="8:10" ht="15">
      <c r="H67" s="6"/>
      <c r="I67" s="6"/>
      <c r="J67" s="6"/>
    </row>
    <row r="68" spans="8:10" ht="15">
      <c r="H68" s="6"/>
      <c r="I68" s="6"/>
      <c r="J68" s="6"/>
    </row>
    <row r="69" spans="8:10" ht="15">
      <c r="H69" s="6"/>
      <c r="I69" s="6"/>
      <c r="J69" s="6"/>
    </row>
    <row r="70" spans="8:10" ht="15">
      <c r="H70" s="6"/>
      <c r="I70" s="6"/>
      <c r="J70" s="6"/>
    </row>
    <row r="71" spans="8:10" ht="15">
      <c r="H71" s="6"/>
      <c r="I71" s="6"/>
      <c r="J71" s="6"/>
    </row>
    <row r="72" spans="8:10" ht="15">
      <c r="H72" s="6"/>
      <c r="I72" s="6"/>
      <c r="J72" s="6"/>
    </row>
    <row r="73" spans="8:10" ht="15">
      <c r="H73" s="6"/>
      <c r="I73" s="6"/>
      <c r="J73" s="6"/>
    </row>
    <row r="74" spans="8:10" ht="15">
      <c r="H74" s="6"/>
      <c r="I74" s="6"/>
      <c r="J74" s="6"/>
    </row>
    <row r="75" spans="8:10" ht="15">
      <c r="H75" s="6"/>
      <c r="I75" s="6"/>
      <c r="J75" s="6"/>
    </row>
    <row r="76" spans="8:10" ht="15">
      <c r="H76" s="6"/>
      <c r="I76" s="6"/>
      <c r="J76" s="6"/>
    </row>
    <row r="77" spans="8:10" ht="15">
      <c r="H77" s="6"/>
      <c r="I77" s="6"/>
      <c r="J77" s="6"/>
    </row>
    <row r="78" spans="8:10" ht="15">
      <c r="H78" s="6"/>
      <c r="I78" s="6"/>
      <c r="J78" s="6"/>
    </row>
    <row r="79" spans="8:10" ht="15">
      <c r="H79" s="6"/>
      <c r="I79" s="6"/>
      <c r="J79" s="6"/>
    </row>
    <row r="80" spans="8:10" ht="15">
      <c r="H80" s="6"/>
      <c r="I80" s="6"/>
      <c r="J80" s="6"/>
    </row>
    <row r="81" spans="8:10" ht="15">
      <c r="H81" s="6"/>
      <c r="I81" s="6"/>
      <c r="J81" s="6"/>
    </row>
    <row r="82" spans="8:10" ht="15">
      <c r="H82" s="6"/>
      <c r="I82" s="6"/>
      <c r="J82" s="6"/>
    </row>
    <row r="83" spans="8:10" ht="15">
      <c r="H83" s="6"/>
      <c r="I83" s="6"/>
      <c r="J83" s="6"/>
    </row>
    <row r="84" spans="8:10" ht="15">
      <c r="H84" s="6"/>
      <c r="I84" s="6"/>
      <c r="J84" s="6"/>
    </row>
    <row r="85" spans="8:10" ht="15">
      <c r="H85" s="6"/>
      <c r="I85" s="6"/>
      <c r="J85" s="6"/>
    </row>
    <row r="86" spans="8:10" ht="15">
      <c r="H86" s="6"/>
      <c r="I86" s="6"/>
      <c r="J86" s="6"/>
    </row>
    <row r="87" spans="8:10" ht="15">
      <c r="H87" s="6"/>
      <c r="I87" s="6"/>
      <c r="J87" s="6"/>
    </row>
    <row r="88" spans="8:10" ht="15">
      <c r="H88" s="6"/>
      <c r="I88" s="6"/>
      <c r="J88" s="6"/>
    </row>
    <row r="89" spans="8:10" ht="15">
      <c r="H89" s="6"/>
      <c r="I89" s="6"/>
      <c r="J89" s="6"/>
    </row>
    <row r="90" spans="8:10" ht="15">
      <c r="H90" s="6"/>
      <c r="I90" s="6"/>
      <c r="J90" s="6"/>
    </row>
    <row r="91" spans="8:10" ht="15">
      <c r="H91" s="6"/>
      <c r="I91" s="6"/>
      <c r="J91" s="6"/>
    </row>
    <row r="92" spans="8:10" ht="15">
      <c r="H92" s="6"/>
      <c r="I92" s="6"/>
      <c r="J92" s="6"/>
    </row>
    <row r="93" spans="8:10" ht="15">
      <c r="H93" s="6"/>
      <c r="I93" s="6"/>
      <c r="J93" s="6"/>
    </row>
    <row r="94" spans="8:10" ht="15">
      <c r="H94" s="6"/>
      <c r="I94" s="6"/>
      <c r="J94" s="6"/>
    </row>
    <row r="95" spans="8:10" ht="15">
      <c r="H95" s="6"/>
      <c r="I95" s="6"/>
      <c r="J95" s="6"/>
    </row>
    <row r="96" spans="8:10" ht="15">
      <c r="H96" s="6"/>
      <c r="I96" s="6"/>
      <c r="J96" s="6"/>
    </row>
    <row r="97" spans="8:10" ht="15">
      <c r="H97" s="6"/>
      <c r="I97" s="6"/>
      <c r="J97" s="6"/>
    </row>
    <row r="98" spans="8:10" ht="15">
      <c r="H98" s="6"/>
      <c r="I98" s="6"/>
      <c r="J98" s="6"/>
    </row>
    <row r="99" spans="8:10" ht="15">
      <c r="H99" s="6"/>
      <c r="I99" s="6"/>
      <c r="J99" s="6"/>
    </row>
    <row r="100" spans="8:10" ht="15">
      <c r="H100" s="6"/>
      <c r="I100" s="6"/>
      <c r="J100" s="6"/>
    </row>
    <row r="101" spans="8:10" ht="15">
      <c r="H101" s="6"/>
      <c r="I101" s="6"/>
      <c r="J101" s="6"/>
    </row>
    <row r="102" spans="8:10" ht="15">
      <c r="H102" s="6"/>
      <c r="I102" s="6"/>
      <c r="J102" s="6"/>
    </row>
    <row r="103" spans="8:10" ht="15">
      <c r="H103" s="6"/>
      <c r="I103" s="6"/>
      <c r="J103" s="6"/>
    </row>
    <row r="104" spans="8:10" ht="15">
      <c r="H104" s="6"/>
      <c r="I104" s="6"/>
      <c r="J104" s="6"/>
    </row>
    <row r="105" spans="8:10" ht="15">
      <c r="H105" s="6"/>
      <c r="I105" s="6"/>
      <c r="J105" s="6"/>
    </row>
    <row r="106" spans="8:10" ht="15">
      <c r="H106" s="6"/>
      <c r="I106" s="6"/>
      <c r="J106" s="6"/>
    </row>
    <row r="107" spans="8:10" ht="15">
      <c r="H107" s="6"/>
      <c r="I107" s="6"/>
      <c r="J107" s="6"/>
    </row>
    <row r="108" spans="8:10" ht="15">
      <c r="H108" s="6"/>
      <c r="I108" s="6"/>
      <c r="J108" s="6"/>
    </row>
    <row r="109" spans="8:10" ht="15">
      <c r="H109" s="6"/>
      <c r="I109" s="6"/>
      <c r="J109" s="6"/>
    </row>
    <row r="110" spans="8:10" ht="15">
      <c r="H110" s="6"/>
      <c r="I110" s="6"/>
      <c r="J110" s="6"/>
    </row>
    <row r="111" spans="8:10" ht="15">
      <c r="H111" s="6"/>
      <c r="I111" s="6"/>
      <c r="J111" s="6"/>
    </row>
    <row r="112" spans="8:10" ht="15">
      <c r="H112" s="6"/>
      <c r="I112" s="6"/>
      <c r="J112" s="6"/>
    </row>
    <row r="113" spans="8:10" ht="15">
      <c r="H113" s="6"/>
      <c r="I113" s="6"/>
      <c r="J113" s="6"/>
    </row>
    <row r="114" spans="8:10" ht="15">
      <c r="H114" s="6"/>
      <c r="I114" s="6"/>
      <c r="J114" s="6"/>
    </row>
    <row r="115" spans="8:10" ht="15">
      <c r="H115" s="6"/>
      <c r="I115" s="6"/>
      <c r="J115" s="6"/>
    </row>
    <row r="116" spans="8:10" ht="15">
      <c r="H116" s="6"/>
      <c r="I116" s="6"/>
      <c r="J116" s="6"/>
    </row>
    <row r="117" spans="8:10" ht="15">
      <c r="H117" s="6"/>
      <c r="I117" s="6"/>
      <c r="J117" s="6"/>
    </row>
    <row r="118" spans="8:10" ht="15">
      <c r="H118" s="6"/>
      <c r="I118" s="6"/>
      <c r="J118" s="6"/>
    </row>
    <row r="119" spans="8:10" ht="15">
      <c r="H119" s="6"/>
      <c r="I119" s="6"/>
      <c r="J119" s="6"/>
    </row>
    <row r="120" spans="8:10" ht="15">
      <c r="H120" s="6"/>
      <c r="I120" s="6"/>
      <c r="J120" s="6"/>
    </row>
    <row r="121" spans="8:10" ht="15">
      <c r="H121" s="6"/>
      <c r="I121" s="6"/>
      <c r="J121" s="6"/>
    </row>
    <row r="122" spans="8:10" ht="15">
      <c r="H122" s="6"/>
      <c r="I122" s="6"/>
      <c r="J122" s="6"/>
    </row>
    <row r="123" spans="8:10" ht="15">
      <c r="H123" s="6"/>
      <c r="I123" s="6"/>
      <c r="J123" s="6"/>
    </row>
    <row r="124" spans="8:10" ht="15">
      <c r="H124" s="6"/>
      <c r="I124" s="6"/>
      <c r="J124" s="6"/>
    </row>
    <row r="125" spans="8:10" ht="15">
      <c r="H125" s="6"/>
      <c r="I125" s="6"/>
      <c r="J125" s="6"/>
    </row>
    <row r="126" spans="8:10" ht="15">
      <c r="H126" s="6"/>
      <c r="I126" s="6"/>
      <c r="J126" s="6"/>
    </row>
    <row r="127" spans="8:10" ht="15">
      <c r="H127" s="6"/>
      <c r="I127" s="6"/>
      <c r="J127" s="6"/>
    </row>
    <row r="128" spans="8:10" ht="15">
      <c r="H128" s="6"/>
      <c r="I128" s="6"/>
      <c r="J128" s="6"/>
    </row>
    <row r="129" spans="8:10" ht="15">
      <c r="H129" s="6"/>
      <c r="I129" s="6"/>
      <c r="J129" s="6"/>
    </row>
    <row r="130" spans="8:10" ht="15">
      <c r="H130" s="6"/>
      <c r="I130" s="6"/>
      <c r="J130" s="6"/>
    </row>
    <row r="131" spans="8:10" ht="15">
      <c r="H131" s="6"/>
      <c r="I131" s="6"/>
      <c r="J131" s="6"/>
    </row>
    <row r="132" spans="8:10" ht="15">
      <c r="H132" s="6"/>
      <c r="I132" s="6"/>
      <c r="J132" s="6"/>
    </row>
    <row r="133" spans="8:10" ht="15">
      <c r="H133" s="6"/>
      <c r="I133" s="6"/>
      <c r="J133" s="6"/>
    </row>
    <row r="134" spans="8:10" ht="15">
      <c r="H134" s="6"/>
      <c r="I134" s="6"/>
      <c r="J134" s="6"/>
    </row>
    <row r="135" spans="8:10" ht="15">
      <c r="H135" s="6"/>
      <c r="I135" s="6"/>
      <c r="J135" s="6"/>
    </row>
    <row r="136" spans="8:10" ht="15">
      <c r="H136" s="6"/>
      <c r="I136" s="6"/>
      <c r="J136" s="6"/>
    </row>
    <row r="137" spans="8:10" ht="15">
      <c r="H137" s="6"/>
      <c r="I137" s="6"/>
      <c r="J137" s="6"/>
    </row>
    <row r="138" spans="8:10" ht="15">
      <c r="H138" s="6"/>
      <c r="I138" s="6"/>
      <c r="J138" s="6"/>
    </row>
    <row r="139" spans="8:10" ht="15">
      <c r="H139" s="6"/>
      <c r="I139" s="6"/>
      <c r="J139" s="6"/>
    </row>
    <row r="140" spans="8:10" ht="15">
      <c r="H140" s="6"/>
      <c r="I140" s="6"/>
      <c r="J140" s="6"/>
    </row>
    <row r="141" spans="8:10" ht="15">
      <c r="H141" s="6"/>
      <c r="I141" s="6"/>
      <c r="J141" s="6"/>
    </row>
    <row r="142" spans="8:10" ht="15">
      <c r="H142" s="6"/>
      <c r="I142" s="6"/>
      <c r="J142" s="6"/>
    </row>
    <row r="143" spans="8:10" ht="15">
      <c r="H143" s="6"/>
      <c r="I143" s="6"/>
      <c r="J143" s="6"/>
    </row>
    <row r="144" spans="8:10" ht="15">
      <c r="H144" s="6"/>
      <c r="I144" s="6"/>
      <c r="J144" s="6"/>
    </row>
    <row r="145" spans="8:10" ht="15">
      <c r="H145" s="6"/>
      <c r="I145" s="6"/>
      <c r="J145" s="6"/>
    </row>
    <row r="146" spans="8:10" ht="15">
      <c r="H146" s="6"/>
      <c r="I146" s="6"/>
      <c r="J146" s="6"/>
    </row>
    <row r="147" spans="8:10" ht="15">
      <c r="H147" s="6"/>
      <c r="I147" s="6"/>
      <c r="J147" s="6"/>
    </row>
    <row r="148" spans="8:10" ht="15">
      <c r="H148" s="6"/>
      <c r="I148" s="6"/>
      <c r="J148" s="6"/>
    </row>
    <row r="149" spans="8:10" ht="15">
      <c r="H149" s="6"/>
      <c r="I149" s="6"/>
      <c r="J149" s="6"/>
    </row>
    <row r="150" spans="8:10" ht="15">
      <c r="H150" s="6"/>
      <c r="I150" s="6"/>
      <c r="J150" s="6"/>
    </row>
    <row r="151" spans="8:10" ht="15">
      <c r="H151" s="6"/>
      <c r="I151" s="6"/>
      <c r="J151" s="6"/>
    </row>
    <row r="152" spans="8:10" ht="15">
      <c r="H152" s="6"/>
      <c r="I152" s="6"/>
      <c r="J152" s="6"/>
    </row>
    <row r="153" spans="8:10" ht="15">
      <c r="H153" s="6"/>
      <c r="I153" s="6"/>
      <c r="J153" s="6"/>
    </row>
    <row r="154" spans="8:10" ht="15">
      <c r="H154" s="6"/>
      <c r="I154" s="6"/>
      <c r="J154" s="6"/>
    </row>
    <row r="155" spans="8:10" ht="15">
      <c r="H155" s="6"/>
      <c r="I155" s="6"/>
      <c r="J155" s="6"/>
    </row>
    <row r="156" spans="8:10" ht="15">
      <c r="H156" s="6"/>
      <c r="I156" s="6"/>
      <c r="J156" s="6"/>
    </row>
    <row r="157" spans="8:10" ht="15">
      <c r="H157" s="6"/>
      <c r="I157" s="6"/>
      <c r="J157" s="6"/>
    </row>
    <row r="158" spans="8:10" ht="15">
      <c r="H158" s="6"/>
      <c r="I158" s="6"/>
      <c r="J158" s="6"/>
    </row>
    <row r="159" spans="8:10" ht="15">
      <c r="H159" s="6"/>
      <c r="I159" s="6"/>
      <c r="J159" s="6"/>
    </row>
    <row r="160" spans="8:10" ht="15">
      <c r="H160" s="6"/>
      <c r="I160" s="6"/>
      <c r="J160" s="6"/>
    </row>
    <row r="161" spans="8:10" ht="15">
      <c r="H161" s="6"/>
      <c r="I161" s="6"/>
      <c r="J161" s="6"/>
    </row>
    <row r="162" spans="8:10" ht="15">
      <c r="H162" s="6"/>
      <c r="I162" s="6"/>
      <c r="J162" s="6"/>
    </row>
    <row r="163" spans="8:10" ht="15">
      <c r="H163" s="6"/>
      <c r="I163" s="6"/>
      <c r="J163" s="6"/>
    </row>
    <row r="164" spans="8:10" ht="15">
      <c r="H164" s="6"/>
      <c r="I164" s="6"/>
      <c r="J164" s="6"/>
    </row>
    <row r="165" spans="8:10" ht="15">
      <c r="H165" s="6"/>
      <c r="I165" s="6"/>
      <c r="J165" s="6"/>
    </row>
    <row r="166" spans="8:10" ht="15">
      <c r="H166" s="6"/>
      <c r="I166" s="6"/>
      <c r="J166" s="6"/>
    </row>
    <row r="167" spans="8:10" ht="15">
      <c r="H167" s="6"/>
      <c r="I167" s="6"/>
      <c r="J167" s="6"/>
    </row>
    <row r="168" spans="8:10" ht="15">
      <c r="H168" s="6"/>
      <c r="I168" s="6"/>
      <c r="J168" s="6"/>
    </row>
    <row r="169" spans="8:10" ht="15">
      <c r="H169" s="6"/>
      <c r="I169" s="6"/>
      <c r="J169" s="6"/>
    </row>
    <row r="170" spans="8:10" ht="15">
      <c r="H170" s="6"/>
      <c r="I170" s="6"/>
      <c r="J170" s="6"/>
    </row>
    <row r="171" spans="8:10" ht="15">
      <c r="H171" s="6"/>
      <c r="I171" s="6"/>
      <c r="J171" s="6"/>
    </row>
    <row r="172" spans="8:10" ht="15">
      <c r="H172" s="6"/>
      <c r="I172" s="6"/>
      <c r="J172" s="6"/>
    </row>
    <row r="173" spans="8:10" ht="15">
      <c r="H173" s="6"/>
      <c r="I173" s="6"/>
      <c r="J173" s="6"/>
    </row>
    <row r="174" spans="8:10" ht="15">
      <c r="H174" s="6"/>
      <c r="I174" s="6"/>
      <c r="J174" s="6"/>
    </row>
    <row r="175" spans="8:10" ht="15">
      <c r="H175" s="6"/>
      <c r="I175" s="6"/>
      <c r="J175" s="6"/>
    </row>
    <row r="176" spans="8:10" ht="15">
      <c r="H176" s="6"/>
      <c r="I176" s="6"/>
      <c r="J176" s="6"/>
    </row>
    <row r="177" spans="8:10" ht="15">
      <c r="H177" s="6"/>
      <c r="I177" s="6"/>
      <c r="J177" s="6"/>
    </row>
    <row r="178" spans="8:10" ht="15">
      <c r="H178" s="6"/>
      <c r="I178" s="6"/>
      <c r="J178" s="6"/>
    </row>
    <row r="179" spans="8:10" ht="15">
      <c r="H179" s="6"/>
      <c r="I179" s="6"/>
      <c r="J179" s="6"/>
    </row>
    <row r="180" spans="8:10" ht="15">
      <c r="H180" s="6"/>
      <c r="I180" s="6"/>
      <c r="J180" s="6"/>
    </row>
    <row r="181" spans="8:10" ht="15">
      <c r="H181" s="6"/>
      <c r="I181" s="6"/>
      <c r="J181" s="6"/>
    </row>
    <row r="182" spans="8:10" ht="15">
      <c r="H182" s="6"/>
      <c r="I182" s="6"/>
      <c r="J182" s="6"/>
    </row>
    <row r="183" spans="8:10" ht="15">
      <c r="H183" s="6"/>
      <c r="I183" s="6"/>
      <c r="J183" s="6"/>
    </row>
    <row r="184" spans="8:10" ht="15">
      <c r="H184" s="6"/>
      <c r="I184" s="6"/>
      <c r="J184" s="6"/>
    </row>
  </sheetData>
  <sheetProtection/>
  <mergeCells count="6">
    <mergeCell ref="B2:C2"/>
    <mergeCell ref="A7:G7"/>
    <mergeCell ref="C5:G5"/>
    <mergeCell ref="B6:G6"/>
    <mergeCell ref="B4:E4"/>
    <mergeCell ref="C3:G3"/>
  </mergeCells>
  <printOptions/>
  <pageMargins left="0.6692913385826772" right="0.1968503937007874" top="0.5511811023622047" bottom="0.31496062992125984" header="1.141732283464567" footer="0.3937007874015748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Q161"/>
  <sheetViews>
    <sheetView tabSelected="1" zoomScalePageLayoutView="0" workbookViewId="0" topLeftCell="A3">
      <selection activeCell="D5" sqref="D5:O5"/>
    </sheetView>
  </sheetViews>
  <sheetFormatPr defaultColWidth="9.140625" defaultRowHeight="12.75"/>
  <cols>
    <col min="1" max="1" width="48.140625" style="40" customWidth="1"/>
    <col min="2" max="3" width="6.28125" style="40" hidden="1" customWidth="1"/>
    <col min="4" max="4" width="5.140625" style="45" customWidth="1"/>
    <col min="5" max="6" width="4.28125" style="102" customWidth="1"/>
    <col min="7" max="7" width="5.7109375" style="102" hidden="1" customWidth="1"/>
    <col min="8" max="8" width="13.7109375" style="102" customWidth="1"/>
    <col min="9" max="9" width="4.421875" style="102" customWidth="1"/>
    <col min="10" max="10" width="12.57421875" style="102" hidden="1" customWidth="1"/>
    <col min="11" max="13" width="13.7109375" style="102" customWidth="1"/>
    <col min="14" max="15" width="13.7109375" style="102" hidden="1" customWidth="1"/>
    <col min="16" max="16" width="11.57421875" style="39" bestFit="1" customWidth="1"/>
    <col min="17" max="17" width="10.00390625" style="39" bestFit="1" customWidth="1"/>
    <col min="18" max="16384" width="9.140625" style="39" customWidth="1"/>
  </cols>
  <sheetData>
    <row r="1" spans="4:15" ht="15" hidden="1">
      <c r="D1" s="6" t="s">
        <v>75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4:15" ht="55.5" customHeight="1" hidden="1">
      <c r="D2" s="206" t="s">
        <v>136</v>
      </c>
      <c r="E2" s="206"/>
      <c r="F2" s="206"/>
      <c r="G2" s="206"/>
      <c r="H2" s="206"/>
      <c r="I2" s="206"/>
      <c r="J2" s="206"/>
      <c r="K2" s="206"/>
      <c r="L2" s="172"/>
      <c r="M2" s="172"/>
      <c r="N2" s="39"/>
      <c r="O2" s="39"/>
    </row>
    <row r="3" spans="4:15" ht="21" customHeight="1">
      <c r="D3" s="206" t="s">
        <v>191</v>
      </c>
      <c r="E3" s="205"/>
      <c r="F3" s="205"/>
      <c r="G3" s="205"/>
      <c r="H3" s="205"/>
      <c r="I3" s="205"/>
      <c r="J3" s="205"/>
      <c r="K3" s="205"/>
      <c r="L3" s="205"/>
      <c r="M3" s="205"/>
      <c r="N3" s="39"/>
      <c r="O3" s="39"/>
    </row>
    <row r="4" spans="4:15" ht="62.25" customHeight="1">
      <c r="D4" s="206" t="s">
        <v>329</v>
      </c>
      <c r="E4" s="205"/>
      <c r="F4" s="205"/>
      <c r="G4" s="205"/>
      <c r="H4" s="205"/>
      <c r="I4" s="205"/>
      <c r="J4" s="205"/>
      <c r="K4" s="205"/>
      <c r="L4" s="205"/>
      <c r="M4" s="205"/>
      <c r="N4" s="39"/>
      <c r="O4" s="39"/>
    </row>
    <row r="5" spans="4:15" ht="16.5" customHeight="1">
      <c r="D5" s="207" t="s">
        <v>358</v>
      </c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</row>
    <row r="6" spans="4:15" ht="45.75" customHeight="1">
      <c r="D6" s="209" t="s">
        <v>312</v>
      </c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</row>
    <row r="7" spans="4:15" ht="9" customHeight="1"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5" ht="32.25" customHeight="1">
      <c r="A8" s="208" t="s">
        <v>332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</row>
    <row r="9" spans="1:15" ht="15" customHeight="1">
      <c r="A9" s="43"/>
      <c r="B9" s="44"/>
      <c r="C9" s="44"/>
      <c r="E9" s="43"/>
      <c r="F9" s="43"/>
      <c r="G9" s="43"/>
      <c r="H9" s="43"/>
      <c r="I9" s="43"/>
      <c r="J9" s="44"/>
      <c r="K9" s="7"/>
      <c r="L9" s="7"/>
      <c r="M9" s="7"/>
      <c r="N9" s="7"/>
      <c r="O9" s="7" t="s">
        <v>204</v>
      </c>
    </row>
    <row r="10" spans="1:15" ht="30.75" customHeight="1">
      <c r="A10" s="46"/>
      <c r="B10" s="46" t="s">
        <v>86</v>
      </c>
      <c r="C10" s="46" t="s">
        <v>87</v>
      </c>
      <c r="D10" s="36" t="s">
        <v>88</v>
      </c>
      <c r="E10" s="47" t="s">
        <v>34</v>
      </c>
      <c r="F10" s="47" t="s">
        <v>35</v>
      </c>
      <c r="G10" s="47" t="s">
        <v>89</v>
      </c>
      <c r="H10" s="47" t="s">
        <v>36</v>
      </c>
      <c r="I10" s="47" t="s">
        <v>37</v>
      </c>
      <c r="J10" s="47" t="s">
        <v>243</v>
      </c>
      <c r="K10" s="48" t="s">
        <v>318</v>
      </c>
      <c r="L10" s="48" t="s">
        <v>319</v>
      </c>
      <c r="M10" s="48" t="s">
        <v>289</v>
      </c>
      <c r="N10" s="48" t="s">
        <v>299</v>
      </c>
      <c r="O10" s="48" t="s">
        <v>313</v>
      </c>
    </row>
    <row r="11" spans="1:15" ht="17.25" customHeight="1">
      <c r="A11" s="49" t="s">
        <v>152</v>
      </c>
      <c r="B11" s="50">
        <v>63</v>
      </c>
      <c r="C11" s="50">
        <v>0</v>
      </c>
      <c r="D11" s="51">
        <v>866</v>
      </c>
      <c r="E11" s="47"/>
      <c r="F11" s="47"/>
      <c r="G11" s="47"/>
      <c r="H11" s="47"/>
      <c r="I11" s="47"/>
      <c r="J11" s="52" t="e">
        <f aca="true" t="shared" si="0" ref="J11:O11">J123</f>
        <v>#REF!</v>
      </c>
      <c r="K11" s="52">
        <f t="shared" si="0"/>
        <v>4039130</v>
      </c>
      <c r="L11" s="52">
        <f t="shared" si="0"/>
        <v>1152708.9100000001</v>
      </c>
      <c r="M11" s="52">
        <f t="shared" si="0"/>
        <v>5191838.91</v>
      </c>
      <c r="N11" s="52">
        <f t="shared" si="0"/>
        <v>3855526</v>
      </c>
      <c r="O11" s="52">
        <f t="shared" si="0"/>
        <v>3926030</v>
      </c>
    </row>
    <row r="12" spans="1:15" s="58" customFormat="1" ht="15.75" customHeight="1">
      <c r="A12" s="98" t="s">
        <v>38</v>
      </c>
      <c r="B12" s="50">
        <v>63</v>
      </c>
      <c r="C12" s="50">
        <v>0</v>
      </c>
      <c r="D12" s="54">
        <v>866</v>
      </c>
      <c r="E12" s="55" t="s">
        <v>39</v>
      </c>
      <c r="F12" s="56"/>
      <c r="G12" s="56"/>
      <c r="H12" s="56"/>
      <c r="I12" s="56"/>
      <c r="J12" s="57" t="e">
        <f>J13+J33+#REF!+J44</f>
        <v>#REF!</v>
      </c>
      <c r="K12" s="57">
        <f>K13+K33+K44</f>
        <v>1509640</v>
      </c>
      <c r="L12" s="57">
        <f>L13+L33+L44+L40</f>
        <v>336412</v>
      </c>
      <c r="M12" s="57">
        <f>M13+M33+M44+M40</f>
        <v>1846052</v>
      </c>
      <c r="N12" s="57">
        <f>N13+N33+N44</f>
        <v>1326040</v>
      </c>
      <c r="O12" s="57">
        <f>O13+O33+O44</f>
        <v>1369640</v>
      </c>
    </row>
    <row r="13" spans="1:15" ht="75" customHeight="1">
      <c r="A13" s="98" t="s">
        <v>43</v>
      </c>
      <c r="B13" s="50">
        <v>63</v>
      </c>
      <c r="C13" s="50">
        <v>0</v>
      </c>
      <c r="D13" s="54">
        <v>866</v>
      </c>
      <c r="E13" s="59" t="s">
        <v>39</v>
      </c>
      <c r="F13" s="59" t="s">
        <v>44</v>
      </c>
      <c r="G13" s="59"/>
      <c r="H13" s="60"/>
      <c r="I13" s="47"/>
      <c r="J13" s="57">
        <f>J14+J17+J24+J30</f>
        <v>1436110.35</v>
      </c>
      <c r="K13" s="57">
        <f>K14+K17+K24+K30+K27</f>
        <v>1506540</v>
      </c>
      <c r="L13" s="57">
        <f>L14+L17+L24+L30+L27</f>
        <v>316598</v>
      </c>
      <c r="M13" s="57">
        <f>M14+M17+M24+M30+M27</f>
        <v>1823138</v>
      </c>
      <c r="N13" s="57">
        <f>N14+N17+N24+N30+N27</f>
        <v>1284940</v>
      </c>
      <c r="O13" s="57">
        <f>O14+O17+O24+O30+O27</f>
        <v>1289540</v>
      </c>
    </row>
    <row r="14" spans="1:15" ht="45.75" customHeight="1">
      <c r="A14" s="63" t="s">
        <v>231</v>
      </c>
      <c r="B14" s="46">
        <v>63</v>
      </c>
      <c r="C14" s="46">
        <v>0</v>
      </c>
      <c r="D14" s="64">
        <v>866</v>
      </c>
      <c r="E14" s="65" t="s">
        <v>39</v>
      </c>
      <c r="F14" s="65" t="s">
        <v>44</v>
      </c>
      <c r="G14" s="65" t="s">
        <v>106</v>
      </c>
      <c r="H14" s="60" t="s">
        <v>262</v>
      </c>
      <c r="I14" s="66" t="s">
        <v>91</v>
      </c>
      <c r="J14" s="67">
        <f aca="true" t="shared" si="1" ref="J14:O15">J15</f>
        <v>458700</v>
      </c>
      <c r="K14" s="67">
        <f t="shared" si="1"/>
        <v>551400</v>
      </c>
      <c r="L14" s="67">
        <f t="shared" si="1"/>
        <v>4200</v>
      </c>
      <c r="M14" s="67">
        <f t="shared" si="1"/>
        <v>555600</v>
      </c>
      <c r="N14" s="67">
        <f t="shared" si="1"/>
        <v>447000</v>
      </c>
      <c r="O14" s="67">
        <f t="shared" si="1"/>
        <v>450000</v>
      </c>
    </row>
    <row r="15" spans="1:15" ht="75" customHeight="1">
      <c r="A15" s="34" t="s">
        <v>90</v>
      </c>
      <c r="B15" s="46">
        <v>63</v>
      </c>
      <c r="C15" s="46">
        <v>0</v>
      </c>
      <c r="D15" s="64">
        <v>866</v>
      </c>
      <c r="E15" s="65" t="s">
        <v>39</v>
      </c>
      <c r="F15" s="65" t="s">
        <v>44</v>
      </c>
      <c r="G15" s="65" t="s">
        <v>106</v>
      </c>
      <c r="H15" s="60" t="s">
        <v>262</v>
      </c>
      <c r="I15" s="60" t="s">
        <v>20</v>
      </c>
      <c r="J15" s="67">
        <f t="shared" si="1"/>
        <v>458700</v>
      </c>
      <c r="K15" s="67">
        <f t="shared" si="1"/>
        <v>551400</v>
      </c>
      <c r="L15" s="67">
        <v>4200</v>
      </c>
      <c r="M15" s="67">
        <f>M16</f>
        <v>555600</v>
      </c>
      <c r="N15" s="67">
        <f t="shared" si="1"/>
        <v>447000</v>
      </c>
      <c r="O15" s="67">
        <f t="shared" si="1"/>
        <v>450000</v>
      </c>
    </row>
    <row r="16" spans="1:17" ht="34.5" customHeight="1">
      <c r="A16" s="34" t="s">
        <v>92</v>
      </c>
      <c r="B16" s="46">
        <v>63</v>
      </c>
      <c r="C16" s="46">
        <v>0</v>
      </c>
      <c r="D16" s="64">
        <v>866</v>
      </c>
      <c r="E16" s="47" t="s">
        <v>39</v>
      </c>
      <c r="F16" s="65" t="s">
        <v>44</v>
      </c>
      <c r="G16" s="47" t="s">
        <v>106</v>
      </c>
      <c r="H16" s="60" t="s">
        <v>262</v>
      </c>
      <c r="I16" s="60" t="s">
        <v>21</v>
      </c>
      <c r="J16" s="67">
        <v>458700</v>
      </c>
      <c r="K16" s="67">
        <v>551400</v>
      </c>
      <c r="L16" s="67">
        <v>4200</v>
      </c>
      <c r="M16" s="67">
        <f>K16+L16</f>
        <v>555600</v>
      </c>
      <c r="N16" s="67">
        <v>447000</v>
      </c>
      <c r="O16" s="67">
        <v>450000</v>
      </c>
      <c r="Q16" s="169"/>
    </row>
    <row r="17" spans="1:15" ht="34.5" customHeight="1">
      <c r="A17" s="80" t="s">
        <v>93</v>
      </c>
      <c r="B17" s="46">
        <v>63</v>
      </c>
      <c r="C17" s="46">
        <v>0</v>
      </c>
      <c r="D17" s="64">
        <v>866</v>
      </c>
      <c r="E17" s="47" t="s">
        <v>39</v>
      </c>
      <c r="F17" s="47" t="s">
        <v>44</v>
      </c>
      <c r="G17" s="60" t="s">
        <v>94</v>
      </c>
      <c r="H17" s="60" t="s">
        <v>264</v>
      </c>
      <c r="I17" s="47"/>
      <c r="J17" s="67">
        <f aca="true" t="shared" si="2" ref="J17:O17">J18+J20+J22</f>
        <v>963410.35</v>
      </c>
      <c r="K17" s="67">
        <f t="shared" si="2"/>
        <v>950140</v>
      </c>
      <c r="L17" s="67">
        <f t="shared" si="2"/>
        <v>307598</v>
      </c>
      <c r="M17" s="67">
        <f t="shared" si="2"/>
        <v>1257738</v>
      </c>
      <c r="N17" s="67">
        <f t="shared" si="2"/>
        <v>832940</v>
      </c>
      <c r="O17" s="67">
        <f t="shared" si="2"/>
        <v>834540</v>
      </c>
    </row>
    <row r="18" spans="1:16" ht="76.5" customHeight="1" hidden="1">
      <c r="A18" s="70" t="s">
        <v>90</v>
      </c>
      <c r="B18" s="46">
        <v>63</v>
      </c>
      <c r="C18" s="46">
        <v>0</v>
      </c>
      <c r="D18" s="64">
        <v>866</v>
      </c>
      <c r="E18" s="65" t="s">
        <v>39</v>
      </c>
      <c r="F18" s="65" t="s">
        <v>44</v>
      </c>
      <c r="G18" s="60" t="s">
        <v>94</v>
      </c>
      <c r="H18" s="60" t="s">
        <v>264</v>
      </c>
      <c r="I18" s="47" t="s">
        <v>20</v>
      </c>
      <c r="J18" s="67">
        <f>J19</f>
        <v>701400</v>
      </c>
      <c r="K18" s="67">
        <f>K19</f>
        <v>630000</v>
      </c>
      <c r="L18" s="67"/>
      <c r="M18" s="67">
        <f aca="true" t="shared" si="3" ref="M18:M88">K18+L18</f>
        <v>630000</v>
      </c>
      <c r="N18" s="67">
        <f>N19</f>
        <v>520500</v>
      </c>
      <c r="O18" s="67">
        <f>O19</f>
        <v>560000</v>
      </c>
      <c r="P18" s="169"/>
    </row>
    <row r="19" spans="1:15" ht="30" customHeight="1" hidden="1">
      <c r="A19" s="70" t="s">
        <v>92</v>
      </c>
      <c r="B19" s="46">
        <v>63</v>
      </c>
      <c r="C19" s="46">
        <v>0</v>
      </c>
      <c r="D19" s="64">
        <v>866</v>
      </c>
      <c r="E19" s="47" t="s">
        <v>39</v>
      </c>
      <c r="F19" s="47" t="s">
        <v>44</v>
      </c>
      <c r="G19" s="60" t="s">
        <v>94</v>
      </c>
      <c r="H19" s="60" t="s">
        <v>264</v>
      </c>
      <c r="I19" s="47" t="s">
        <v>21</v>
      </c>
      <c r="J19" s="67">
        <v>701400</v>
      </c>
      <c r="K19" s="67">
        <v>630000</v>
      </c>
      <c r="L19" s="67">
        <v>0</v>
      </c>
      <c r="M19" s="67">
        <v>630000</v>
      </c>
      <c r="N19" s="67">
        <v>520500</v>
      </c>
      <c r="O19" s="67">
        <v>560000</v>
      </c>
    </row>
    <row r="20" spans="1:15" ht="30" customHeight="1">
      <c r="A20" s="69" t="s">
        <v>167</v>
      </c>
      <c r="B20" s="46">
        <v>63</v>
      </c>
      <c r="C20" s="46">
        <v>0</v>
      </c>
      <c r="D20" s="64">
        <v>866</v>
      </c>
      <c r="E20" s="71" t="s">
        <v>39</v>
      </c>
      <c r="F20" s="71" t="s">
        <v>44</v>
      </c>
      <c r="G20" s="60" t="s">
        <v>94</v>
      </c>
      <c r="H20" s="60" t="s">
        <v>264</v>
      </c>
      <c r="I20" s="71" t="s">
        <v>22</v>
      </c>
      <c r="J20" s="67">
        <f aca="true" t="shared" si="4" ref="J20:O20">J21</f>
        <v>239510.35</v>
      </c>
      <c r="K20" s="67">
        <f t="shared" si="4"/>
        <v>304300</v>
      </c>
      <c r="L20" s="67">
        <f t="shared" si="4"/>
        <v>307598</v>
      </c>
      <c r="M20" s="67">
        <f t="shared" si="4"/>
        <v>611898</v>
      </c>
      <c r="N20" s="67">
        <f t="shared" si="4"/>
        <v>296600</v>
      </c>
      <c r="O20" s="67">
        <f t="shared" si="4"/>
        <v>258700</v>
      </c>
    </row>
    <row r="21" spans="1:15" ht="45" customHeight="1">
      <c r="A21" s="73" t="s">
        <v>168</v>
      </c>
      <c r="B21" s="46">
        <v>63</v>
      </c>
      <c r="C21" s="46">
        <v>0</v>
      </c>
      <c r="D21" s="35">
        <v>866</v>
      </c>
      <c r="E21" s="47" t="s">
        <v>39</v>
      </c>
      <c r="F21" s="47" t="s">
        <v>44</v>
      </c>
      <c r="G21" s="60" t="s">
        <v>94</v>
      </c>
      <c r="H21" s="60" t="s">
        <v>264</v>
      </c>
      <c r="I21" s="47" t="s">
        <v>23</v>
      </c>
      <c r="J21" s="67">
        <v>239510.35</v>
      </c>
      <c r="K21" s="67">
        <v>304300</v>
      </c>
      <c r="L21" s="67">
        <v>307598</v>
      </c>
      <c r="M21" s="67">
        <f t="shared" si="3"/>
        <v>611898</v>
      </c>
      <c r="N21" s="67">
        <v>296600</v>
      </c>
      <c r="O21" s="67">
        <v>258700</v>
      </c>
    </row>
    <row r="22" spans="1:15" ht="15.75" customHeight="1" hidden="1">
      <c r="A22" s="74" t="s">
        <v>24</v>
      </c>
      <c r="B22" s="46">
        <v>63</v>
      </c>
      <c r="C22" s="46">
        <v>0</v>
      </c>
      <c r="D22" s="35">
        <v>866</v>
      </c>
      <c r="E22" s="47" t="s">
        <v>39</v>
      </c>
      <c r="F22" s="47" t="s">
        <v>44</v>
      </c>
      <c r="G22" s="60" t="s">
        <v>94</v>
      </c>
      <c r="H22" s="60" t="s">
        <v>264</v>
      </c>
      <c r="I22" s="47" t="s">
        <v>25</v>
      </c>
      <c r="J22" s="67">
        <f>J23</f>
        <v>22500</v>
      </c>
      <c r="K22" s="67">
        <f>K23</f>
        <v>15840</v>
      </c>
      <c r="L22" s="67"/>
      <c r="M22" s="67">
        <f t="shared" si="3"/>
        <v>15840</v>
      </c>
      <c r="N22" s="67">
        <f>N23</f>
        <v>15840</v>
      </c>
      <c r="O22" s="67">
        <f>O23</f>
        <v>15840</v>
      </c>
    </row>
    <row r="23" spans="1:15" ht="15.75" customHeight="1" hidden="1">
      <c r="A23" s="73" t="s">
        <v>206</v>
      </c>
      <c r="B23" s="46">
        <v>63</v>
      </c>
      <c r="C23" s="46">
        <v>0</v>
      </c>
      <c r="D23" s="35">
        <v>866</v>
      </c>
      <c r="E23" s="47" t="s">
        <v>39</v>
      </c>
      <c r="F23" s="47" t="s">
        <v>44</v>
      </c>
      <c r="G23" s="60" t="s">
        <v>94</v>
      </c>
      <c r="H23" s="60" t="s">
        <v>264</v>
      </c>
      <c r="I23" s="47" t="s">
        <v>169</v>
      </c>
      <c r="J23" s="67">
        <f>19679+840+1981</f>
        <v>22500</v>
      </c>
      <c r="K23" s="67">
        <v>15840</v>
      </c>
      <c r="L23" s="67"/>
      <c r="M23" s="67">
        <f t="shared" si="3"/>
        <v>15840</v>
      </c>
      <c r="N23" s="67">
        <v>15840</v>
      </c>
      <c r="O23" s="67">
        <v>15840</v>
      </c>
    </row>
    <row r="24" spans="1:15" ht="28.5" customHeight="1">
      <c r="A24" s="23" t="s">
        <v>219</v>
      </c>
      <c r="B24" s="46"/>
      <c r="C24" s="46"/>
      <c r="D24" s="35">
        <v>866</v>
      </c>
      <c r="E24" s="47" t="s">
        <v>39</v>
      </c>
      <c r="F24" s="47" t="s">
        <v>44</v>
      </c>
      <c r="G24" s="60"/>
      <c r="H24" s="60" t="s">
        <v>265</v>
      </c>
      <c r="I24" s="47"/>
      <c r="J24" s="67">
        <f aca="true" t="shared" si="5" ref="J24:O25">J25</f>
        <v>10000</v>
      </c>
      <c r="K24" s="67">
        <v>0</v>
      </c>
      <c r="L24" s="67">
        <f>L25</f>
        <v>1600</v>
      </c>
      <c r="M24" s="67">
        <f>M26</f>
        <v>1600</v>
      </c>
      <c r="N24" s="67">
        <f t="shared" si="5"/>
        <v>0</v>
      </c>
      <c r="O24" s="67">
        <f t="shared" si="5"/>
        <v>0</v>
      </c>
    </row>
    <row r="25" spans="1:15" ht="31.5" customHeight="1">
      <c r="A25" s="73" t="s">
        <v>167</v>
      </c>
      <c r="B25" s="46"/>
      <c r="C25" s="46"/>
      <c r="D25" s="35">
        <v>866</v>
      </c>
      <c r="E25" s="47" t="s">
        <v>39</v>
      </c>
      <c r="F25" s="47" t="s">
        <v>44</v>
      </c>
      <c r="G25" s="60"/>
      <c r="H25" s="60" t="s">
        <v>265</v>
      </c>
      <c r="I25" s="47" t="s">
        <v>22</v>
      </c>
      <c r="J25" s="67">
        <f t="shared" si="5"/>
        <v>10000</v>
      </c>
      <c r="K25" s="173">
        <v>0</v>
      </c>
      <c r="L25" s="67">
        <v>1600</v>
      </c>
      <c r="M25" s="67">
        <v>1600</v>
      </c>
      <c r="N25" s="67">
        <f t="shared" si="5"/>
        <v>0</v>
      </c>
      <c r="O25" s="67">
        <f t="shared" si="5"/>
        <v>0</v>
      </c>
    </row>
    <row r="26" spans="1:15" ht="31.5" customHeight="1">
      <c r="A26" s="73" t="s">
        <v>168</v>
      </c>
      <c r="B26" s="46"/>
      <c r="C26" s="46"/>
      <c r="D26" s="35">
        <v>866</v>
      </c>
      <c r="E26" s="47" t="s">
        <v>39</v>
      </c>
      <c r="F26" s="47" t="s">
        <v>44</v>
      </c>
      <c r="G26" s="60"/>
      <c r="H26" s="60" t="s">
        <v>265</v>
      </c>
      <c r="I26" s="47" t="s">
        <v>23</v>
      </c>
      <c r="J26" s="67">
        <v>10000</v>
      </c>
      <c r="K26" s="173">
        <v>0</v>
      </c>
      <c r="L26" s="67">
        <v>1600</v>
      </c>
      <c r="M26" s="67">
        <v>1600</v>
      </c>
      <c r="N26" s="67"/>
      <c r="O26" s="67"/>
    </row>
    <row r="27" spans="1:15" ht="31.5" customHeight="1">
      <c r="A27" s="23" t="s">
        <v>245</v>
      </c>
      <c r="B27" s="46"/>
      <c r="C27" s="46"/>
      <c r="D27" s="35">
        <v>866</v>
      </c>
      <c r="E27" s="47" t="s">
        <v>39</v>
      </c>
      <c r="F27" s="47" t="s">
        <v>44</v>
      </c>
      <c r="G27" s="60"/>
      <c r="H27" s="60" t="s">
        <v>266</v>
      </c>
      <c r="I27" s="47"/>
      <c r="J27" s="67">
        <f>J28</f>
        <v>0</v>
      </c>
      <c r="K27" s="67">
        <f aca="true" t="shared" si="6" ref="K27:O28">K28</f>
        <v>0</v>
      </c>
      <c r="L27" s="67">
        <f t="shared" si="6"/>
        <v>3200</v>
      </c>
      <c r="M27" s="67">
        <f t="shared" si="6"/>
        <v>3200</v>
      </c>
      <c r="N27" s="67">
        <f t="shared" si="6"/>
        <v>0</v>
      </c>
      <c r="O27" s="67">
        <f t="shared" si="6"/>
        <v>0</v>
      </c>
    </row>
    <row r="28" spans="1:15" ht="31.5" customHeight="1">
      <c r="A28" s="63" t="s">
        <v>167</v>
      </c>
      <c r="B28" s="46"/>
      <c r="C28" s="46"/>
      <c r="D28" s="35">
        <v>866</v>
      </c>
      <c r="E28" s="47" t="s">
        <v>39</v>
      </c>
      <c r="F28" s="47" t="s">
        <v>44</v>
      </c>
      <c r="G28" s="60"/>
      <c r="H28" s="60" t="s">
        <v>266</v>
      </c>
      <c r="I28" s="47" t="s">
        <v>22</v>
      </c>
      <c r="J28" s="67">
        <f>J29</f>
        <v>0</v>
      </c>
      <c r="K28" s="67">
        <f t="shared" si="6"/>
        <v>0</v>
      </c>
      <c r="L28" s="67">
        <f t="shared" si="6"/>
        <v>3200</v>
      </c>
      <c r="M28" s="67">
        <f t="shared" si="6"/>
        <v>3200</v>
      </c>
      <c r="N28" s="67">
        <f t="shared" si="6"/>
        <v>0</v>
      </c>
      <c r="O28" s="67">
        <f t="shared" si="6"/>
        <v>0</v>
      </c>
    </row>
    <row r="29" spans="1:15" ht="31.5" customHeight="1">
      <c r="A29" s="63" t="s">
        <v>95</v>
      </c>
      <c r="B29" s="46"/>
      <c r="C29" s="46"/>
      <c r="D29" s="35">
        <v>866</v>
      </c>
      <c r="E29" s="47" t="s">
        <v>39</v>
      </c>
      <c r="F29" s="47" t="s">
        <v>44</v>
      </c>
      <c r="G29" s="60"/>
      <c r="H29" s="60" t="s">
        <v>266</v>
      </c>
      <c r="I29" s="47" t="s">
        <v>23</v>
      </c>
      <c r="J29" s="67"/>
      <c r="K29" s="67">
        <v>0</v>
      </c>
      <c r="L29" s="67">
        <v>3200</v>
      </c>
      <c r="M29" s="67">
        <f t="shared" si="3"/>
        <v>3200</v>
      </c>
      <c r="N29" s="67"/>
      <c r="O29" s="67"/>
    </row>
    <row r="30" spans="1:15" ht="15.75" customHeight="1" hidden="1">
      <c r="A30" s="63" t="s">
        <v>209</v>
      </c>
      <c r="B30" s="46"/>
      <c r="C30" s="46"/>
      <c r="D30" s="35">
        <v>866</v>
      </c>
      <c r="E30" s="47" t="s">
        <v>39</v>
      </c>
      <c r="F30" s="47" t="s">
        <v>44</v>
      </c>
      <c r="G30" s="60"/>
      <c r="H30" s="75" t="s">
        <v>267</v>
      </c>
      <c r="I30" s="47"/>
      <c r="J30" s="67">
        <f aca="true" t="shared" si="7" ref="J30:O31">J31</f>
        <v>4000</v>
      </c>
      <c r="K30" s="67">
        <f t="shared" si="7"/>
        <v>5000</v>
      </c>
      <c r="L30" s="67"/>
      <c r="M30" s="67">
        <f t="shared" si="3"/>
        <v>5000</v>
      </c>
      <c r="N30" s="67">
        <f t="shared" si="7"/>
        <v>5000</v>
      </c>
      <c r="O30" s="67">
        <f t="shared" si="7"/>
        <v>5000</v>
      </c>
    </row>
    <row r="31" spans="1:15" ht="15.75" customHeight="1" hidden="1">
      <c r="A31" s="63" t="s">
        <v>24</v>
      </c>
      <c r="B31" s="46"/>
      <c r="C31" s="46"/>
      <c r="D31" s="35">
        <v>866</v>
      </c>
      <c r="E31" s="47" t="s">
        <v>39</v>
      </c>
      <c r="F31" s="47" t="s">
        <v>44</v>
      </c>
      <c r="G31" s="60"/>
      <c r="H31" s="75" t="s">
        <v>267</v>
      </c>
      <c r="I31" s="47" t="s">
        <v>25</v>
      </c>
      <c r="J31" s="67">
        <f t="shared" si="7"/>
        <v>4000</v>
      </c>
      <c r="K31" s="67">
        <f t="shared" si="7"/>
        <v>5000</v>
      </c>
      <c r="L31" s="67"/>
      <c r="M31" s="67">
        <f t="shared" si="3"/>
        <v>5000</v>
      </c>
      <c r="N31" s="67">
        <f t="shared" si="7"/>
        <v>5000</v>
      </c>
      <c r="O31" s="67">
        <f t="shared" si="7"/>
        <v>5000</v>
      </c>
    </row>
    <row r="32" spans="1:15" ht="15.75" customHeight="1" hidden="1">
      <c r="A32" s="76" t="s">
        <v>206</v>
      </c>
      <c r="B32" s="46"/>
      <c r="C32" s="46"/>
      <c r="D32" s="35">
        <v>866</v>
      </c>
      <c r="E32" s="47" t="s">
        <v>39</v>
      </c>
      <c r="F32" s="47" t="s">
        <v>44</v>
      </c>
      <c r="G32" s="60"/>
      <c r="H32" s="75" t="s">
        <v>267</v>
      </c>
      <c r="I32" s="47" t="s">
        <v>169</v>
      </c>
      <c r="J32" s="67">
        <v>4000</v>
      </c>
      <c r="K32" s="67">
        <v>5000</v>
      </c>
      <c r="L32" s="67"/>
      <c r="M32" s="67">
        <f t="shared" si="3"/>
        <v>5000</v>
      </c>
      <c r="N32" s="67">
        <v>5000</v>
      </c>
      <c r="O32" s="67">
        <v>5000</v>
      </c>
    </row>
    <row r="33" spans="1:15" s="79" customFormat="1" ht="60" customHeight="1" hidden="1">
      <c r="A33" s="77" t="s">
        <v>96</v>
      </c>
      <c r="B33" s="50">
        <v>63</v>
      </c>
      <c r="C33" s="50">
        <v>0</v>
      </c>
      <c r="D33" s="78">
        <v>866</v>
      </c>
      <c r="E33" s="55" t="s">
        <v>39</v>
      </c>
      <c r="F33" s="55" t="s">
        <v>26</v>
      </c>
      <c r="G33" s="55"/>
      <c r="H33" s="55"/>
      <c r="I33" s="55"/>
      <c r="J33" s="57">
        <f aca="true" t="shared" si="8" ref="J33:O33">J34+J37</f>
        <v>2300</v>
      </c>
      <c r="K33" s="57">
        <f t="shared" si="8"/>
        <v>2300</v>
      </c>
      <c r="L33" s="57">
        <f t="shared" si="8"/>
        <v>0</v>
      </c>
      <c r="M33" s="57">
        <f t="shared" si="8"/>
        <v>2300</v>
      </c>
      <c r="N33" s="57">
        <f t="shared" si="8"/>
        <v>2300</v>
      </c>
      <c r="O33" s="57">
        <f t="shared" si="8"/>
        <v>2300</v>
      </c>
    </row>
    <row r="34" spans="1:15" s="79" customFormat="1" ht="77.25" customHeight="1" hidden="1">
      <c r="A34" s="63" t="s">
        <v>170</v>
      </c>
      <c r="B34" s="46">
        <v>63</v>
      </c>
      <c r="C34" s="46">
        <v>0</v>
      </c>
      <c r="D34" s="35">
        <v>866</v>
      </c>
      <c r="E34" s="47" t="s">
        <v>39</v>
      </c>
      <c r="F34" s="47" t="s">
        <v>26</v>
      </c>
      <c r="G34" s="47" t="s">
        <v>123</v>
      </c>
      <c r="H34" s="60" t="s">
        <v>268</v>
      </c>
      <c r="I34" s="47"/>
      <c r="J34" s="67">
        <f aca="true" t="shared" si="9" ref="J34:O35">J35</f>
        <v>2000</v>
      </c>
      <c r="K34" s="67">
        <f t="shared" si="9"/>
        <v>2000</v>
      </c>
      <c r="L34" s="67"/>
      <c r="M34" s="67">
        <f t="shared" si="3"/>
        <v>2000</v>
      </c>
      <c r="N34" s="67">
        <f t="shared" si="9"/>
        <v>2000</v>
      </c>
      <c r="O34" s="67">
        <f t="shared" si="9"/>
        <v>2000</v>
      </c>
    </row>
    <row r="35" spans="1:15" ht="14.25" customHeight="1" hidden="1">
      <c r="A35" s="80" t="s">
        <v>53</v>
      </c>
      <c r="B35" s="46">
        <v>63</v>
      </c>
      <c r="C35" s="46">
        <v>0</v>
      </c>
      <c r="D35" s="35">
        <v>866</v>
      </c>
      <c r="E35" s="47" t="s">
        <v>39</v>
      </c>
      <c r="F35" s="81" t="s">
        <v>26</v>
      </c>
      <c r="G35" s="47" t="s">
        <v>123</v>
      </c>
      <c r="H35" s="60" t="s">
        <v>268</v>
      </c>
      <c r="I35" s="47" t="s">
        <v>41</v>
      </c>
      <c r="J35" s="67">
        <f t="shared" si="9"/>
        <v>2000</v>
      </c>
      <c r="K35" s="67">
        <f t="shared" si="9"/>
        <v>2000</v>
      </c>
      <c r="L35" s="67"/>
      <c r="M35" s="67">
        <f t="shared" si="3"/>
        <v>2000</v>
      </c>
      <c r="N35" s="67">
        <f t="shared" si="9"/>
        <v>2000</v>
      </c>
      <c r="O35" s="67">
        <f t="shared" si="9"/>
        <v>2000</v>
      </c>
    </row>
    <row r="36" spans="1:15" ht="16.5" customHeight="1" hidden="1">
      <c r="A36" s="80" t="s">
        <v>64</v>
      </c>
      <c r="B36" s="46">
        <v>63</v>
      </c>
      <c r="C36" s="46">
        <v>0</v>
      </c>
      <c r="D36" s="35">
        <v>866</v>
      </c>
      <c r="E36" s="47" t="s">
        <v>39</v>
      </c>
      <c r="F36" s="81" t="s">
        <v>26</v>
      </c>
      <c r="G36" s="47" t="s">
        <v>123</v>
      </c>
      <c r="H36" s="60" t="s">
        <v>268</v>
      </c>
      <c r="I36" s="47" t="s">
        <v>28</v>
      </c>
      <c r="J36" s="67">
        <v>2000</v>
      </c>
      <c r="K36" s="67">
        <v>2000</v>
      </c>
      <c r="L36" s="67"/>
      <c r="M36" s="67">
        <f t="shared" si="3"/>
        <v>2000</v>
      </c>
      <c r="N36" s="67">
        <v>2000</v>
      </c>
      <c r="O36" s="67">
        <v>2000</v>
      </c>
    </row>
    <row r="37" spans="1:15" ht="77.25" customHeight="1" hidden="1">
      <c r="A37" s="80" t="s">
        <v>207</v>
      </c>
      <c r="B37" s="46">
        <v>63</v>
      </c>
      <c r="C37" s="46">
        <v>0</v>
      </c>
      <c r="D37" s="35">
        <v>866</v>
      </c>
      <c r="E37" s="47" t="s">
        <v>39</v>
      </c>
      <c r="F37" s="47" t="s">
        <v>26</v>
      </c>
      <c r="G37" s="47"/>
      <c r="H37" s="47" t="s">
        <v>269</v>
      </c>
      <c r="I37" s="47"/>
      <c r="J37" s="67">
        <f aca="true" t="shared" si="10" ref="J37:O38">J38</f>
        <v>300</v>
      </c>
      <c r="K37" s="67">
        <f t="shared" si="10"/>
        <v>300</v>
      </c>
      <c r="L37" s="67"/>
      <c r="M37" s="67">
        <f t="shared" si="3"/>
        <v>300</v>
      </c>
      <c r="N37" s="67">
        <f t="shared" si="10"/>
        <v>300</v>
      </c>
      <c r="O37" s="67">
        <f t="shared" si="10"/>
        <v>300</v>
      </c>
    </row>
    <row r="38" spans="1:15" ht="15.75" customHeight="1" hidden="1">
      <c r="A38" s="80" t="s">
        <v>53</v>
      </c>
      <c r="B38" s="46">
        <v>63</v>
      </c>
      <c r="C38" s="46">
        <v>0</v>
      </c>
      <c r="D38" s="35">
        <v>866</v>
      </c>
      <c r="E38" s="47" t="s">
        <v>39</v>
      </c>
      <c r="F38" s="47" t="s">
        <v>26</v>
      </c>
      <c r="G38" s="47" t="s">
        <v>97</v>
      </c>
      <c r="H38" s="60" t="s">
        <v>269</v>
      </c>
      <c r="I38" s="47" t="s">
        <v>41</v>
      </c>
      <c r="J38" s="67">
        <f t="shared" si="10"/>
        <v>300</v>
      </c>
      <c r="K38" s="67">
        <f t="shared" si="10"/>
        <v>300</v>
      </c>
      <c r="L38" s="67"/>
      <c r="M38" s="67">
        <f t="shared" si="3"/>
        <v>300</v>
      </c>
      <c r="N38" s="67">
        <f t="shared" si="10"/>
        <v>300</v>
      </c>
      <c r="O38" s="67">
        <f t="shared" si="10"/>
        <v>300</v>
      </c>
    </row>
    <row r="39" spans="1:15" ht="12.75" customHeight="1" hidden="1">
      <c r="A39" s="80" t="s">
        <v>64</v>
      </c>
      <c r="B39" s="46">
        <v>63</v>
      </c>
      <c r="C39" s="46">
        <v>0</v>
      </c>
      <c r="D39" s="35">
        <v>866</v>
      </c>
      <c r="E39" s="47" t="s">
        <v>39</v>
      </c>
      <c r="F39" s="47" t="s">
        <v>26</v>
      </c>
      <c r="G39" s="47" t="s">
        <v>97</v>
      </c>
      <c r="H39" s="60" t="s">
        <v>269</v>
      </c>
      <c r="I39" s="47" t="s">
        <v>28</v>
      </c>
      <c r="J39" s="67">
        <v>300</v>
      </c>
      <c r="K39" s="67">
        <v>300</v>
      </c>
      <c r="L39" s="67"/>
      <c r="M39" s="67">
        <f t="shared" si="3"/>
        <v>300</v>
      </c>
      <c r="N39" s="67">
        <v>300</v>
      </c>
      <c r="O39" s="67">
        <v>300</v>
      </c>
    </row>
    <row r="40" spans="1:15" ht="15.75" customHeight="1">
      <c r="A40" s="98" t="s">
        <v>320</v>
      </c>
      <c r="B40" s="50"/>
      <c r="C40" s="50"/>
      <c r="D40" s="78">
        <v>866</v>
      </c>
      <c r="E40" s="55" t="s">
        <v>39</v>
      </c>
      <c r="F40" s="55" t="s">
        <v>244</v>
      </c>
      <c r="G40" s="55"/>
      <c r="H40" s="154"/>
      <c r="I40" s="55"/>
      <c r="J40" s="57"/>
      <c r="K40" s="57"/>
      <c r="L40" s="57">
        <f>L43</f>
        <v>9814</v>
      </c>
      <c r="M40" s="57">
        <f t="shared" si="3"/>
        <v>9814</v>
      </c>
      <c r="N40" s="67"/>
      <c r="O40" s="67"/>
    </row>
    <row r="41" spans="1:15" ht="16.5" customHeight="1">
      <c r="A41" s="80" t="s">
        <v>321</v>
      </c>
      <c r="B41" s="46"/>
      <c r="C41" s="46"/>
      <c r="D41" s="35">
        <v>866</v>
      </c>
      <c r="E41" s="47" t="s">
        <v>39</v>
      </c>
      <c r="F41" s="47" t="s">
        <v>244</v>
      </c>
      <c r="G41" s="47"/>
      <c r="H41" s="175" t="s">
        <v>323</v>
      </c>
      <c r="I41" s="47"/>
      <c r="J41" s="67"/>
      <c r="K41" s="67"/>
      <c r="L41" s="67">
        <f>L43</f>
        <v>9814</v>
      </c>
      <c r="M41" s="67">
        <f t="shared" si="3"/>
        <v>9814</v>
      </c>
      <c r="N41" s="67"/>
      <c r="O41" s="67"/>
    </row>
    <row r="42" spans="1:15" ht="15" customHeight="1">
      <c r="A42" s="80" t="s">
        <v>24</v>
      </c>
      <c r="B42" s="46"/>
      <c r="C42" s="46"/>
      <c r="D42" s="35">
        <v>866</v>
      </c>
      <c r="E42" s="47" t="s">
        <v>39</v>
      </c>
      <c r="F42" s="47" t="s">
        <v>244</v>
      </c>
      <c r="G42" s="47"/>
      <c r="H42" s="175" t="s">
        <v>323</v>
      </c>
      <c r="I42" s="47" t="s">
        <v>25</v>
      </c>
      <c r="J42" s="67"/>
      <c r="K42" s="67"/>
      <c r="L42" s="67">
        <f>L43</f>
        <v>9814</v>
      </c>
      <c r="M42" s="67">
        <f t="shared" si="3"/>
        <v>9814</v>
      </c>
      <c r="N42" s="67"/>
      <c r="O42" s="67"/>
    </row>
    <row r="43" spans="1:15" ht="13.5" customHeight="1">
      <c r="A43" s="174" t="s">
        <v>322</v>
      </c>
      <c r="B43" s="46"/>
      <c r="C43" s="46"/>
      <c r="D43" s="35">
        <v>866</v>
      </c>
      <c r="E43" s="47" t="s">
        <v>39</v>
      </c>
      <c r="F43" s="47" t="s">
        <v>244</v>
      </c>
      <c r="G43" s="47"/>
      <c r="H43" s="175" t="s">
        <v>323</v>
      </c>
      <c r="I43" s="47" t="s">
        <v>208</v>
      </c>
      <c r="J43" s="67"/>
      <c r="K43" s="67"/>
      <c r="L43" s="67">
        <v>9814</v>
      </c>
      <c r="M43" s="67">
        <f t="shared" si="3"/>
        <v>9814</v>
      </c>
      <c r="N43" s="67"/>
      <c r="O43" s="67"/>
    </row>
    <row r="44" spans="1:15" ht="17.25" customHeight="1">
      <c r="A44" s="210" t="s">
        <v>46</v>
      </c>
      <c r="B44" s="210"/>
      <c r="C44" s="46">
        <v>0</v>
      </c>
      <c r="D44" s="78">
        <v>866</v>
      </c>
      <c r="E44" s="55" t="s">
        <v>39</v>
      </c>
      <c r="F44" s="55" t="s">
        <v>55</v>
      </c>
      <c r="G44" s="47" t="s">
        <v>97</v>
      </c>
      <c r="H44" s="60"/>
      <c r="I44" s="47"/>
      <c r="J44" s="57">
        <f>J45+J56+J50</f>
        <v>87500</v>
      </c>
      <c r="K44" s="57">
        <f>K45+K56+K50+K55</f>
        <v>800</v>
      </c>
      <c r="L44" s="57">
        <f>L45+L56+L50+L55</f>
        <v>10000</v>
      </c>
      <c r="M44" s="57">
        <f>M45+M56+M50+M55</f>
        <v>10800</v>
      </c>
      <c r="N44" s="57">
        <f>N45+N56+N50+N55</f>
        <v>38800</v>
      </c>
      <c r="O44" s="57">
        <f>O45+O56+O50+O55</f>
        <v>77800</v>
      </c>
    </row>
    <row r="45" spans="1:15" ht="33" customHeight="1">
      <c r="A45" s="80" t="s">
        <v>154</v>
      </c>
      <c r="B45" s="46">
        <v>63</v>
      </c>
      <c r="C45" s="46">
        <v>0</v>
      </c>
      <c r="D45" s="35">
        <v>866</v>
      </c>
      <c r="E45" s="81" t="s">
        <v>39</v>
      </c>
      <c r="F45" s="81" t="s">
        <v>55</v>
      </c>
      <c r="G45" s="47" t="s">
        <v>124</v>
      </c>
      <c r="H45" s="60" t="s">
        <v>270</v>
      </c>
      <c r="I45" s="81"/>
      <c r="J45" s="67">
        <f>J46+J48</f>
        <v>87000</v>
      </c>
      <c r="K45" s="67">
        <f aca="true" t="shared" si="11" ref="J45:O46">K46</f>
        <v>0</v>
      </c>
      <c r="L45" s="67">
        <f t="shared" si="11"/>
        <v>10000</v>
      </c>
      <c r="M45" s="67">
        <f t="shared" si="11"/>
        <v>10000</v>
      </c>
      <c r="N45" s="67">
        <f t="shared" si="11"/>
        <v>0</v>
      </c>
      <c r="O45" s="67">
        <f t="shared" si="11"/>
        <v>0</v>
      </c>
    </row>
    <row r="46" spans="1:15" ht="15.75" customHeight="1">
      <c r="A46" s="73" t="s">
        <v>167</v>
      </c>
      <c r="B46" s="46">
        <v>63</v>
      </c>
      <c r="C46" s="46">
        <v>0</v>
      </c>
      <c r="D46" s="35">
        <v>866</v>
      </c>
      <c r="E46" s="47" t="s">
        <v>39</v>
      </c>
      <c r="F46" s="81" t="s">
        <v>55</v>
      </c>
      <c r="G46" s="47" t="s">
        <v>124</v>
      </c>
      <c r="H46" s="60" t="s">
        <v>270</v>
      </c>
      <c r="I46" s="47" t="s">
        <v>22</v>
      </c>
      <c r="J46" s="67">
        <f t="shared" si="11"/>
        <v>37000</v>
      </c>
      <c r="K46" s="67">
        <f t="shared" si="11"/>
        <v>0</v>
      </c>
      <c r="L46" s="67">
        <f>L47</f>
        <v>10000</v>
      </c>
      <c r="M46" s="67">
        <f t="shared" si="3"/>
        <v>10000</v>
      </c>
      <c r="N46" s="67">
        <f t="shared" si="11"/>
        <v>0</v>
      </c>
      <c r="O46" s="67">
        <f t="shared" si="11"/>
        <v>0</v>
      </c>
    </row>
    <row r="47" spans="1:15" ht="15.75" customHeight="1">
      <c r="A47" s="73" t="s">
        <v>168</v>
      </c>
      <c r="B47" s="46">
        <v>63</v>
      </c>
      <c r="C47" s="46">
        <v>0</v>
      </c>
      <c r="D47" s="35">
        <v>866</v>
      </c>
      <c r="E47" s="47" t="s">
        <v>39</v>
      </c>
      <c r="F47" s="81" t="s">
        <v>55</v>
      </c>
      <c r="G47" s="47" t="s">
        <v>124</v>
      </c>
      <c r="H47" s="60" t="s">
        <v>270</v>
      </c>
      <c r="I47" s="47" t="s">
        <v>23</v>
      </c>
      <c r="J47" s="67">
        <v>37000</v>
      </c>
      <c r="K47" s="67">
        <f>'4.ФС'!K46</f>
        <v>0</v>
      </c>
      <c r="L47" s="67">
        <v>10000</v>
      </c>
      <c r="M47" s="67">
        <f t="shared" si="3"/>
        <v>10000</v>
      </c>
      <c r="N47" s="67">
        <f>'4.ФС'!N46</f>
        <v>0</v>
      </c>
      <c r="O47" s="67">
        <f>'4.ФС'!O46</f>
        <v>0</v>
      </c>
    </row>
    <row r="48" spans="1:15" ht="15.75" customHeight="1" hidden="1">
      <c r="A48" s="177" t="s">
        <v>24</v>
      </c>
      <c r="B48" s="46"/>
      <c r="C48" s="46"/>
      <c r="D48" s="35">
        <v>866</v>
      </c>
      <c r="E48" s="47" t="s">
        <v>39</v>
      </c>
      <c r="F48" s="81" t="s">
        <v>55</v>
      </c>
      <c r="G48" s="47" t="s">
        <v>124</v>
      </c>
      <c r="H48" s="60" t="s">
        <v>270</v>
      </c>
      <c r="I48" s="47" t="s">
        <v>25</v>
      </c>
      <c r="J48" s="67">
        <f>J49</f>
        <v>50000</v>
      </c>
      <c r="K48" s="67"/>
      <c r="L48" s="67"/>
      <c r="M48" s="67">
        <f t="shared" si="3"/>
        <v>0</v>
      </c>
      <c r="N48" s="67"/>
      <c r="O48" s="67"/>
    </row>
    <row r="49" spans="1:15" ht="15.75" customHeight="1" hidden="1">
      <c r="A49" s="178" t="s">
        <v>206</v>
      </c>
      <c r="B49" s="46"/>
      <c r="C49" s="46"/>
      <c r="D49" s="35">
        <v>866</v>
      </c>
      <c r="E49" s="47" t="s">
        <v>39</v>
      </c>
      <c r="F49" s="81" t="s">
        <v>55</v>
      </c>
      <c r="G49" s="47" t="s">
        <v>124</v>
      </c>
      <c r="H49" s="60" t="s">
        <v>270</v>
      </c>
      <c r="I49" s="47" t="s">
        <v>169</v>
      </c>
      <c r="J49" s="67">
        <v>50000</v>
      </c>
      <c r="K49" s="67"/>
      <c r="L49" s="67"/>
      <c r="M49" s="67">
        <f t="shared" si="3"/>
        <v>0</v>
      </c>
      <c r="N49" s="67"/>
      <c r="O49" s="67"/>
    </row>
    <row r="50" spans="1:15" s="44" customFormat="1" ht="62.25" customHeight="1" hidden="1">
      <c r="A50" s="211" t="s">
        <v>171</v>
      </c>
      <c r="B50" s="211"/>
      <c r="C50" s="46"/>
      <c r="D50" s="35">
        <v>866</v>
      </c>
      <c r="E50" s="75" t="s">
        <v>39</v>
      </c>
      <c r="F50" s="75" t="s">
        <v>55</v>
      </c>
      <c r="G50" s="75"/>
      <c r="H50" s="60" t="s">
        <v>272</v>
      </c>
      <c r="I50" s="81"/>
      <c r="J50" s="67">
        <f aca="true" t="shared" si="12" ref="J50:O51">J51</f>
        <v>500</v>
      </c>
      <c r="K50" s="67">
        <f t="shared" si="12"/>
        <v>500</v>
      </c>
      <c r="L50" s="67"/>
      <c r="M50" s="67">
        <f t="shared" si="3"/>
        <v>500</v>
      </c>
      <c r="N50" s="67">
        <f t="shared" si="12"/>
        <v>500</v>
      </c>
      <c r="O50" s="67">
        <f t="shared" si="12"/>
        <v>500</v>
      </c>
    </row>
    <row r="51" spans="1:15" s="44" customFormat="1" ht="15.75" customHeight="1" hidden="1">
      <c r="A51" s="80" t="s">
        <v>53</v>
      </c>
      <c r="B51" s="80" t="s">
        <v>53</v>
      </c>
      <c r="C51" s="46"/>
      <c r="D51" s="35">
        <v>866</v>
      </c>
      <c r="E51" s="75" t="s">
        <v>39</v>
      </c>
      <c r="F51" s="75" t="s">
        <v>55</v>
      </c>
      <c r="G51" s="75"/>
      <c r="H51" s="60" t="s">
        <v>272</v>
      </c>
      <c r="I51" s="47" t="s">
        <v>41</v>
      </c>
      <c r="J51" s="67">
        <f t="shared" si="12"/>
        <v>500</v>
      </c>
      <c r="K51" s="67">
        <f t="shared" si="12"/>
        <v>500</v>
      </c>
      <c r="L51" s="67"/>
      <c r="M51" s="67">
        <f t="shared" si="3"/>
        <v>500</v>
      </c>
      <c r="N51" s="67">
        <f t="shared" si="12"/>
        <v>500</v>
      </c>
      <c r="O51" s="67">
        <f t="shared" si="12"/>
        <v>500</v>
      </c>
    </row>
    <row r="52" spans="1:15" s="44" customFormat="1" ht="15.75" customHeight="1" hidden="1">
      <c r="A52" s="80" t="s">
        <v>64</v>
      </c>
      <c r="B52" s="80" t="s">
        <v>64</v>
      </c>
      <c r="C52" s="46"/>
      <c r="D52" s="35">
        <v>866</v>
      </c>
      <c r="E52" s="75" t="s">
        <v>39</v>
      </c>
      <c r="F52" s="75" t="s">
        <v>55</v>
      </c>
      <c r="G52" s="75"/>
      <c r="H52" s="60" t="s">
        <v>272</v>
      </c>
      <c r="I52" s="47" t="s">
        <v>28</v>
      </c>
      <c r="J52" s="67">
        <v>500</v>
      </c>
      <c r="K52" s="67">
        <v>500</v>
      </c>
      <c r="L52" s="67"/>
      <c r="M52" s="67">
        <f t="shared" si="3"/>
        <v>500</v>
      </c>
      <c r="N52" s="67">
        <v>500</v>
      </c>
      <c r="O52" s="67">
        <v>500</v>
      </c>
    </row>
    <row r="53" spans="1:15" s="44" customFormat="1" ht="75.75" customHeight="1" hidden="1">
      <c r="A53" s="167" t="s">
        <v>310</v>
      </c>
      <c r="B53" s="80"/>
      <c r="C53" s="46"/>
      <c r="D53" s="35">
        <v>866</v>
      </c>
      <c r="E53" s="168" t="s">
        <v>39</v>
      </c>
      <c r="F53" s="168" t="s">
        <v>55</v>
      </c>
      <c r="G53" s="75"/>
      <c r="H53" s="60" t="s">
        <v>311</v>
      </c>
      <c r="I53" s="47"/>
      <c r="J53" s="67"/>
      <c r="K53" s="67">
        <f>K55</f>
        <v>300</v>
      </c>
      <c r="L53" s="67"/>
      <c r="M53" s="67">
        <f t="shared" si="3"/>
        <v>300</v>
      </c>
      <c r="N53" s="67">
        <f>N55</f>
        <v>300</v>
      </c>
      <c r="O53" s="67">
        <f>O55</f>
        <v>300</v>
      </c>
    </row>
    <row r="54" spans="1:15" s="44" customFormat="1" ht="15.75" customHeight="1" hidden="1">
      <c r="A54" s="80" t="s">
        <v>53</v>
      </c>
      <c r="B54" s="80"/>
      <c r="C54" s="46"/>
      <c r="D54" s="35">
        <v>866</v>
      </c>
      <c r="E54" s="168" t="s">
        <v>39</v>
      </c>
      <c r="F54" s="168" t="s">
        <v>55</v>
      </c>
      <c r="G54" s="75"/>
      <c r="H54" s="60" t="s">
        <v>311</v>
      </c>
      <c r="I54" s="47" t="s">
        <v>41</v>
      </c>
      <c r="J54" s="67"/>
      <c r="K54" s="67">
        <f>K55</f>
        <v>300</v>
      </c>
      <c r="L54" s="67"/>
      <c r="M54" s="67">
        <f t="shared" si="3"/>
        <v>300</v>
      </c>
      <c r="N54" s="67">
        <f>N55</f>
        <v>300</v>
      </c>
      <c r="O54" s="67">
        <f>O55</f>
        <v>300</v>
      </c>
    </row>
    <row r="55" spans="1:15" s="44" customFormat="1" ht="15.75" customHeight="1" hidden="1">
      <c r="A55" s="80" t="s">
        <v>64</v>
      </c>
      <c r="B55" s="80"/>
      <c r="C55" s="46"/>
      <c r="D55" s="35">
        <v>866</v>
      </c>
      <c r="E55" s="168" t="s">
        <v>39</v>
      </c>
      <c r="F55" s="168" t="s">
        <v>55</v>
      </c>
      <c r="G55" s="75"/>
      <c r="H55" s="60" t="s">
        <v>311</v>
      </c>
      <c r="I55" s="47" t="s">
        <v>28</v>
      </c>
      <c r="J55" s="67"/>
      <c r="K55" s="67">
        <v>300</v>
      </c>
      <c r="L55" s="67"/>
      <c r="M55" s="67">
        <f t="shared" si="3"/>
        <v>300</v>
      </c>
      <c r="N55" s="67">
        <v>300</v>
      </c>
      <c r="O55" s="67">
        <v>300</v>
      </c>
    </row>
    <row r="56" spans="1:15" s="79" customFormat="1" ht="15.75" customHeight="1" hidden="1">
      <c r="A56" s="80" t="s">
        <v>30</v>
      </c>
      <c r="B56" s="46"/>
      <c r="C56" s="46"/>
      <c r="D56" s="35">
        <v>866</v>
      </c>
      <c r="E56" s="47" t="s">
        <v>39</v>
      </c>
      <c r="F56" s="47" t="s">
        <v>55</v>
      </c>
      <c r="G56" s="47"/>
      <c r="H56" s="60" t="s">
        <v>212</v>
      </c>
      <c r="I56" s="47"/>
      <c r="J56" s="67">
        <f aca="true" t="shared" si="13" ref="J56:O57">J57</f>
        <v>0</v>
      </c>
      <c r="K56" s="67">
        <f t="shared" si="13"/>
        <v>0</v>
      </c>
      <c r="L56" s="67"/>
      <c r="M56" s="67">
        <f t="shared" si="3"/>
        <v>0</v>
      </c>
      <c r="N56" s="67">
        <f t="shared" si="13"/>
        <v>38000</v>
      </c>
      <c r="O56" s="67">
        <f t="shared" si="13"/>
        <v>77000</v>
      </c>
    </row>
    <row r="57" spans="1:15" s="79" customFormat="1" ht="15.75" customHeight="1" hidden="1">
      <c r="A57" s="83" t="s">
        <v>24</v>
      </c>
      <c r="B57" s="46"/>
      <c r="C57" s="46"/>
      <c r="D57" s="35">
        <v>866</v>
      </c>
      <c r="E57" s="47" t="s">
        <v>39</v>
      </c>
      <c r="F57" s="47" t="s">
        <v>55</v>
      </c>
      <c r="G57" s="47"/>
      <c r="H57" s="60" t="s">
        <v>212</v>
      </c>
      <c r="I57" s="47" t="s">
        <v>25</v>
      </c>
      <c r="J57" s="67">
        <f t="shared" si="13"/>
        <v>0</v>
      </c>
      <c r="K57" s="67">
        <f t="shared" si="13"/>
        <v>0</v>
      </c>
      <c r="L57" s="67"/>
      <c r="M57" s="67">
        <f t="shared" si="3"/>
        <v>0</v>
      </c>
      <c r="N57" s="67">
        <f t="shared" si="13"/>
        <v>38000</v>
      </c>
      <c r="O57" s="67">
        <f t="shared" si="13"/>
        <v>77000</v>
      </c>
    </row>
    <row r="58" spans="1:15" ht="13.5" customHeight="1" hidden="1">
      <c r="A58" s="80" t="s">
        <v>242</v>
      </c>
      <c r="B58" s="46"/>
      <c r="C58" s="46"/>
      <c r="D58" s="35">
        <v>866</v>
      </c>
      <c r="E58" s="47" t="s">
        <v>39</v>
      </c>
      <c r="F58" s="47" t="s">
        <v>55</v>
      </c>
      <c r="G58" s="47"/>
      <c r="H58" s="60" t="s">
        <v>212</v>
      </c>
      <c r="I58" s="47" t="s">
        <v>27</v>
      </c>
      <c r="J58" s="67"/>
      <c r="K58" s="67">
        <v>0</v>
      </c>
      <c r="L58" s="67"/>
      <c r="M58" s="67">
        <f t="shared" si="3"/>
        <v>0</v>
      </c>
      <c r="N58" s="67">
        <v>38000</v>
      </c>
      <c r="O58" s="67">
        <v>77000</v>
      </c>
    </row>
    <row r="59" spans="1:15" ht="15" customHeight="1" hidden="1">
      <c r="A59" s="84" t="s">
        <v>56</v>
      </c>
      <c r="B59" s="50">
        <v>63</v>
      </c>
      <c r="C59" s="50">
        <v>0</v>
      </c>
      <c r="D59" s="51">
        <v>866</v>
      </c>
      <c r="E59" s="55" t="s">
        <v>40</v>
      </c>
      <c r="F59" s="55"/>
      <c r="G59" s="55"/>
      <c r="H59" s="55"/>
      <c r="I59" s="55"/>
      <c r="J59" s="57">
        <f aca="true" t="shared" si="14" ref="J59:O60">J60</f>
        <v>88885</v>
      </c>
      <c r="K59" s="57">
        <f t="shared" si="14"/>
        <v>137993</v>
      </c>
      <c r="L59" s="57">
        <f t="shared" si="14"/>
        <v>0</v>
      </c>
      <c r="M59" s="57">
        <f t="shared" si="14"/>
        <v>137993</v>
      </c>
      <c r="N59" s="57">
        <f t="shared" si="14"/>
        <v>151805</v>
      </c>
      <c r="O59" s="57">
        <f t="shared" si="14"/>
        <v>165851</v>
      </c>
    </row>
    <row r="60" spans="1:15" ht="14.25" customHeight="1" hidden="1">
      <c r="A60" s="84" t="s">
        <v>57</v>
      </c>
      <c r="B60" s="50">
        <v>63</v>
      </c>
      <c r="C60" s="50">
        <v>0</v>
      </c>
      <c r="D60" s="51">
        <v>866</v>
      </c>
      <c r="E60" s="55" t="s">
        <v>40</v>
      </c>
      <c r="F60" s="55" t="s">
        <v>42</v>
      </c>
      <c r="G60" s="55"/>
      <c r="H60" s="55"/>
      <c r="I60" s="55"/>
      <c r="J60" s="57">
        <f t="shared" si="14"/>
        <v>88885</v>
      </c>
      <c r="K60" s="57">
        <f t="shared" si="14"/>
        <v>137993</v>
      </c>
      <c r="L60" s="57">
        <f t="shared" si="14"/>
        <v>0</v>
      </c>
      <c r="M60" s="57">
        <f t="shared" si="14"/>
        <v>137993</v>
      </c>
      <c r="N60" s="57">
        <f t="shared" si="14"/>
        <v>151805</v>
      </c>
      <c r="O60" s="57">
        <f t="shared" si="14"/>
        <v>165851</v>
      </c>
    </row>
    <row r="61" spans="1:15" ht="46.5" customHeight="1" hidden="1">
      <c r="A61" s="74" t="s">
        <v>292</v>
      </c>
      <c r="B61" s="46">
        <v>63</v>
      </c>
      <c r="C61" s="46">
        <v>0</v>
      </c>
      <c r="D61" s="36">
        <v>866</v>
      </c>
      <c r="E61" s="47" t="s">
        <v>40</v>
      </c>
      <c r="F61" s="47" t="s">
        <v>42</v>
      </c>
      <c r="G61" s="47" t="s">
        <v>98</v>
      </c>
      <c r="H61" s="60" t="s">
        <v>263</v>
      </c>
      <c r="I61" s="47"/>
      <c r="J61" s="67">
        <f>J62+J64</f>
        <v>88885</v>
      </c>
      <c r="K61" s="67">
        <f>K62+K64</f>
        <v>137993</v>
      </c>
      <c r="L61" s="67"/>
      <c r="M61" s="67">
        <f t="shared" si="3"/>
        <v>137993</v>
      </c>
      <c r="N61" s="67">
        <f>N62+N64</f>
        <v>151805</v>
      </c>
      <c r="O61" s="67">
        <f>O62+O64</f>
        <v>165851</v>
      </c>
    </row>
    <row r="62" spans="1:15" ht="75.75" customHeight="1" hidden="1">
      <c r="A62" s="34" t="s">
        <v>90</v>
      </c>
      <c r="B62" s="46">
        <v>63</v>
      </c>
      <c r="C62" s="46">
        <v>0</v>
      </c>
      <c r="D62" s="36">
        <v>866</v>
      </c>
      <c r="E62" s="47" t="s">
        <v>40</v>
      </c>
      <c r="F62" s="47" t="s">
        <v>42</v>
      </c>
      <c r="G62" s="47" t="s">
        <v>98</v>
      </c>
      <c r="H62" s="60" t="s">
        <v>263</v>
      </c>
      <c r="I62" s="47" t="s">
        <v>20</v>
      </c>
      <c r="J62" s="67">
        <f>J63</f>
        <v>79700</v>
      </c>
      <c r="K62" s="67">
        <f>K63</f>
        <v>125000</v>
      </c>
      <c r="L62" s="67"/>
      <c r="M62" s="67">
        <f t="shared" si="3"/>
        <v>125000</v>
      </c>
      <c r="N62" s="67">
        <f>N63</f>
        <v>131000</v>
      </c>
      <c r="O62" s="67">
        <f>O63</f>
        <v>137000</v>
      </c>
    </row>
    <row r="63" spans="1:15" ht="30" customHeight="1" hidden="1">
      <c r="A63" s="34" t="s">
        <v>92</v>
      </c>
      <c r="B63" s="46">
        <v>63</v>
      </c>
      <c r="C63" s="46">
        <v>0</v>
      </c>
      <c r="D63" s="36">
        <v>866</v>
      </c>
      <c r="E63" s="47" t="s">
        <v>40</v>
      </c>
      <c r="F63" s="47" t="s">
        <v>42</v>
      </c>
      <c r="G63" s="47" t="s">
        <v>98</v>
      </c>
      <c r="H63" s="60" t="s">
        <v>263</v>
      </c>
      <c r="I63" s="47" t="s">
        <v>21</v>
      </c>
      <c r="J63" s="67">
        <v>79700</v>
      </c>
      <c r="K63" s="67">
        <v>125000</v>
      </c>
      <c r="L63" s="67"/>
      <c r="M63" s="67">
        <f t="shared" si="3"/>
        <v>125000</v>
      </c>
      <c r="N63" s="67">
        <v>131000</v>
      </c>
      <c r="O63" s="67">
        <v>137000</v>
      </c>
    </row>
    <row r="64" spans="1:15" s="79" customFormat="1" ht="30" customHeight="1" hidden="1">
      <c r="A64" s="73" t="s">
        <v>167</v>
      </c>
      <c r="B64" s="46">
        <v>63</v>
      </c>
      <c r="C64" s="46">
        <v>0</v>
      </c>
      <c r="D64" s="35">
        <v>866</v>
      </c>
      <c r="E64" s="47" t="s">
        <v>40</v>
      </c>
      <c r="F64" s="47" t="s">
        <v>42</v>
      </c>
      <c r="G64" s="47" t="s">
        <v>98</v>
      </c>
      <c r="H64" s="60" t="s">
        <v>263</v>
      </c>
      <c r="I64" s="47" t="s">
        <v>22</v>
      </c>
      <c r="J64" s="67">
        <f>J65</f>
        <v>9185</v>
      </c>
      <c r="K64" s="67">
        <f>K65</f>
        <v>12993</v>
      </c>
      <c r="L64" s="67"/>
      <c r="M64" s="67">
        <f t="shared" si="3"/>
        <v>12993</v>
      </c>
      <c r="N64" s="67">
        <f>N65</f>
        <v>20805</v>
      </c>
      <c r="O64" s="67">
        <f>O65</f>
        <v>28851</v>
      </c>
    </row>
    <row r="65" spans="1:15" ht="33" customHeight="1" hidden="1">
      <c r="A65" s="73" t="s">
        <v>168</v>
      </c>
      <c r="B65" s="46">
        <v>63</v>
      </c>
      <c r="C65" s="46">
        <v>0</v>
      </c>
      <c r="D65" s="35">
        <v>866</v>
      </c>
      <c r="E65" s="47" t="s">
        <v>40</v>
      </c>
      <c r="F65" s="47" t="s">
        <v>42</v>
      </c>
      <c r="G65" s="47" t="s">
        <v>98</v>
      </c>
      <c r="H65" s="60" t="s">
        <v>263</v>
      </c>
      <c r="I65" s="47" t="s">
        <v>23</v>
      </c>
      <c r="J65" s="67">
        <v>9185</v>
      </c>
      <c r="K65" s="67">
        <v>12993</v>
      </c>
      <c r="L65" s="67"/>
      <c r="M65" s="67">
        <f t="shared" si="3"/>
        <v>12993</v>
      </c>
      <c r="N65" s="67">
        <v>20805</v>
      </c>
      <c r="O65" s="67">
        <v>28851</v>
      </c>
    </row>
    <row r="66" spans="1:15" ht="30" customHeight="1">
      <c r="A66" s="84" t="s">
        <v>47</v>
      </c>
      <c r="B66" s="50">
        <v>63</v>
      </c>
      <c r="C66" s="50">
        <v>0</v>
      </c>
      <c r="D66" s="51">
        <v>866</v>
      </c>
      <c r="E66" s="55" t="s">
        <v>42</v>
      </c>
      <c r="F66" s="55"/>
      <c r="G66" s="55"/>
      <c r="H66" s="55"/>
      <c r="I66" s="55"/>
      <c r="J66" s="57">
        <f aca="true" t="shared" si="15" ref="J66:O68">J67</f>
        <v>11200</v>
      </c>
      <c r="K66" s="57">
        <f t="shared" si="15"/>
        <v>0</v>
      </c>
      <c r="L66" s="57">
        <f t="shared" si="15"/>
        <v>25000</v>
      </c>
      <c r="M66" s="57">
        <f t="shared" si="15"/>
        <v>25000</v>
      </c>
      <c r="N66" s="57">
        <f t="shared" si="15"/>
        <v>0</v>
      </c>
      <c r="O66" s="57">
        <f t="shared" si="15"/>
        <v>0</v>
      </c>
    </row>
    <row r="67" spans="1:15" ht="15.75" customHeight="1">
      <c r="A67" s="84" t="s">
        <v>61</v>
      </c>
      <c r="B67" s="50">
        <v>63</v>
      </c>
      <c r="C67" s="50">
        <v>0</v>
      </c>
      <c r="D67" s="85">
        <v>866</v>
      </c>
      <c r="E67" s="55" t="s">
        <v>42</v>
      </c>
      <c r="F67" s="86" t="s">
        <v>52</v>
      </c>
      <c r="G67" s="86"/>
      <c r="H67" s="81"/>
      <c r="I67" s="47"/>
      <c r="J67" s="57">
        <f t="shared" si="15"/>
        <v>11200</v>
      </c>
      <c r="K67" s="57">
        <f t="shared" si="15"/>
        <v>0</v>
      </c>
      <c r="L67" s="57">
        <f t="shared" si="15"/>
        <v>25000</v>
      </c>
      <c r="M67" s="57">
        <f t="shared" si="15"/>
        <v>25000</v>
      </c>
      <c r="N67" s="57">
        <f t="shared" si="15"/>
        <v>0</v>
      </c>
      <c r="O67" s="57">
        <f t="shared" si="15"/>
        <v>0</v>
      </c>
    </row>
    <row r="68" spans="1:15" ht="14.25" customHeight="1">
      <c r="A68" s="74" t="s">
        <v>99</v>
      </c>
      <c r="B68" s="46">
        <v>63</v>
      </c>
      <c r="C68" s="46">
        <v>0</v>
      </c>
      <c r="D68" s="35">
        <v>866</v>
      </c>
      <c r="E68" s="47" t="s">
        <v>42</v>
      </c>
      <c r="F68" s="47" t="s">
        <v>52</v>
      </c>
      <c r="G68" s="81" t="s">
        <v>100</v>
      </c>
      <c r="H68" s="60" t="s">
        <v>273</v>
      </c>
      <c r="I68" s="47"/>
      <c r="J68" s="67">
        <f t="shared" si="15"/>
        <v>11200</v>
      </c>
      <c r="K68" s="67">
        <f aca="true" t="shared" si="16" ref="K68:M69">K69</f>
        <v>0</v>
      </c>
      <c r="L68" s="67">
        <f t="shared" si="16"/>
        <v>25000</v>
      </c>
      <c r="M68" s="67">
        <f t="shared" si="16"/>
        <v>25000</v>
      </c>
      <c r="N68" s="67">
        <f t="shared" si="15"/>
        <v>0</v>
      </c>
      <c r="O68" s="67">
        <f t="shared" si="15"/>
        <v>0</v>
      </c>
    </row>
    <row r="69" spans="1:15" ht="14.25" customHeight="1">
      <c r="A69" s="73" t="s">
        <v>167</v>
      </c>
      <c r="B69" s="46">
        <v>63</v>
      </c>
      <c r="C69" s="46">
        <v>0</v>
      </c>
      <c r="D69" s="35">
        <v>866</v>
      </c>
      <c r="E69" s="47" t="s">
        <v>42</v>
      </c>
      <c r="F69" s="81" t="s">
        <v>52</v>
      </c>
      <c r="G69" s="81" t="s">
        <v>100</v>
      </c>
      <c r="H69" s="60" t="s">
        <v>273</v>
      </c>
      <c r="I69" s="47" t="s">
        <v>22</v>
      </c>
      <c r="J69" s="67">
        <f>J70</f>
        <v>11200</v>
      </c>
      <c r="K69" s="67">
        <f t="shared" si="16"/>
        <v>0</v>
      </c>
      <c r="L69" s="67">
        <f t="shared" si="16"/>
        <v>25000</v>
      </c>
      <c r="M69" s="67">
        <f t="shared" si="16"/>
        <v>25000</v>
      </c>
      <c r="N69" s="67">
        <f>N70</f>
        <v>0</v>
      </c>
      <c r="O69" s="67">
        <f>O70</f>
        <v>0</v>
      </c>
    </row>
    <row r="70" spans="1:15" ht="15" customHeight="1">
      <c r="A70" s="73" t="s">
        <v>168</v>
      </c>
      <c r="B70" s="46">
        <v>63</v>
      </c>
      <c r="C70" s="46">
        <v>0</v>
      </c>
      <c r="D70" s="35">
        <v>866</v>
      </c>
      <c r="E70" s="47" t="s">
        <v>42</v>
      </c>
      <c r="F70" s="81" t="s">
        <v>52</v>
      </c>
      <c r="G70" s="81" t="s">
        <v>100</v>
      </c>
      <c r="H70" s="60" t="s">
        <v>273</v>
      </c>
      <c r="I70" s="47" t="s">
        <v>23</v>
      </c>
      <c r="J70" s="67">
        <v>11200</v>
      </c>
      <c r="K70" s="67"/>
      <c r="L70" s="67">
        <v>25000</v>
      </c>
      <c r="M70" s="67">
        <f t="shared" si="3"/>
        <v>25000</v>
      </c>
      <c r="N70" s="67"/>
      <c r="O70" s="67"/>
    </row>
    <row r="71" spans="1:15" ht="15" customHeight="1">
      <c r="A71" s="98" t="s">
        <v>130</v>
      </c>
      <c r="B71" s="50">
        <v>63</v>
      </c>
      <c r="C71" s="50">
        <v>0</v>
      </c>
      <c r="D71" s="78">
        <v>866</v>
      </c>
      <c r="E71" s="55" t="s">
        <v>44</v>
      </c>
      <c r="F71" s="56"/>
      <c r="G71" s="56"/>
      <c r="H71" s="56"/>
      <c r="I71" s="56"/>
      <c r="J71" s="57" t="e">
        <f>J76+J72+#REF!</f>
        <v>#REF!</v>
      </c>
      <c r="K71" s="57">
        <f>K76+K72</f>
        <v>2167044</v>
      </c>
      <c r="L71" s="57">
        <f>L76+L72+L80</f>
        <v>736096.5900000001</v>
      </c>
      <c r="M71" s="57">
        <f>M76+M72+M80</f>
        <v>2903140.59</v>
      </c>
      <c r="N71" s="57">
        <f>N76+N72</f>
        <v>2211979</v>
      </c>
      <c r="O71" s="57">
        <f>O76+O72</f>
        <v>2224689</v>
      </c>
    </row>
    <row r="72" spans="1:15" ht="20.25" customHeight="1">
      <c r="A72" s="53" t="s">
        <v>210</v>
      </c>
      <c r="B72" s="50"/>
      <c r="C72" s="50"/>
      <c r="D72" s="78">
        <v>866</v>
      </c>
      <c r="E72" s="55" t="s">
        <v>44</v>
      </c>
      <c r="F72" s="55" t="s">
        <v>26</v>
      </c>
      <c r="G72" s="56"/>
      <c r="H72" s="56"/>
      <c r="I72" s="56"/>
      <c r="J72" s="57">
        <f aca="true" t="shared" si="17" ref="J72:O72">J74</f>
        <v>55680</v>
      </c>
      <c r="K72" s="57">
        <f t="shared" si="17"/>
        <v>0</v>
      </c>
      <c r="L72" s="57">
        <f t="shared" si="17"/>
        <v>407122.96</v>
      </c>
      <c r="M72" s="57">
        <f t="shared" si="17"/>
        <v>407122.96</v>
      </c>
      <c r="N72" s="57">
        <f t="shared" si="17"/>
        <v>0</v>
      </c>
      <c r="O72" s="57">
        <f t="shared" si="17"/>
        <v>0</v>
      </c>
    </row>
    <row r="73" spans="1:15" ht="42.75" customHeight="1">
      <c r="A73" s="63" t="s">
        <v>223</v>
      </c>
      <c r="B73" s="50"/>
      <c r="C73" s="50"/>
      <c r="D73" s="35">
        <v>866</v>
      </c>
      <c r="E73" s="47" t="s">
        <v>44</v>
      </c>
      <c r="F73" s="47" t="s">
        <v>26</v>
      </c>
      <c r="G73" s="56"/>
      <c r="H73" s="47" t="s">
        <v>285</v>
      </c>
      <c r="I73" s="56"/>
      <c r="J73" s="57"/>
      <c r="K73" s="67">
        <f>K75</f>
        <v>0</v>
      </c>
      <c r="L73" s="67">
        <f>L75</f>
        <v>407122.96</v>
      </c>
      <c r="M73" s="67">
        <f>M75</f>
        <v>407122.96</v>
      </c>
      <c r="N73" s="67">
        <f>N75</f>
        <v>0</v>
      </c>
      <c r="O73" s="67">
        <f>O75</f>
        <v>0</v>
      </c>
    </row>
    <row r="74" spans="1:15" s="87" customFormat="1" ht="32.25" customHeight="1">
      <c r="A74" s="73" t="s">
        <v>167</v>
      </c>
      <c r="B74" s="50"/>
      <c r="C74" s="50"/>
      <c r="D74" s="35">
        <v>866</v>
      </c>
      <c r="E74" s="47" t="s">
        <v>44</v>
      </c>
      <c r="F74" s="47" t="s">
        <v>26</v>
      </c>
      <c r="G74" s="56"/>
      <c r="H74" s="47" t="s">
        <v>285</v>
      </c>
      <c r="I74" s="47" t="s">
        <v>22</v>
      </c>
      <c r="J74" s="67">
        <f aca="true" t="shared" si="18" ref="J74:O74">J75</f>
        <v>55680</v>
      </c>
      <c r="K74" s="67">
        <f t="shared" si="18"/>
        <v>0</v>
      </c>
      <c r="L74" s="67">
        <f t="shared" si="18"/>
        <v>407122.96</v>
      </c>
      <c r="M74" s="67">
        <f t="shared" si="18"/>
        <v>407122.96</v>
      </c>
      <c r="N74" s="67">
        <f t="shared" si="18"/>
        <v>0</v>
      </c>
      <c r="O74" s="67">
        <f t="shared" si="18"/>
        <v>0</v>
      </c>
    </row>
    <row r="75" spans="1:15" s="87" customFormat="1" ht="33" customHeight="1">
      <c r="A75" s="73" t="s">
        <v>168</v>
      </c>
      <c r="B75" s="50"/>
      <c r="C75" s="50"/>
      <c r="D75" s="35">
        <v>866</v>
      </c>
      <c r="E75" s="47" t="s">
        <v>44</v>
      </c>
      <c r="F75" s="47" t="s">
        <v>26</v>
      </c>
      <c r="G75" s="56"/>
      <c r="H75" s="47" t="s">
        <v>285</v>
      </c>
      <c r="I75" s="47" t="s">
        <v>23</v>
      </c>
      <c r="J75" s="67">
        <v>55680</v>
      </c>
      <c r="K75" s="67">
        <v>0</v>
      </c>
      <c r="L75" s="67">
        <f>375041+27081.96+5000</f>
        <v>407122.96</v>
      </c>
      <c r="M75" s="67">
        <f t="shared" si="3"/>
        <v>407122.96</v>
      </c>
      <c r="N75" s="67">
        <v>0</v>
      </c>
      <c r="O75" s="67">
        <v>0</v>
      </c>
    </row>
    <row r="76" spans="1:15" s="88" customFormat="1" ht="16.5" customHeight="1">
      <c r="A76" s="98" t="s">
        <v>131</v>
      </c>
      <c r="B76" s="50">
        <v>63</v>
      </c>
      <c r="C76" s="50">
        <v>0</v>
      </c>
      <c r="D76" s="78">
        <v>866</v>
      </c>
      <c r="E76" s="55" t="s">
        <v>44</v>
      </c>
      <c r="F76" s="55" t="s">
        <v>132</v>
      </c>
      <c r="G76" s="55"/>
      <c r="H76" s="55"/>
      <c r="I76" s="55"/>
      <c r="J76" s="57">
        <f aca="true" t="shared" si="19" ref="J76:O78">J77</f>
        <v>2159454.75</v>
      </c>
      <c r="K76" s="57">
        <f t="shared" si="19"/>
        <v>2167044</v>
      </c>
      <c r="L76" s="57">
        <f t="shared" si="19"/>
        <v>313973.63</v>
      </c>
      <c r="M76" s="57">
        <f t="shared" si="19"/>
        <v>2481017.63</v>
      </c>
      <c r="N76" s="57">
        <f t="shared" si="19"/>
        <v>2211979</v>
      </c>
      <c r="O76" s="57">
        <f t="shared" si="19"/>
        <v>2224689</v>
      </c>
    </row>
    <row r="77" spans="1:15" s="88" customFormat="1" ht="228" customHeight="1">
      <c r="A77" s="80" t="s">
        <v>174</v>
      </c>
      <c r="B77" s="46">
        <v>63</v>
      </c>
      <c r="C77" s="46">
        <v>0</v>
      </c>
      <c r="D77" s="35">
        <v>866</v>
      </c>
      <c r="E77" s="47" t="s">
        <v>44</v>
      </c>
      <c r="F77" s="47" t="s">
        <v>132</v>
      </c>
      <c r="G77" s="47" t="s">
        <v>133</v>
      </c>
      <c r="H77" s="60" t="s">
        <v>274</v>
      </c>
      <c r="I77" s="47"/>
      <c r="J77" s="67">
        <f t="shared" si="19"/>
        <v>2159454.75</v>
      </c>
      <c r="K77" s="67">
        <f t="shared" si="19"/>
        <v>2167044</v>
      </c>
      <c r="L77" s="67">
        <f t="shared" si="19"/>
        <v>313973.63</v>
      </c>
      <c r="M77" s="67">
        <f t="shared" si="19"/>
        <v>2481017.63</v>
      </c>
      <c r="N77" s="67">
        <f t="shared" si="19"/>
        <v>2211979</v>
      </c>
      <c r="O77" s="67">
        <f t="shared" si="19"/>
        <v>2224689</v>
      </c>
    </row>
    <row r="78" spans="1:15" s="88" customFormat="1" ht="33" customHeight="1">
      <c r="A78" s="69" t="s">
        <v>167</v>
      </c>
      <c r="B78" s="89">
        <v>63</v>
      </c>
      <c r="C78" s="89">
        <v>0</v>
      </c>
      <c r="D78" s="37">
        <v>866</v>
      </c>
      <c r="E78" s="71" t="s">
        <v>44</v>
      </c>
      <c r="F78" s="71" t="s">
        <v>132</v>
      </c>
      <c r="G78" s="71" t="s">
        <v>133</v>
      </c>
      <c r="H78" s="60" t="s">
        <v>274</v>
      </c>
      <c r="I78" s="47" t="s">
        <v>22</v>
      </c>
      <c r="J78" s="67">
        <f t="shared" si="19"/>
        <v>2159454.75</v>
      </c>
      <c r="K78" s="67">
        <f t="shared" si="19"/>
        <v>2167044</v>
      </c>
      <c r="L78" s="67">
        <f t="shared" si="19"/>
        <v>313973.63</v>
      </c>
      <c r="M78" s="67">
        <f t="shared" si="19"/>
        <v>2481017.63</v>
      </c>
      <c r="N78" s="67">
        <f t="shared" si="19"/>
        <v>2211979</v>
      </c>
      <c r="O78" s="67">
        <f t="shared" si="19"/>
        <v>2224689</v>
      </c>
    </row>
    <row r="79" spans="1:15" s="88" customFormat="1" ht="34.5" customHeight="1">
      <c r="A79" s="69" t="s">
        <v>168</v>
      </c>
      <c r="B79" s="89">
        <v>63</v>
      </c>
      <c r="C79" s="89">
        <v>0</v>
      </c>
      <c r="D79" s="37">
        <v>866</v>
      </c>
      <c r="E79" s="71" t="s">
        <v>44</v>
      </c>
      <c r="F79" s="71" t="s">
        <v>132</v>
      </c>
      <c r="G79" s="71" t="s">
        <v>133</v>
      </c>
      <c r="H79" s="60" t="s">
        <v>274</v>
      </c>
      <c r="I79" s="47" t="s">
        <v>23</v>
      </c>
      <c r="J79" s="67">
        <v>2159454.75</v>
      </c>
      <c r="K79" s="67">
        <v>2167044</v>
      </c>
      <c r="L79" s="67">
        <v>313973.63</v>
      </c>
      <c r="M79" s="67">
        <f t="shared" si="3"/>
        <v>2481017.63</v>
      </c>
      <c r="N79" s="67">
        <v>2211979</v>
      </c>
      <c r="O79" s="67">
        <v>2224689</v>
      </c>
    </row>
    <row r="80" spans="1:15" s="88" customFormat="1" ht="17.25" customHeight="1">
      <c r="A80" s="179" t="s">
        <v>338</v>
      </c>
      <c r="B80" s="182"/>
      <c r="C80" s="182"/>
      <c r="D80" s="183">
        <v>866</v>
      </c>
      <c r="E80" s="184" t="s">
        <v>44</v>
      </c>
      <c r="F80" s="184" t="s">
        <v>340</v>
      </c>
      <c r="G80" s="184"/>
      <c r="H80" s="154"/>
      <c r="I80" s="55"/>
      <c r="J80" s="57"/>
      <c r="K80" s="57">
        <v>0</v>
      </c>
      <c r="L80" s="57">
        <f>L83</f>
        <v>15000</v>
      </c>
      <c r="M80" s="57">
        <f>M83</f>
        <v>15000</v>
      </c>
      <c r="N80" s="67"/>
      <c r="O80" s="67"/>
    </row>
    <row r="81" spans="1:15" s="88" customFormat="1" ht="50.25" customHeight="1">
      <c r="A81" s="180" t="s">
        <v>339</v>
      </c>
      <c r="B81" s="89"/>
      <c r="C81" s="89"/>
      <c r="D81" s="37">
        <v>866</v>
      </c>
      <c r="E81" s="71" t="s">
        <v>44</v>
      </c>
      <c r="F81" s="71" t="s">
        <v>340</v>
      </c>
      <c r="G81" s="71"/>
      <c r="H81" s="181" t="s">
        <v>341</v>
      </c>
      <c r="I81" s="47"/>
      <c r="J81" s="67"/>
      <c r="K81" s="67">
        <v>0</v>
      </c>
      <c r="L81" s="67">
        <f>L82</f>
        <v>15000</v>
      </c>
      <c r="M81" s="67">
        <f>M82</f>
        <v>15000</v>
      </c>
      <c r="N81" s="67"/>
      <c r="O81" s="67"/>
    </row>
    <row r="82" spans="1:15" s="88" customFormat="1" ht="24" customHeight="1">
      <c r="A82" s="180" t="s">
        <v>167</v>
      </c>
      <c r="B82" s="89"/>
      <c r="C82" s="89"/>
      <c r="D82" s="37">
        <v>866</v>
      </c>
      <c r="E82" s="71" t="s">
        <v>44</v>
      </c>
      <c r="F82" s="71" t="s">
        <v>340</v>
      </c>
      <c r="G82" s="71"/>
      <c r="H82" s="181" t="s">
        <v>341</v>
      </c>
      <c r="I82" s="47" t="s">
        <v>22</v>
      </c>
      <c r="J82" s="67"/>
      <c r="K82" s="67">
        <v>0</v>
      </c>
      <c r="L82" s="67">
        <f>L83</f>
        <v>15000</v>
      </c>
      <c r="M82" s="67">
        <f>M83</f>
        <v>15000</v>
      </c>
      <c r="N82" s="67"/>
      <c r="O82" s="67"/>
    </row>
    <row r="83" spans="1:15" s="88" customFormat="1" ht="24.75" customHeight="1">
      <c r="A83" s="180" t="s">
        <v>95</v>
      </c>
      <c r="B83" s="89"/>
      <c r="C83" s="89"/>
      <c r="D83" s="37">
        <v>866</v>
      </c>
      <c r="E83" s="71" t="s">
        <v>44</v>
      </c>
      <c r="F83" s="71" t="s">
        <v>340</v>
      </c>
      <c r="G83" s="71"/>
      <c r="H83" s="181" t="s">
        <v>341</v>
      </c>
      <c r="I83" s="47" t="s">
        <v>23</v>
      </c>
      <c r="J83" s="67"/>
      <c r="K83" s="67">
        <v>0</v>
      </c>
      <c r="L83" s="67">
        <v>15000</v>
      </c>
      <c r="M83" s="67">
        <v>15000</v>
      </c>
      <c r="N83" s="67"/>
      <c r="O83" s="67"/>
    </row>
    <row r="84" spans="1:15" s="88" customFormat="1" ht="15" customHeight="1">
      <c r="A84" s="146" t="s">
        <v>48</v>
      </c>
      <c r="B84" s="50">
        <v>63</v>
      </c>
      <c r="C84" s="50">
        <v>0</v>
      </c>
      <c r="D84" s="51">
        <v>866</v>
      </c>
      <c r="E84" s="59" t="s">
        <v>45</v>
      </c>
      <c r="F84" s="59"/>
      <c r="G84" s="59"/>
      <c r="H84" s="59"/>
      <c r="I84" s="59"/>
      <c r="J84" s="92">
        <f aca="true" t="shared" si="20" ref="J84:O84">J85+J89</f>
        <v>401856.36</v>
      </c>
      <c r="K84" s="92">
        <f t="shared" si="20"/>
        <v>78100</v>
      </c>
      <c r="L84" s="92">
        <f t="shared" si="20"/>
        <v>55200</v>
      </c>
      <c r="M84" s="92">
        <f t="shared" si="20"/>
        <v>133300</v>
      </c>
      <c r="N84" s="92">
        <f t="shared" si="20"/>
        <v>80000</v>
      </c>
      <c r="O84" s="92">
        <f t="shared" si="20"/>
        <v>80000</v>
      </c>
    </row>
    <row r="85" spans="1:15" s="88" customFormat="1" ht="15.75" customHeight="1" hidden="1">
      <c r="A85" s="146" t="s">
        <v>62</v>
      </c>
      <c r="B85" s="50">
        <v>63</v>
      </c>
      <c r="C85" s="50">
        <v>0</v>
      </c>
      <c r="D85" s="51">
        <v>866</v>
      </c>
      <c r="E85" s="59" t="s">
        <v>45</v>
      </c>
      <c r="F85" s="59" t="s">
        <v>39</v>
      </c>
      <c r="G85" s="59"/>
      <c r="H85" s="63"/>
      <c r="I85" s="59"/>
      <c r="J85" s="92">
        <f>J86</f>
        <v>300</v>
      </c>
      <c r="K85" s="92">
        <f>K86</f>
        <v>0</v>
      </c>
      <c r="L85" s="92"/>
      <c r="M85" s="67">
        <f t="shared" si="3"/>
        <v>0</v>
      </c>
      <c r="N85" s="92">
        <f>N86</f>
        <v>0</v>
      </c>
      <c r="O85" s="92">
        <f>O86</f>
        <v>0</v>
      </c>
    </row>
    <row r="86" spans="1:15" s="88" customFormat="1" ht="91.5" customHeight="1" hidden="1">
      <c r="A86" s="70" t="s">
        <v>175</v>
      </c>
      <c r="B86" s="46">
        <v>63</v>
      </c>
      <c r="C86" s="46">
        <v>0</v>
      </c>
      <c r="D86" s="64">
        <v>866</v>
      </c>
      <c r="E86" s="65" t="s">
        <v>45</v>
      </c>
      <c r="F86" s="65" t="s">
        <v>39</v>
      </c>
      <c r="G86" s="65" t="s">
        <v>126</v>
      </c>
      <c r="H86" s="65" t="s">
        <v>275</v>
      </c>
      <c r="I86" s="65"/>
      <c r="J86" s="93">
        <f aca="true" t="shared" si="21" ref="J86:O87">J87</f>
        <v>300</v>
      </c>
      <c r="K86" s="93">
        <f t="shared" si="21"/>
        <v>0</v>
      </c>
      <c r="L86" s="93"/>
      <c r="M86" s="67">
        <f t="shared" si="3"/>
        <v>0</v>
      </c>
      <c r="N86" s="93">
        <f t="shared" si="21"/>
        <v>0</v>
      </c>
      <c r="O86" s="93">
        <f t="shared" si="21"/>
        <v>0</v>
      </c>
    </row>
    <row r="87" spans="1:15" s="88" customFormat="1" ht="28.5" customHeight="1" hidden="1">
      <c r="A87" s="70"/>
      <c r="B87" s="46">
        <v>63</v>
      </c>
      <c r="C87" s="46">
        <v>0</v>
      </c>
      <c r="D87" s="35">
        <v>866</v>
      </c>
      <c r="E87" s="65" t="s">
        <v>45</v>
      </c>
      <c r="F87" s="65" t="s">
        <v>39</v>
      </c>
      <c r="G87" s="65" t="s">
        <v>126</v>
      </c>
      <c r="H87" s="65" t="s">
        <v>275</v>
      </c>
      <c r="I87" s="65" t="s">
        <v>22</v>
      </c>
      <c r="J87" s="94">
        <f t="shared" si="21"/>
        <v>300</v>
      </c>
      <c r="K87" s="94">
        <f t="shared" si="21"/>
        <v>0</v>
      </c>
      <c r="L87" s="94"/>
      <c r="M87" s="67">
        <f t="shared" si="3"/>
        <v>0</v>
      </c>
      <c r="N87" s="94">
        <f t="shared" si="21"/>
        <v>0</v>
      </c>
      <c r="O87" s="94">
        <f t="shared" si="21"/>
        <v>0</v>
      </c>
    </row>
    <row r="88" spans="1:15" s="88" customFormat="1" ht="28.5" customHeight="1" hidden="1">
      <c r="A88" s="34"/>
      <c r="B88" s="46">
        <v>63</v>
      </c>
      <c r="C88" s="46">
        <v>0</v>
      </c>
      <c r="D88" s="35">
        <v>866</v>
      </c>
      <c r="E88" s="65" t="s">
        <v>45</v>
      </c>
      <c r="F88" s="65" t="s">
        <v>39</v>
      </c>
      <c r="G88" s="65" t="s">
        <v>126</v>
      </c>
      <c r="H88" s="65" t="s">
        <v>275</v>
      </c>
      <c r="I88" s="65" t="s">
        <v>23</v>
      </c>
      <c r="J88" s="94">
        <v>300</v>
      </c>
      <c r="K88" s="94">
        <v>0</v>
      </c>
      <c r="L88" s="94"/>
      <c r="M88" s="67">
        <f t="shared" si="3"/>
        <v>0</v>
      </c>
      <c r="N88" s="94">
        <f>K88</f>
        <v>0</v>
      </c>
      <c r="O88" s="94">
        <f>N88</f>
        <v>0</v>
      </c>
    </row>
    <row r="89" spans="1:15" s="88" customFormat="1" ht="15.75" customHeight="1">
      <c r="A89" s="147" t="s">
        <v>63</v>
      </c>
      <c r="B89" s="50">
        <v>63</v>
      </c>
      <c r="C89" s="50">
        <v>0</v>
      </c>
      <c r="D89" s="78">
        <v>866</v>
      </c>
      <c r="E89" s="59" t="s">
        <v>45</v>
      </c>
      <c r="F89" s="59" t="s">
        <v>42</v>
      </c>
      <c r="G89" s="59"/>
      <c r="H89" s="59"/>
      <c r="I89" s="59"/>
      <c r="J89" s="92">
        <f>J90+J93+J96+J99</f>
        <v>401556.36</v>
      </c>
      <c r="K89" s="92">
        <f>K90+K93+K96+K99+K102</f>
        <v>78100</v>
      </c>
      <c r="L89" s="92">
        <f>L90+L93+L96+L99+L102</f>
        <v>55200</v>
      </c>
      <c r="M89" s="92">
        <f>M90+M93+M96+M99+M102</f>
        <v>133300</v>
      </c>
      <c r="N89" s="92">
        <f>N90+N93+N96+N99</f>
        <v>80000</v>
      </c>
      <c r="O89" s="92">
        <f>O90+O93+O96+O99</f>
        <v>80000</v>
      </c>
    </row>
    <row r="90" spans="1:15" s="88" customFormat="1" ht="15.75" customHeight="1">
      <c r="A90" s="34" t="s">
        <v>201</v>
      </c>
      <c r="B90" s="46">
        <v>63</v>
      </c>
      <c r="C90" s="46">
        <v>0</v>
      </c>
      <c r="D90" s="35">
        <v>866</v>
      </c>
      <c r="E90" s="65" t="s">
        <v>45</v>
      </c>
      <c r="F90" s="65" t="s">
        <v>42</v>
      </c>
      <c r="G90" s="65" t="s">
        <v>101</v>
      </c>
      <c r="H90" s="65" t="s">
        <v>276</v>
      </c>
      <c r="I90" s="65"/>
      <c r="J90" s="94">
        <f aca="true" t="shared" si="22" ref="J90:O91">J91</f>
        <v>87700</v>
      </c>
      <c r="K90" s="94">
        <f t="shared" si="22"/>
        <v>75000</v>
      </c>
      <c r="L90" s="94">
        <f t="shared" si="22"/>
        <v>20000</v>
      </c>
      <c r="M90" s="94">
        <f t="shared" si="22"/>
        <v>95000</v>
      </c>
      <c r="N90" s="94">
        <f t="shared" si="22"/>
        <v>75000</v>
      </c>
      <c r="O90" s="94">
        <f t="shared" si="22"/>
        <v>75000</v>
      </c>
    </row>
    <row r="91" spans="1:15" s="88" customFormat="1" ht="32.25" customHeight="1">
      <c r="A91" s="73" t="s">
        <v>167</v>
      </c>
      <c r="B91" s="46">
        <v>63</v>
      </c>
      <c r="C91" s="46">
        <v>0</v>
      </c>
      <c r="D91" s="35">
        <v>866</v>
      </c>
      <c r="E91" s="65" t="s">
        <v>45</v>
      </c>
      <c r="F91" s="65" t="s">
        <v>42</v>
      </c>
      <c r="G91" s="65" t="s">
        <v>101</v>
      </c>
      <c r="H91" s="65" t="s">
        <v>276</v>
      </c>
      <c r="I91" s="65" t="s">
        <v>22</v>
      </c>
      <c r="J91" s="94">
        <f t="shared" si="22"/>
        <v>87700</v>
      </c>
      <c r="K91" s="94">
        <f t="shared" si="22"/>
        <v>75000</v>
      </c>
      <c r="L91" s="94">
        <f t="shared" si="22"/>
        <v>20000</v>
      </c>
      <c r="M91" s="94">
        <f t="shared" si="22"/>
        <v>95000</v>
      </c>
      <c r="N91" s="94">
        <f t="shared" si="22"/>
        <v>75000</v>
      </c>
      <c r="O91" s="94">
        <f t="shared" si="22"/>
        <v>75000</v>
      </c>
    </row>
    <row r="92" spans="1:15" ht="32.25" customHeight="1">
      <c r="A92" s="73" t="s">
        <v>168</v>
      </c>
      <c r="B92" s="46">
        <v>63</v>
      </c>
      <c r="C92" s="46">
        <v>0</v>
      </c>
      <c r="D92" s="35">
        <v>866</v>
      </c>
      <c r="E92" s="65" t="s">
        <v>45</v>
      </c>
      <c r="F92" s="65" t="s">
        <v>42</v>
      </c>
      <c r="G92" s="65" t="s">
        <v>101</v>
      </c>
      <c r="H92" s="65" t="s">
        <v>276</v>
      </c>
      <c r="I92" s="65" t="s">
        <v>23</v>
      </c>
      <c r="J92" s="94">
        <v>87700</v>
      </c>
      <c r="K92" s="94">
        <v>75000</v>
      </c>
      <c r="L92" s="94">
        <v>20000</v>
      </c>
      <c r="M92" s="67">
        <f aca="true" t="shared" si="23" ref="M92:M122">K92+L92</f>
        <v>95000</v>
      </c>
      <c r="N92" s="67">
        <v>75000</v>
      </c>
      <c r="O92" s="67">
        <v>75000</v>
      </c>
    </row>
    <row r="93" spans="1:15" ht="14.25" customHeight="1">
      <c r="A93" s="96" t="s">
        <v>153</v>
      </c>
      <c r="B93" s="46"/>
      <c r="C93" s="46"/>
      <c r="D93" s="35">
        <v>866</v>
      </c>
      <c r="E93" s="65" t="s">
        <v>45</v>
      </c>
      <c r="F93" s="65" t="s">
        <v>42</v>
      </c>
      <c r="G93" s="65" t="s">
        <v>101</v>
      </c>
      <c r="H93" s="65" t="s">
        <v>277</v>
      </c>
      <c r="I93" s="65"/>
      <c r="J93" s="94">
        <f aca="true" t="shared" si="24" ref="J93:O94">J94</f>
        <v>0</v>
      </c>
      <c r="K93" s="94">
        <f t="shared" si="24"/>
        <v>0</v>
      </c>
      <c r="L93" s="94">
        <f t="shared" si="24"/>
        <v>35000</v>
      </c>
      <c r="M93" s="94">
        <f t="shared" si="24"/>
        <v>35000</v>
      </c>
      <c r="N93" s="94">
        <f t="shared" si="24"/>
        <v>0</v>
      </c>
      <c r="O93" s="94">
        <f t="shared" si="24"/>
        <v>0</v>
      </c>
    </row>
    <row r="94" spans="1:15" ht="30.75" customHeight="1">
      <c r="A94" s="73" t="s">
        <v>167</v>
      </c>
      <c r="B94" s="46"/>
      <c r="C94" s="46"/>
      <c r="D94" s="35">
        <v>866</v>
      </c>
      <c r="E94" s="65" t="s">
        <v>45</v>
      </c>
      <c r="F94" s="65" t="s">
        <v>42</v>
      </c>
      <c r="G94" s="65" t="s">
        <v>101</v>
      </c>
      <c r="H94" s="65" t="s">
        <v>277</v>
      </c>
      <c r="I94" s="65" t="s">
        <v>22</v>
      </c>
      <c r="J94" s="94">
        <f t="shared" si="24"/>
        <v>0</v>
      </c>
      <c r="K94" s="94">
        <f t="shared" si="24"/>
        <v>0</v>
      </c>
      <c r="L94" s="94">
        <f t="shared" si="24"/>
        <v>35000</v>
      </c>
      <c r="M94" s="94">
        <f t="shared" si="24"/>
        <v>35000</v>
      </c>
      <c r="N94" s="94">
        <f t="shared" si="24"/>
        <v>0</v>
      </c>
      <c r="O94" s="94">
        <f t="shared" si="24"/>
        <v>0</v>
      </c>
    </row>
    <row r="95" spans="1:15" ht="27" customHeight="1">
      <c r="A95" s="73" t="s">
        <v>168</v>
      </c>
      <c r="B95" s="46"/>
      <c r="C95" s="46"/>
      <c r="D95" s="35">
        <v>866</v>
      </c>
      <c r="E95" s="65" t="s">
        <v>45</v>
      </c>
      <c r="F95" s="65" t="s">
        <v>42</v>
      </c>
      <c r="G95" s="65" t="s">
        <v>101</v>
      </c>
      <c r="H95" s="65" t="s">
        <v>277</v>
      </c>
      <c r="I95" s="65" t="s">
        <v>23</v>
      </c>
      <c r="J95" s="94"/>
      <c r="K95" s="94">
        <v>0</v>
      </c>
      <c r="L95" s="94">
        <v>35000</v>
      </c>
      <c r="M95" s="67">
        <f t="shared" si="23"/>
        <v>35000</v>
      </c>
      <c r="N95" s="94">
        <v>0</v>
      </c>
      <c r="O95" s="94">
        <v>0</v>
      </c>
    </row>
    <row r="96" spans="1:15" ht="31.5" customHeight="1">
      <c r="A96" s="34" t="s">
        <v>103</v>
      </c>
      <c r="B96" s="46">
        <v>63</v>
      </c>
      <c r="C96" s="46">
        <v>0</v>
      </c>
      <c r="D96" s="35">
        <v>866</v>
      </c>
      <c r="E96" s="65" t="s">
        <v>45</v>
      </c>
      <c r="F96" s="65" t="s">
        <v>42</v>
      </c>
      <c r="G96" s="65" t="s">
        <v>102</v>
      </c>
      <c r="H96" s="65" t="s">
        <v>278</v>
      </c>
      <c r="I96" s="65"/>
      <c r="J96" s="94">
        <f aca="true" t="shared" si="25" ref="J96:O97">J97</f>
        <v>306856.36</v>
      </c>
      <c r="K96" s="94">
        <f t="shared" si="25"/>
        <v>3100</v>
      </c>
      <c r="L96" s="94">
        <f t="shared" si="25"/>
        <v>200</v>
      </c>
      <c r="M96" s="94">
        <f t="shared" si="25"/>
        <v>3300</v>
      </c>
      <c r="N96" s="94">
        <f t="shared" si="25"/>
        <v>5000</v>
      </c>
      <c r="O96" s="94">
        <f t="shared" si="25"/>
        <v>5000</v>
      </c>
    </row>
    <row r="97" spans="1:15" ht="30" customHeight="1">
      <c r="A97" s="73" t="s">
        <v>167</v>
      </c>
      <c r="B97" s="46">
        <v>63</v>
      </c>
      <c r="C97" s="46">
        <v>0</v>
      </c>
      <c r="D97" s="35">
        <v>866</v>
      </c>
      <c r="E97" s="65" t="s">
        <v>45</v>
      </c>
      <c r="F97" s="65" t="s">
        <v>42</v>
      </c>
      <c r="G97" s="65" t="s">
        <v>102</v>
      </c>
      <c r="H97" s="65" t="s">
        <v>278</v>
      </c>
      <c r="I97" s="65" t="s">
        <v>22</v>
      </c>
      <c r="J97" s="94">
        <f t="shared" si="25"/>
        <v>306856.36</v>
      </c>
      <c r="K97" s="94">
        <f t="shared" si="25"/>
        <v>3100</v>
      </c>
      <c r="L97" s="94">
        <f t="shared" si="25"/>
        <v>200</v>
      </c>
      <c r="M97" s="94">
        <f t="shared" si="25"/>
        <v>3300</v>
      </c>
      <c r="N97" s="94">
        <f t="shared" si="25"/>
        <v>5000</v>
      </c>
      <c r="O97" s="94">
        <f t="shared" si="25"/>
        <v>5000</v>
      </c>
    </row>
    <row r="98" spans="1:15" ht="27.75" customHeight="1">
      <c r="A98" s="73" t="s">
        <v>168</v>
      </c>
      <c r="B98" s="46">
        <v>63</v>
      </c>
      <c r="C98" s="46">
        <v>0</v>
      </c>
      <c r="D98" s="35">
        <v>866</v>
      </c>
      <c r="E98" s="65" t="s">
        <v>45</v>
      </c>
      <c r="F98" s="65" t="s">
        <v>42</v>
      </c>
      <c r="G98" s="65" t="s">
        <v>102</v>
      </c>
      <c r="H98" s="65" t="s">
        <v>278</v>
      </c>
      <c r="I98" s="65" t="s">
        <v>23</v>
      </c>
      <c r="J98" s="67">
        <v>306856.36</v>
      </c>
      <c r="K98" s="67">
        <v>3100</v>
      </c>
      <c r="L98" s="67">
        <v>200</v>
      </c>
      <c r="M98" s="67">
        <f t="shared" si="23"/>
        <v>3300</v>
      </c>
      <c r="N98" s="67">
        <v>5000</v>
      </c>
      <c r="O98" s="67">
        <v>5000</v>
      </c>
    </row>
    <row r="99" spans="1:15" s="88" customFormat="1" ht="15" customHeight="1" hidden="1">
      <c r="A99" s="96" t="s">
        <v>176</v>
      </c>
      <c r="B99" s="46"/>
      <c r="C99" s="46"/>
      <c r="D99" s="35">
        <v>866</v>
      </c>
      <c r="E99" s="65" t="s">
        <v>45</v>
      </c>
      <c r="F99" s="65" t="s">
        <v>42</v>
      </c>
      <c r="G99" s="65" t="s">
        <v>102</v>
      </c>
      <c r="H99" s="65" t="s">
        <v>279</v>
      </c>
      <c r="I99" s="65"/>
      <c r="J99" s="67">
        <f aca="true" t="shared" si="26" ref="J99:O100">J100</f>
        <v>7000</v>
      </c>
      <c r="K99" s="67">
        <f t="shared" si="26"/>
        <v>0</v>
      </c>
      <c r="L99" s="67"/>
      <c r="M99" s="67">
        <f t="shared" si="23"/>
        <v>0</v>
      </c>
      <c r="N99" s="67">
        <f t="shared" si="26"/>
        <v>0</v>
      </c>
      <c r="O99" s="67">
        <f t="shared" si="26"/>
        <v>0</v>
      </c>
    </row>
    <row r="100" spans="1:15" ht="14.25" customHeight="1" hidden="1">
      <c r="A100" s="73" t="s">
        <v>167</v>
      </c>
      <c r="B100" s="46"/>
      <c r="C100" s="46"/>
      <c r="D100" s="35">
        <v>866</v>
      </c>
      <c r="E100" s="65" t="s">
        <v>45</v>
      </c>
      <c r="F100" s="65" t="s">
        <v>42</v>
      </c>
      <c r="G100" s="65" t="s">
        <v>102</v>
      </c>
      <c r="H100" s="65" t="s">
        <v>279</v>
      </c>
      <c r="I100" s="65" t="s">
        <v>22</v>
      </c>
      <c r="J100" s="67">
        <f t="shared" si="26"/>
        <v>7000</v>
      </c>
      <c r="K100" s="67">
        <f t="shared" si="26"/>
        <v>0</v>
      </c>
      <c r="L100" s="67"/>
      <c r="M100" s="67">
        <f t="shared" si="23"/>
        <v>0</v>
      </c>
      <c r="N100" s="67">
        <f t="shared" si="26"/>
        <v>0</v>
      </c>
      <c r="O100" s="67">
        <f t="shared" si="26"/>
        <v>0</v>
      </c>
    </row>
    <row r="101" spans="1:15" ht="14.25" customHeight="1" hidden="1">
      <c r="A101" s="73" t="s">
        <v>168</v>
      </c>
      <c r="B101" s="46"/>
      <c r="C101" s="46"/>
      <c r="D101" s="35">
        <v>866</v>
      </c>
      <c r="E101" s="65" t="s">
        <v>45</v>
      </c>
      <c r="F101" s="65" t="s">
        <v>42</v>
      </c>
      <c r="G101" s="65" t="s">
        <v>102</v>
      </c>
      <c r="H101" s="65" t="s">
        <v>279</v>
      </c>
      <c r="I101" s="65" t="s">
        <v>23</v>
      </c>
      <c r="J101" s="67">
        <v>7000</v>
      </c>
      <c r="K101" s="67"/>
      <c r="L101" s="67"/>
      <c r="M101" s="67">
        <f t="shared" si="23"/>
        <v>0</v>
      </c>
      <c r="N101" s="67"/>
      <c r="O101" s="67"/>
    </row>
    <row r="102" spans="1:15" ht="49.5" customHeight="1" hidden="1">
      <c r="A102" s="73" t="s">
        <v>293</v>
      </c>
      <c r="B102" s="46"/>
      <c r="C102" s="46">
        <v>864</v>
      </c>
      <c r="D102" s="35">
        <v>866</v>
      </c>
      <c r="E102" s="65" t="s">
        <v>45</v>
      </c>
      <c r="F102" s="65" t="s">
        <v>42</v>
      </c>
      <c r="G102" s="65"/>
      <c r="H102" s="159" t="s">
        <v>295</v>
      </c>
      <c r="I102" s="65"/>
      <c r="J102" s="67"/>
      <c r="K102" s="67">
        <f>K104</f>
        <v>0</v>
      </c>
      <c r="L102" s="67"/>
      <c r="M102" s="67">
        <f t="shared" si="23"/>
        <v>0</v>
      </c>
      <c r="N102" s="67"/>
      <c r="O102" s="67"/>
    </row>
    <row r="103" spans="1:15" ht="33.75" customHeight="1" hidden="1">
      <c r="A103" s="73" t="s">
        <v>294</v>
      </c>
      <c r="B103" s="46"/>
      <c r="C103" s="46">
        <v>864</v>
      </c>
      <c r="D103" s="35">
        <v>866</v>
      </c>
      <c r="E103" s="65" t="s">
        <v>45</v>
      </c>
      <c r="F103" s="65" t="s">
        <v>42</v>
      </c>
      <c r="G103" s="65" t="s">
        <v>22</v>
      </c>
      <c r="H103" s="159" t="s">
        <v>295</v>
      </c>
      <c r="I103" s="65" t="s">
        <v>22</v>
      </c>
      <c r="J103" s="67"/>
      <c r="K103" s="67">
        <f>K104</f>
        <v>0</v>
      </c>
      <c r="L103" s="67"/>
      <c r="M103" s="67">
        <f t="shared" si="23"/>
        <v>0</v>
      </c>
      <c r="N103" s="67"/>
      <c r="O103" s="67"/>
    </row>
    <row r="104" spans="1:15" ht="33" customHeight="1" hidden="1">
      <c r="A104" s="73" t="s">
        <v>95</v>
      </c>
      <c r="B104" s="46"/>
      <c r="C104" s="46">
        <v>864</v>
      </c>
      <c r="D104" s="35">
        <v>866</v>
      </c>
      <c r="E104" s="65" t="s">
        <v>45</v>
      </c>
      <c r="F104" s="65" t="s">
        <v>42</v>
      </c>
      <c r="G104" s="65" t="s">
        <v>23</v>
      </c>
      <c r="H104" s="159" t="s">
        <v>295</v>
      </c>
      <c r="I104" s="65" t="s">
        <v>23</v>
      </c>
      <c r="J104" s="67"/>
      <c r="K104" s="67">
        <v>0</v>
      </c>
      <c r="L104" s="67"/>
      <c r="M104" s="67">
        <f t="shared" si="23"/>
        <v>0</v>
      </c>
      <c r="N104" s="67"/>
      <c r="O104" s="67"/>
    </row>
    <row r="105" spans="1:15" ht="14.25" customHeight="1" hidden="1">
      <c r="A105" s="95" t="s">
        <v>234</v>
      </c>
      <c r="B105" s="46"/>
      <c r="C105" s="46"/>
      <c r="D105" s="78">
        <v>866</v>
      </c>
      <c r="E105" s="59" t="s">
        <v>233</v>
      </c>
      <c r="F105" s="59"/>
      <c r="G105" s="59"/>
      <c r="H105" s="59"/>
      <c r="I105" s="59"/>
      <c r="J105" s="57">
        <f aca="true" t="shared" si="27" ref="J105:O105">J106</f>
        <v>50621</v>
      </c>
      <c r="K105" s="57">
        <f t="shared" si="27"/>
        <v>34939</v>
      </c>
      <c r="L105" s="57">
        <f t="shared" si="27"/>
        <v>0</v>
      </c>
      <c r="M105" s="57">
        <f t="shared" si="27"/>
        <v>34939</v>
      </c>
      <c r="N105" s="57">
        <f t="shared" si="27"/>
        <v>29002</v>
      </c>
      <c r="O105" s="57">
        <f t="shared" si="27"/>
        <v>29050</v>
      </c>
    </row>
    <row r="106" spans="1:15" ht="14.25" customHeight="1" hidden="1">
      <c r="A106" s="95" t="s">
        <v>235</v>
      </c>
      <c r="B106" s="46"/>
      <c r="C106" s="46"/>
      <c r="D106" s="35">
        <v>866</v>
      </c>
      <c r="E106" s="59" t="s">
        <v>233</v>
      </c>
      <c r="F106" s="59" t="s">
        <v>39</v>
      </c>
      <c r="G106" s="59"/>
      <c r="H106" s="97"/>
      <c r="I106" s="97"/>
      <c r="J106" s="57">
        <f aca="true" t="shared" si="28" ref="J106:O106">J107+J110</f>
        <v>50621</v>
      </c>
      <c r="K106" s="57">
        <f t="shared" si="28"/>
        <v>34939</v>
      </c>
      <c r="L106" s="57">
        <f t="shared" si="28"/>
        <v>0</v>
      </c>
      <c r="M106" s="57">
        <f t="shared" si="28"/>
        <v>34939</v>
      </c>
      <c r="N106" s="57">
        <f t="shared" si="28"/>
        <v>29002</v>
      </c>
      <c r="O106" s="57">
        <f t="shared" si="28"/>
        <v>29050</v>
      </c>
    </row>
    <row r="107" spans="1:15" ht="14.25" customHeight="1" hidden="1">
      <c r="A107" s="73" t="s">
        <v>236</v>
      </c>
      <c r="B107" s="46"/>
      <c r="C107" s="46"/>
      <c r="D107" s="35">
        <v>866</v>
      </c>
      <c r="E107" s="65" t="s">
        <v>233</v>
      </c>
      <c r="F107" s="65" t="s">
        <v>39</v>
      </c>
      <c r="G107" s="65"/>
      <c r="H107" s="65" t="s">
        <v>280</v>
      </c>
      <c r="I107" s="65"/>
      <c r="J107" s="67">
        <f aca="true" t="shared" si="29" ref="J107:O108">J108</f>
        <v>36600</v>
      </c>
      <c r="K107" s="67">
        <f t="shared" si="29"/>
        <v>26939</v>
      </c>
      <c r="L107" s="67"/>
      <c r="M107" s="67">
        <f t="shared" si="23"/>
        <v>26939</v>
      </c>
      <c r="N107" s="67">
        <f t="shared" si="29"/>
        <v>21002</v>
      </c>
      <c r="O107" s="67">
        <f t="shared" si="29"/>
        <v>21050</v>
      </c>
    </row>
    <row r="108" spans="1:15" ht="32.25" customHeight="1" hidden="1">
      <c r="A108" s="73" t="s">
        <v>167</v>
      </c>
      <c r="B108" s="46"/>
      <c r="C108" s="46"/>
      <c r="D108" s="35">
        <v>866</v>
      </c>
      <c r="E108" s="65" t="s">
        <v>233</v>
      </c>
      <c r="F108" s="65" t="s">
        <v>39</v>
      </c>
      <c r="G108" s="65"/>
      <c r="H108" s="65" t="s">
        <v>280</v>
      </c>
      <c r="I108" s="65" t="s">
        <v>22</v>
      </c>
      <c r="J108" s="67">
        <f t="shared" si="29"/>
        <v>36600</v>
      </c>
      <c r="K108" s="67">
        <f t="shared" si="29"/>
        <v>26939</v>
      </c>
      <c r="L108" s="67"/>
      <c r="M108" s="67">
        <f t="shared" si="23"/>
        <v>26939</v>
      </c>
      <c r="N108" s="67">
        <f t="shared" si="29"/>
        <v>21002</v>
      </c>
      <c r="O108" s="67">
        <f t="shared" si="29"/>
        <v>21050</v>
      </c>
    </row>
    <row r="109" spans="1:15" ht="32.25" customHeight="1" hidden="1">
      <c r="A109" s="73" t="s">
        <v>168</v>
      </c>
      <c r="B109" s="46"/>
      <c r="C109" s="46"/>
      <c r="D109" s="35">
        <v>866</v>
      </c>
      <c r="E109" s="65" t="s">
        <v>233</v>
      </c>
      <c r="F109" s="65" t="s">
        <v>39</v>
      </c>
      <c r="G109" s="65"/>
      <c r="H109" s="65" t="s">
        <v>280</v>
      </c>
      <c r="I109" s="65" t="s">
        <v>23</v>
      </c>
      <c r="J109" s="67">
        <v>36600</v>
      </c>
      <c r="K109" s="67">
        <v>26939</v>
      </c>
      <c r="L109" s="67"/>
      <c r="M109" s="67">
        <f t="shared" si="23"/>
        <v>26939</v>
      </c>
      <c r="N109" s="67">
        <v>21002</v>
      </c>
      <c r="O109" s="67">
        <v>21050</v>
      </c>
    </row>
    <row r="110" spans="1:15" ht="14.25" customHeight="1" hidden="1">
      <c r="A110" s="73" t="s">
        <v>237</v>
      </c>
      <c r="B110" s="46"/>
      <c r="C110" s="46"/>
      <c r="D110" s="35">
        <v>866</v>
      </c>
      <c r="E110" s="65" t="s">
        <v>233</v>
      </c>
      <c r="F110" s="65" t="s">
        <v>39</v>
      </c>
      <c r="G110" s="65"/>
      <c r="H110" s="65" t="s">
        <v>281</v>
      </c>
      <c r="I110" s="65"/>
      <c r="J110" s="67">
        <f aca="true" t="shared" si="30" ref="J110:O111">J111</f>
        <v>14021</v>
      </c>
      <c r="K110" s="67">
        <f t="shared" si="30"/>
        <v>8000</v>
      </c>
      <c r="L110" s="67"/>
      <c r="M110" s="67">
        <f t="shared" si="23"/>
        <v>8000</v>
      </c>
      <c r="N110" s="67">
        <f t="shared" si="30"/>
        <v>8000</v>
      </c>
      <c r="O110" s="67">
        <f t="shared" si="30"/>
        <v>8000</v>
      </c>
    </row>
    <row r="111" spans="1:15" ht="14.25" customHeight="1" hidden="1">
      <c r="A111" s="63" t="s">
        <v>24</v>
      </c>
      <c r="B111" s="46"/>
      <c r="C111" s="46"/>
      <c r="D111" s="35">
        <v>866</v>
      </c>
      <c r="E111" s="65" t="s">
        <v>233</v>
      </c>
      <c r="F111" s="65" t="s">
        <v>39</v>
      </c>
      <c r="G111" s="65"/>
      <c r="H111" s="65" t="s">
        <v>281</v>
      </c>
      <c r="I111" s="65" t="s">
        <v>25</v>
      </c>
      <c r="J111" s="67">
        <f t="shared" si="30"/>
        <v>14021</v>
      </c>
      <c r="K111" s="67">
        <f t="shared" si="30"/>
        <v>8000</v>
      </c>
      <c r="L111" s="67"/>
      <c r="M111" s="67">
        <f t="shared" si="23"/>
        <v>8000</v>
      </c>
      <c r="N111" s="67">
        <f t="shared" si="30"/>
        <v>8000</v>
      </c>
      <c r="O111" s="67">
        <f t="shared" si="30"/>
        <v>8000</v>
      </c>
    </row>
    <row r="112" spans="1:15" ht="14.25" customHeight="1" hidden="1">
      <c r="A112" s="76" t="s">
        <v>206</v>
      </c>
      <c r="B112" s="46"/>
      <c r="C112" s="46"/>
      <c r="D112" s="35">
        <v>866</v>
      </c>
      <c r="E112" s="65" t="s">
        <v>233</v>
      </c>
      <c r="F112" s="65" t="s">
        <v>39</v>
      </c>
      <c r="G112" s="65"/>
      <c r="H112" s="65" t="s">
        <v>281</v>
      </c>
      <c r="I112" s="65" t="s">
        <v>169</v>
      </c>
      <c r="J112" s="67">
        <v>14021</v>
      </c>
      <c r="K112" s="67">
        <v>8000</v>
      </c>
      <c r="L112" s="67"/>
      <c r="M112" s="67">
        <f t="shared" si="23"/>
        <v>8000</v>
      </c>
      <c r="N112" s="67">
        <v>8000</v>
      </c>
      <c r="O112" s="67">
        <v>8000</v>
      </c>
    </row>
    <row r="113" spans="1:15" ht="14.25" customHeight="1">
      <c r="A113" s="98" t="s">
        <v>140</v>
      </c>
      <c r="B113" s="50"/>
      <c r="C113" s="50"/>
      <c r="D113" s="78">
        <v>866</v>
      </c>
      <c r="E113" s="55" t="s">
        <v>52</v>
      </c>
      <c r="F113" s="47"/>
      <c r="G113" s="47"/>
      <c r="H113" s="65"/>
      <c r="I113" s="47"/>
      <c r="J113" s="57">
        <f aca="true" t="shared" si="31" ref="J113:O116">J114</f>
        <v>109415</v>
      </c>
      <c r="K113" s="57">
        <f t="shared" si="31"/>
        <v>109414</v>
      </c>
      <c r="L113" s="57">
        <f t="shared" si="31"/>
        <v>0.32</v>
      </c>
      <c r="M113" s="57">
        <f t="shared" si="31"/>
        <v>109414.32</v>
      </c>
      <c r="N113" s="57">
        <f t="shared" si="31"/>
        <v>54700</v>
      </c>
      <c r="O113" s="57">
        <f t="shared" si="31"/>
        <v>54800</v>
      </c>
    </row>
    <row r="114" spans="1:15" ht="14.25" customHeight="1">
      <c r="A114" s="98" t="s">
        <v>137</v>
      </c>
      <c r="B114" s="46"/>
      <c r="C114" s="46"/>
      <c r="D114" s="78">
        <v>866</v>
      </c>
      <c r="E114" s="55" t="s">
        <v>52</v>
      </c>
      <c r="F114" s="55" t="s">
        <v>39</v>
      </c>
      <c r="G114" s="47"/>
      <c r="H114" s="65"/>
      <c r="I114" s="47"/>
      <c r="J114" s="57">
        <f t="shared" si="31"/>
        <v>109415</v>
      </c>
      <c r="K114" s="57">
        <f t="shared" si="31"/>
        <v>109414</v>
      </c>
      <c r="L114" s="57">
        <f t="shared" si="31"/>
        <v>0.32</v>
      </c>
      <c r="M114" s="57">
        <f t="shared" si="31"/>
        <v>109414.32</v>
      </c>
      <c r="N114" s="57">
        <f t="shared" si="31"/>
        <v>54700</v>
      </c>
      <c r="O114" s="57">
        <f t="shared" si="31"/>
        <v>54800</v>
      </c>
    </row>
    <row r="115" spans="1:15" ht="28.5" customHeight="1">
      <c r="A115" s="63" t="s">
        <v>177</v>
      </c>
      <c r="B115" s="46"/>
      <c r="C115" s="46"/>
      <c r="D115" s="35">
        <v>866</v>
      </c>
      <c r="E115" s="47" t="s">
        <v>52</v>
      </c>
      <c r="F115" s="47" t="s">
        <v>39</v>
      </c>
      <c r="G115" s="47"/>
      <c r="H115" s="65" t="s">
        <v>282</v>
      </c>
      <c r="I115" s="47"/>
      <c r="J115" s="67">
        <f t="shared" si="31"/>
        <v>109415</v>
      </c>
      <c r="K115" s="67">
        <f t="shared" si="31"/>
        <v>109414</v>
      </c>
      <c r="L115" s="67">
        <f t="shared" si="31"/>
        <v>0.32</v>
      </c>
      <c r="M115" s="67">
        <f t="shared" si="31"/>
        <v>109414.32</v>
      </c>
      <c r="N115" s="67">
        <f t="shared" si="31"/>
        <v>54700</v>
      </c>
      <c r="O115" s="67">
        <f t="shared" si="31"/>
        <v>54800</v>
      </c>
    </row>
    <row r="116" spans="1:15" s="99" customFormat="1" ht="15.75" customHeight="1">
      <c r="A116" s="80" t="s">
        <v>139</v>
      </c>
      <c r="B116" s="46"/>
      <c r="C116" s="46"/>
      <c r="D116" s="35">
        <v>866</v>
      </c>
      <c r="E116" s="47" t="s">
        <v>52</v>
      </c>
      <c r="F116" s="47" t="s">
        <v>39</v>
      </c>
      <c r="G116" s="47"/>
      <c r="H116" s="65" t="s">
        <v>282</v>
      </c>
      <c r="I116" s="47" t="s">
        <v>138</v>
      </c>
      <c r="J116" s="67">
        <f t="shared" si="31"/>
        <v>109415</v>
      </c>
      <c r="K116" s="67">
        <f t="shared" si="31"/>
        <v>109414</v>
      </c>
      <c r="L116" s="67">
        <f t="shared" si="31"/>
        <v>0.32</v>
      </c>
      <c r="M116" s="67">
        <f t="shared" si="31"/>
        <v>109414.32</v>
      </c>
      <c r="N116" s="67">
        <f t="shared" si="31"/>
        <v>54700</v>
      </c>
      <c r="O116" s="67">
        <f t="shared" si="31"/>
        <v>54800</v>
      </c>
    </row>
    <row r="117" spans="1:15" ht="15.75" customHeight="1">
      <c r="A117" s="80" t="s">
        <v>306</v>
      </c>
      <c r="B117" s="46"/>
      <c r="C117" s="46"/>
      <c r="D117" s="35">
        <v>866</v>
      </c>
      <c r="E117" s="47" t="s">
        <v>52</v>
      </c>
      <c r="F117" s="47" t="s">
        <v>39</v>
      </c>
      <c r="G117" s="47"/>
      <c r="H117" s="65" t="s">
        <v>282</v>
      </c>
      <c r="I117" s="47" t="s">
        <v>307</v>
      </c>
      <c r="J117" s="67">
        <v>109415</v>
      </c>
      <c r="K117" s="67">
        <v>109414</v>
      </c>
      <c r="L117" s="67">
        <v>0.32</v>
      </c>
      <c r="M117" s="67">
        <f t="shared" si="23"/>
        <v>109414.32</v>
      </c>
      <c r="N117" s="67">
        <v>54700</v>
      </c>
      <c r="O117" s="67">
        <v>54800</v>
      </c>
    </row>
    <row r="118" spans="1:15" ht="15.75" customHeight="1" hidden="1">
      <c r="A118" s="98" t="s">
        <v>51</v>
      </c>
      <c r="B118" s="98"/>
      <c r="C118" s="50">
        <v>0</v>
      </c>
      <c r="D118" s="78">
        <v>866</v>
      </c>
      <c r="E118" s="55" t="s">
        <v>54</v>
      </c>
      <c r="F118" s="55"/>
      <c r="G118" s="55"/>
      <c r="H118" s="65"/>
      <c r="I118" s="55"/>
      <c r="J118" s="57">
        <f aca="true" t="shared" si="32" ref="J118:O118">J119</f>
        <v>2000</v>
      </c>
      <c r="K118" s="57">
        <f t="shared" si="32"/>
        <v>2000</v>
      </c>
      <c r="L118" s="57">
        <f t="shared" si="32"/>
        <v>0</v>
      </c>
      <c r="M118" s="57">
        <f t="shared" si="32"/>
        <v>2000</v>
      </c>
      <c r="N118" s="57">
        <f t="shared" si="32"/>
        <v>2000</v>
      </c>
      <c r="O118" s="57">
        <f t="shared" si="32"/>
        <v>2000</v>
      </c>
    </row>
    <row r="119" spans="1:15" ht="15.75" customHeight="1" hidden="1">
      <c r="A119" s="147" t="s">
        <v>107</v>
      </c>
      <c r="B119" s="50">
        <v>63</v>
      </c>
      <c r="C119" s="50">
        <v>0</v>
      </c>
      <c r="D119" s="78">
        <v>866</v>
      </c>
      <c r="E119" s="55" t="s">
        <v>54</v>
      </c>
      <c r="F119" s="55" t="s">
        <v>40</v>
      </c>
      <c r="G119" s="55"/>
      <c r="H119" s="65"/>
      <c r="I119" s="55"/>
      <c r="J119" s="57">
        <f aca="true" t="shared" si="33" ref="J119:O119">J121</f>
        <v>2000</v>
      </c>
      <c r="K119" s="57">
        <f t="shared" si="33"/>
        <v>2000</v>
      </c>
      <c r="L119" s="57">
        <f t="shared" si="33"/>
        <v>0</v>
      </c>
      <c r="M119" s="57">
        <f t="shared" si="33"/>
        <v>2000</v>
      </c>
      <c r="N119" s="57">
        <f t="shared" si="33"/>
        <v>2000</v>
      </c>
      <c r="O119" s="57">
        <f t="shared" si="33"/>
        <v>2000</v>
      </c>
    </row>
    <row r="120" spans="1:15" ht="122.25" customHeight="1" hidden="1">
      <c r="A120" s="73" t="s">
        <v>197</v>
      </c>
      <c r="B120" s="50"/>
      <c r="C120" s="50"/>
      <c r="D120" s="35">
        <v>866</v>
      </c>
      <c r="E120" s="47" t="s">
        <v>54</v>
      </c>
      <c r="F120" s="47" t="s">
        <v>40</v>
      </c>
      <c r="G120" s="47" t="s">
        <v>125</v>
      </c>
      <c r="H120" s="65" t="s">
        <v>283</v>
      </c>
      <c r="I120" s="55"/>
      <c r="J120" s="57"/>
      <c r="K120" s="57"/>
      <c r="L120" s="57"/>
      <c r="M120" s="67">
        <f t="shared" si="23"/>
        <v>0</v>
      </c>
      <c r="N120" s="57"/>
      <c r="O120" s="57"/>
    </row>
    <row r="121" spans="1:15" ht="15" hidden="1">
      <c r="A121" s="80" t="s">
        <v>53</v>
      </c>
      <c r="B121" s="46">
        <v>63</v>
      </c>
      <c r="C121" s="46">
        <v>0</v>
      </c>
      <c r="D121" s="35">
        <v>866</v>
      </c>
      <c r="E121" s="47" t="s">
        <v>54</v>
      </c>
      <c r="F121" s="47" t="s">
        <v>40</v>
      </c>
      <c r="G121" s="47" t="s">
        <v>125</v>
      </c>
      <c r="H121" s="65" t="s">
        <v>283</v>
      </c>
      <c r="I121" s="47" t="s">
        <v>41</v>
      </c>
      <c r="J121" s="67">
        <f>J122</f>
        <v>2000</v>
      </c>
      <c r="K121" s="67">
        <f>K122</f>
        <v>2000</v>
      </c>
      <c r="L121" s="67"/>
      <c r="M121" s="67">
        <f t="shared" si="23"/>
        <v>2000</v>
      </c>
      <c r="N121" s="67">
        <f>N122</f>
        <v>2000</v>
      </c>
      <c r="O121" s="67">
        <f>O122</f>
        <v>2000</v>
      </c>
    </row>
    <row r="122" spans="1:15" ht="14.25" customHeight="1" hidden="1">
      <c r="A122" s="80" t="s">
        <v>64</v>
      </c>
      <c r="B122" s="46">
        <v>63</v>
      </c>
      <c r="C122" s="46">
        <v>0</v>
      </c>
      <c r="D122" s="35">
        <v>866</v>
      </c>
      <c r="E122" s="47" t="s">
        <v>54</v>
      </c>
      <c r="F122" s="47" t="s">
        <v>40</v>
      </c>
      <c r="G122" s="47" t="s">
        <v>125</v>
      </c>
      <c r="H122" s="65" t="s">
        <v>283</v>
      </c>
      <c r="I122" s="47" t="s">
        <v>28</v>
      </c>
      <c r="J122" s="67">
        <v>2000</v>
      </c>
      <c r="K122" s="67">
        <v>2000</v>
      </c>
      <c r="L122" s="67"/>
      <c r="M122" s="67">
        <f t="shared" si="23"/>
        <v>2000</v>
      </c>
      <c r="N122" s="67">
        <v>2000</v>
      </c>
      <c r="O122" s="67">
        <v>2000</v>
      </c>
    </row>
    <row r="123" spans="1:15" ht="15">
      <c r="A123" s="98" t="s">
        <v>29</v>
      </c>
      <c r="B123" s="98"/>
      <c r="C123" s="98"/>
      <c r="D123" s="35"/>
      <c r="E123" s="55"/>
      <c r="F123" s="55"/>
      <c r="G123" s="55"/>
      <c r="H123" s="60"/>
      <c r="I123" s="55"/>
      <c r="J123" s="57" t="e">
        <f>J12+J59+J66+J84+J71+J105+J113+J118+#REF!</f>
        <v>#REF!</v>
      </c>
      <c r="K123" s="57">
        <f>K12+K59+K66+K84+K71+K105+K113+K118</f>
        <v>4039130</v>
      </c>
      <c r="L123" s="57">
        <f>L12+L59+L66+L84+L71+L105+L113+L118</f>
        <v>1152708.9100000001</v>
      </c>
      <c r="M123" s="57">
        <f>M12+M59+M66+M84+M71+M105+M113+M118</f>
        <v>5191838.91</v>
      </c>
      <c r="N123" s="57">
        <f>N12+N59+N66+N84+N71+N105+N113+N118</f>
        <v>3855526</v>
      </c>
      <c r="O123" s="57">
        <f>O12+O59+O66+O84+O71+O105+O113+O118</f>
        <v>3926030</v>
      </c>
    </row>
    <row r="124" spans="11:15" ht="15" hidden="1">
      <c r="K124" s="104"/>
      <c r="L124" s="104"/>
      <c r="M124" s="104"/>
      <c r="N124" s="104"/>
      <c r="O124" s="104"/>
    </row>
    <row r="125" spans="1:15" ht="15" hidden="1">
      <c r="A125" s="40" t="s">
        <v>221</v>
      </c>
      <c r="K125" s="104">
        <f>K13+K17+K60</f>
        <v>2594673</v>
      </c>
      <c r="L125" s="104"/>
      <c r="M125" s="104"/>
      <c r="N125" s="104">
        <f>N13+N17+N60</f>
        <v>2269685</v>
      </c>
      <c r="O125" s="104">
        <f>O13+O17+O60</f>
        <v>2289931</v>
      </c>
    </row>
    <row r="126" spans="11:15" ht="15" hidden="1">
      <c r="K126" s="104"/>
      <c r="L126" s="104"/>
      <c r="M126" s="104"/>
      <c r="N126" s="105"/>
      <c r="O126" s="105"/>
    </row>
    <row r="127" spans="1:15" ht="15" hidden="1">
      <c r="A127" s="40" t="s">
        <v>224</v>
      </c>
      <c r="K127" s="104">
        <f>K36+K39+K52+K122</f>
        <v>4800</v>
      </c>
      <c r="L127" s="104"/>
      <c r="M127" s="104"/>
      <c r="N127" s="104">
        <f>N36+N39+N52+N122</f>
        <v>4800</v>
      </c>
      <c r="O127" s="104">
        <f>O36+O39+O52+O122</f>
        <v>4800</v>
      </c>
    </row>
    <row r="128" spans="11:15" ht="15" hidden="1">
      <c r="K128" s="104">
        <v>2967099</v>
      </c>
      <c r="L128" s="104"/>
      <c r="M128" s="104"/>
      <c r="N128" s="105">
        <v>3168941</v>
      </c>
      <c r="O128" s="105">
        <v>3436589</v>
      </c>
    </row>
    <row r="129" spans="9:15" ht="15" hidden="1">
      <c r="I129" s="102" t="s">
        <v>227</v>
      </c>
      <c r="K129" s="106"/>
      <c r="L129" s="106"/>
      <c r="M129" s="106"/>
      <c r="N129" s="106"/>
      <c r="O129" s="106"/>
    </row>
    <row r="130" spans="9:15" ht="15" hidden="1">
      <c r="I130" s="102" t="s">
        <v>21</v>
      </c>
      <c r="K130" s="106">
        <f>K16+K19+K63</f>
        <v>1306400</v>
      </c>
      <c r="L130" s="106"/>
      <c r="M130" s="106"/>
      <c r="N130" s="106">
        <f>N16+N19+N63</f>
        <v>1098500</v>
      </c>
      <c r="O130" s="106">
        <f>O16+O19+O63</f>
        <v>1147000</v>
      </c>
    </row>
    <row r="131" spans="9:15" ht="15" hidden="1">
      <c r="I131" s="102" t="s">
        <v>23</v>
      </c>
      <c r="K131" s="106">
        <f>K21+K26+K65+K79+K88+K92+K98</f>
        <v>2562437</v>
      </c>
      <c r="L131" s="106"/>
      <c r="M131" s="106"/>
      <c r="N131" s="106">
        <f>N21+N26+N65+N79+N88+N92+N98</f>
        <v>2609384</v>
      </c>
      <c r="O131" s="106">
        <f>O21+O26+O65+O79+O88+O92+O98</f>
        <v>2592240</v>
      </c>
    </row>
    <row r="132" spans="9:15" ht="15" hidden="1">
      <c r="I132" s="102" t="s">
        <v>195</v>
      </c>
      <c r="K132" s="106">
        <f>K117</f>
        <v>109414</v>
      </c>
      <c r="L132" s="106"/>
      <c r="M132" s="106"/>
      <c r="N132" s="106">
        <f>N117</f>
        <v>54700</v>
      </c>
      <c r="O132" s="106">
        <f>O117</f>
        <v>54800</v>
      </c>
    </row>
    <row r="133" spans="9:15" ht="15" hidden="1">
      <c r="I133" s="102" t="s">
        <v>28</v>
      </c>
      <c r="K133" s="106">
        <f>K36+K39+K52+K122</f>
        <v>4800</v>
      </c>
      <c r="L133" s="106"/>
      <c r="M133" s="106"/>
      <c r="N133" s="106">
        <f>N36+N39+N52+N122</f>
        <v>4800</v>
      </c>
      <c r="O133" s="106">
        <f>O36+O39+O52+O122</f>
        <v>4800</v>
      </c>
    </row>
    <row r="134" spans="9:15" ht="15" hidden="1">
      <c r="I134" s="102" t="s">
        <v>169</v>
      </c>
      <c r="K134" s="106" t="e">
        <f>K23+K32+#REF!</f>
        <v>#REF!</v>
      </c>
      <c r="L134" s="106"/>
      <c r="M134" s="106"/>
      <c r="N134" s="106" t="e">
        <f>N23+N32+#REF!</f>
        <v>#REF!</v>
      </c>
      <c r="O134" s="106" t="e">
        <f>O23+O32+#REF!</f>
        <v>#REF!</v>
      </c>
    </row>
    <row r="135" spans="9:15" ht="15" hidden="1">
      <c r="I135" s="102" t="s">
        <v>208</v>
      </c>
      <c r="K135" s="106">
        <f>K58</f>
        <v>0</v>
      </c>
      <c r="L135" s="106"/>
      <c r="M135" s="106"/>
      <c r="N135" s="106">
        <f>N58</f>
        <v>38000</v>
      </c>
      <c r="O135" s="106">
        <f>O58</f>
        <v>77000</v>
      </c>
    </row>
    <row r="136" spans="9:15" ht="15" hidden="1">
      <c r="I136" s="102" t="s">
        <v>213</v>
      </c>
      <c r="K136" s="106" t="e">
        <f>#REF!</f>
        <v>#REF!</v>
      </c>
      <c r="L136" s="106"/>
      <c r="M136" s="106"/>
      <c r="N136" s="106" t="e">
        <f>#REF!</f>
        <v>#REF!</v>
      </c>
      <c r="O136" s="106" t="e">
        <f>#REF!</f>
        <v>#REF!</v>
      </c>
    </row>
    <row r="137" spans="11:15" ht="15" hidden="1">
      <c r="K137" s="106"/>
      <c r="L137" s="106"/>
      <c r="M137" s="106"/>
      <c r="N137" s="106"/>
      <c r="O137" s="106"/>
    </row>
    <row r="138" spans="11:15" ht="15" hidden="1">
      <c r="K138" s="106" t="e">
        <f>SUM(K129:K136)</f>
        <v>#REF!</v>
      </c>
      <c r="L138" s="106"/>
      <c r="M138" s="106"/>
      <c r="N138" s="106" t="e">
        <f>SUM(N129:N136)</f>
        <v>#REF!</v>
      </c>
      <c r="O138" s="106" t="e">
        <f>SUM(O129:O136)</f>
        <v>#REF!</v>
      </c>
    </row>
    <row r="139" spans="11:15" ht="15" hidden="1">
      <c r="K139" s="106" t="e">
        <f>K128-K138</f>
        <v>#REF!</v>
      </c>
      <c r="L139" s="106"/>
      <c r="M139" s="106"/>
      <c r="N139" s="106" t="e">
        <f>N128-N138</f>
        <v>#REF!</v>
      </c>
      <c r="O139" s="106" t="e">
        <f>O128-O138</f>
        <v>#REF!</v>
      </c>
    </row>
    <row r="140" spans="11:15" ht="15" hidden="1">
      <c r="K140" s="106"/>
      <c r="L140" s="106"/>
      <c r="M140" s="106"/>
      <c r="N140" s="106"/>
      <c r="O140" s="106"/>
    </row>
    <row r="141" spans="11:15" ht="15">
      <c r="K141" s="106"/>
      <c r="L141" s="106"/>
      <c r="M141" s="106"/>
      <c r="N141" s="106"/>
      <c r="O141" s="106"/>
    </row>
    <row r="142" spans="11:15" ht="15">
      <c r="K142" s="106"/>
      <c r="L142" s="106"/>
      <c r="M142" s="106"/>
      <c r="N142" s="106"/>
      <c r="O142" s="106"/>
    </row>
    <row r="143" spans="11:15" ht="15">
      <c r="K143" s="106"/>
      <c r="L143" s="106"/>
      <c r="M143" s="106"/>
      <c r="N143" s="106"/>
      <c r="O143" s="106"/>
    </row>
    <row r="144" spans="11:15" ht="15">
      <c r="K144" s="106"/>
      <c r="L144" s="106"/>
      <c r="M144" s="106"/>
      <c r="N144" s="106"/>
      <c r="O144" s="106"/>
    </row>
    <row r="145" spans="11:15" ht="15">
      <c r="K145" s="106"/>
      <c r="L145" s="106"/>
      <c r="M145" s="106"/>
      <c r="N145" s="106"/>
      <c r="O145" s="106"/>
    </row>
    <row r="146" spans="11:15" ht="15">
      <c r="K146" s="106"/>
      <c r="L146" s="106"/>
      <c r="M146" s="106"/>
      <c r="N146" s="106"/>
      <c r="O146" s="106"/>
    </row>
    <row r="147" spans="11:15" ht="15">
      <c r="K147" s="106"/>
      <c r="L147" s="106"/>
      <c r="M147" s="106"/>
      <c r="N147" s="106"/>
      <c r="O147" s="106"/>
    </row>
    <row r="148" spans="11:15" ht="15">
      <c r="K148" s="106"/>
      <c r="L148" s="106"/>
      <c r="M148" s="106"/>
      <c r="N148" s="106"/>
      <c r="O148" s="106"/>
    </row>
    <row r="149" spans="11:15" ht="15">
      <c r="K149" s="106"/>
      <c r="L149" s="106"/>
      <c r="M149" s="106"/>
      <c r="N149" s="106"/>
      <c r="O149" s="106"/>
    </row>
    <row r="150" spans="11:15" ht="15">
      <c r="K150" s="106"/>
      <c r="L150" s="106"/>
      <c r="M150" s="106"/>
      <c r="N150" s="106"/>
      <c r="O150" s="106"/>
    </row>
    <row r="151" spans="11:15" ht="15">
      <c r="K151" s="106"/>
      <c r="L151" s="106"/>
      <c r="M151" s="106"/>
      <c r="N151" s="106"/>
      <c r="O151" s="106"/>
    </row>
    <row r="152" spans="11:15" ht="15">
      <c r="K152" s="106"/>
      <c r="L152" s="106"/>
      <c r="M152" s="106"/>
      <c r="N152" s="106"/>
      <c r="O152" s="106"/>
    </row>
    <row r="153" spans="11:15" ht="15">
      <c r="K153" s="106"/>
      <c r="L153" s="106"/>
      <c r="M153" s="106"/>
      <c r="N153" s="106"/>
      <c r="O153" s="106"/>
    </row>
    <row r="154" spans="11:15" ht="15">
      <c r="K154" s="106"/>
      <c r="L154" s="106"/>
      <c r="M154" s="106"/>
      <c r="N154" s="106"/>
      <c r="O154" s="106"/>
    </row>
    <row r="155" spans="11:15" ht="15">
      <c r="K155" s="106"/>
      <c r="L155" s="106"/>
      <c r="M155" s="106"/>
      <c r="N155" s="106"/>
      <c r="O155" s="106"/>
    </row>
    <row r="156" spans="11:15" ht="15">
      <c r="K156" s="106"/>
      <c r="L156" s="106"/>
      <c r="M156" s="106"/>
      <c r="N156" s="106"/>
      <c r="O156" s="106"/>
    </row>
    <row r="157" spans="11:15" ht="15">
      <c r="K157" s="106"/>
      <c r="L157" s="106"/>
      <c r="M157" s="106"/>
      <c r="N157" s="106"/>
      <c r="O157" s="106"/>
    </row>
    <row r="158" spans="11:15" ht="15">
      <c r="K158" s="106"/>
      <c r="L158" s="106"/>
      <c r="M158" s="106"/>
      <c r="N158" s="106"/>
      <c r="O158" s="106"/>
    </row>
    <row r="159" spans="11:15" ht="15">
      <c r="K159" s="106"/>
      <c r="L159" s="106"/>
      <c r="M159" s="106"/>
      <c r="N159" s="106"/>
      <c r="O159" s="106"/>
    </row>
    <row r="160" spans="11:15" ht="15">
      <c r="K160" s="106"/>
      <c r="L160" s="106"/>
      <c r="M160" s="106"/>
      <c r="N160" s="106"/>
      <c r="O160" s="106"/>
    </row>
    <row r="161" spans="11:15" ht="15">
      <c r="K161" s="106"/>
      <c r="L161" s="106"/>
      <c r="M161" s="106"/>
      <c r="N161" s="106"/>
      <c r="O161" s="106"/>
    </row>
  </sheetData>
  <sheetProtection/>
  <mergeCells count="8">
    <mergeCell ref="D2:K2"/>
    <mergeCell ref="D5:O5"/>
    <mergeCell ref="A8:O8"/>
    <mergeCell ref="D6:O6"/>
    <mergeCell ref="A44:B44"/>
    <mergeCell ref="A50:B50"/>
    <mergeCell ref="D4:M4"/>
    <mergeCell ref="D3:M3"/>
  </mergeCells>
  <printOptions/>
  <pageMargins left="0.7874015748031497" right="0.1968503937007874" top="0.03937007874015748" bottom="0" header="0.8661417322834646" footer="0.7086614173228347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S299"/>
  <sheetViews>
    <sheetView zoomScalePageLayoutView="0" workbookViewId="0" topLeftCell="A78">
      <selection activeCell="M119" sqref="M119"/>
    </sheetView>
  </sheetViews>
  <sheetFormatPr defaultColWidth="9.140625" defaultRowHeight="12.75"/>
  <cols>
    <col min="1" max="1" width="43.7109375" style="40" customWidth="1"/>
    <col min="2" max="2" width="0.13671875" style="40" hidden="1" customWidth="1"/>
    <col min="3" max="3" width="3.57421875" style="102" hidden="1" customWidth="1"/>
    <col min="4" max="4" width="3.7109375" style="102" hidden="1" customWidth="1"/>
    <col min="5" max="5" width="5.7109375" style="102" hidden="1" customWidth="1"/>
    <col min="6" max="6" width="5.00390625" style="102" customWidth="1"/>
    <col min="7" max="7" width="4.7109375" style="102" customWidth="1"/>
    <col min="8" max="8" width="4.421875" style="102" hidden="1" customWidth="1"/>
    <col min="9" max="9" width="12.57421875" style="102" customWidth="1"/>
    <col min="10" max="10" width="4.421875" style="102" customWidth="1"/>
    <col min="11" max="13" width="13.7109375" style="119" customWidth="1"/>
    <col min="14" max="15" width="13.7109375" style="61" hidden="1" customWidth="1"/>
    <col min="16" max="16384" width="9.140625" style="39" customWidth="1"/>
  </cols>
  <sheetData>
    <row r="1" spans="2:13" ht="12.75" customHeight="1" hidden="1">
      <c r="B1" s="6" t="s">
        <v>178</v>
      </c>
      <c r="C1" s="212" t="s">
        <v>205</v>
      </c>
      <c r="D1" s="212"/>
      <c r="E1" s="212"/>
      <c r="F1" s="212"/>
      <c r="G1" s="212"/>
      <c r="H1" s="212"/>
      <c r="I1" s="212"/>
      <c r="J1" s="6"/>
      <c r="K1" s="21"/>
      <c r="L1" s="21"/>
      <c r="M1" s="21"/>
    </row>
    <row r="2" spans="2:13" ht="60" customHeight="1" hidden="1">
      <c r="B2" s="206" t="s">
        <v>136</v>
      </c>
      <c r="C2" s="206"/>
      <c r="D2" s="206"/>
      <c r="E2" s="206"/>
      <c r="F2" s="206"/>
      <c r="G2" s="206"/>
      <c r="H2" s="206"/>
      <c r="I2" s="206"/>
      <c r="J2" s="39"/>
      <c r="K2" s="61"/>
      <c r="L2" s="61"/>
      <c r="M2" s="61"/>
    </row>
    <row r="3" spans="2:13" ht="18" customHeight="1">
      <c r="B3" s="172"/>
      <c r="C3" s="172"/>
      <c r="D3" s="172"/>
      <c r="E3" s="172"/>
      <c r="F3" s="206" t="s">
        <v>155</v>
      </c>
      <c r="G3" s="213"/>
      <c r="H3" s="213"/>
      <c r="I3" s="213"/>
      <c r="J3" s="213"/>
      <c r="K3" s="213"/>
      <c r="L3" s="213"/>
      <c r="M3" s="213"/>
    </row>
    <row r="4" spans="2:13" ht="60" customHeight="1">
      <c r="B4" s="172"/>
      <c r="C4" s="172"/>
      <c r="D4" s="172"/>
      <c r="E4" s="172"/>
      <c r="F4" s="206" t="s">
        <v>329</v>
      </c>
      <c r="G4" s="213"/>
      <c r="H4" s="213"/>
      <c r="I4" s="213"/>
      <c r="J4" s="213"/>
      <c r="K4" s="213"/>
      <c r="L4" s="213"/>
      <c r="M4" s="213"/>
    </row>
    <row r="5" spans="2:15" ht="16.5" customHeight="1">
      <c r="B5" s="207" t="s">
        <v>335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</row>
    <row r="6" spans="2:15" ht="60.75" customHeight="1">
      <c r="B6" s="212" t="s">
        <v>312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</row>
    <row r="7" spans="3:13" ht="5.25" customHeight="1">
      <c r="C7" s="42"/>
      <c r="D7" s="42"/>
      <c r="E7" s="42"/>
      <c r="F7" s="42"/>
      <c r="G7" s="42"/>
      <c r="H7" s="42"/>
      <c r="I7" s="42"/>
      <c r="J7" s="42"/>
      <c r="K7" s="107"/>
      <c r="L7" s="107"/>
      <c r="M7" s="107"/>
    </row>
    <row r="8" spans="1:15" ht="44.25" customHeight="1">
      <c r="A8" s="208" t="s">
        <v>333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</row>
    <row r="9" spans="1:15" ht="17.25" customHeight="1">
      <c r="A9" s="44"/>
      <c r="B9" s="44"/>
      <c r="C9" s="44"/>
      <c r="D9" s="44"/>
      <c r="E9" s="44"/>
      <c r="F9" s="44"/>
      <c r="G9" s="44"/>
      <c r="H9" s="44"/>
      <c r="I9" s="7"/>
      <c r="J9" s="44"/>
      <c r="K9" s="108"/>
      <c r="L9" s="108"/>
      <c r="M9" s="108"/>
      <c r="O9" s="109" t="s">
        <v>204</v>
      </c>
    </row>
    <row r="10" spans="1:15" ht="36" customHeight="1">
      <c r="A10" s="46"/>
      <c r="B10" s="46" t="s">
        <v>86</v>
      </c>
      <c r="C10" s="46" t="s">
        <v>87</v>
      </c>
      <c r="D10" s="36" t="s">
        <v>88</v>
      </c>
      <c r="E10" s="47" t="s">
        <v>34</v>
      </c>
      <c r="F10" s="47" t="s">
        <v>34</v>
      </c>
      <c r="G10" s="47" t="s">
        <v>35</v>
      </c>
      <c r="H10" s="47" t="s">
        <v>89</v>
      </c>
      <c r="I10" s="47" t="s">
        <v>36</v>
      </c>
      <c r="J10" s="47" t="s">
        <v>37</v>
      </c>
      <c r="K10" s="48" t="s">
        <v>318</v>
      </c>
      <c r="L10" s="48" t="s">
        <v>319</v>
      </c>
      <c r="M10" s="48" t="s">
        <v>289</v>
      </c>
      <c r="N10" s="48" t="s">
        <v>291</v>
      </c>
      <c r="O10" s="48" t="s">
        <v>313</v>
      </c>
    </row>
    <row r="11" spans="1:15" s="58" customFormat="1" ht="15.75" customHeight="1">
      <c r="A11" s="110" t="s">
        <v>38</v>
      </c>
      <c r="B11" s="50">
        <v>63</v>
      </c>
      <c r="C11" s="50">
        <v>0</v>
      </c>
      <c r="D11" s="78">
        <v>866</v>
      </c>
      <c r="E11" s="55" t="s">
        <v>39</v>
      </c>
      <c r="F11" s="55" t="s">
        <v>39</v>
      </c>
      <c r="G11" s="56"/>
      <c r="H11" s="56"/>
      <c r="I11" s="56"/>
      <c r="J11" s="56"/>
      <c r="K11" s="57">
        <f>K12+K32+K43</f>
        <v>1509640</v>
      </c>
      <c r="L11" s="57">
        <f>L12+L32+L43+L39</f>
        <v>336412</v>
      </c>
      <c r="M11" s="57">
        <f>M12+M32+M43+M39</f>
        <v>1846052</v>
      </c>
      <c r="N11" s="57">
        <f>N12+N32+N43</f>
        <v>1326040</v>
      </c>
      <c r="O11" s="57">
        <f>O12+O32+O43</f>
        <v>1369640</v>
      </c>
    </row>
    <row r="12" spans="1:15" ht="78.75" customHeight="1">
      <c r="A12" s="110" t="s">
        <v>43</v>
      </c>
      <c r="B12" s="50">
        <v>63</v>
      </c>
      <c r="C12" s="50">
        <v>0</v>
      </c>
      <c r="D12" s="78">
        <v>866</v>
      </c>
      <c r="E12" s="59" t="s">
        <v>39</v>
      </c>
      <c r="F12" s="59" t="s">
        <v>39</v>
      </c>
      <c r="G12" s="59" t="s">
        <v>44</v>
      </c>
      <c r="H12" s="59"/>
      <c r="I12" s="91"/>
      <c r="J12" s="47"/>
      <c r="K12" s="67">
        <f>K13+K16+K23+K29</f>
        <v>1506540</v>
      </c>
      <c r="L12" s="67">
        <f>L13+L16+L23+L29+L26</f>
        <v>316598</v>
      </c>
      <c r="M12" s="67">
        <f>M13+M16+M23+M29+M26</f>
        <v>1823138</v>
      </c>
      <c r="N12" s="67">
        <f>N13+N16+N23+N29</f>
        <v>1284940</v>
      </c>
      <c r="O12" s="67">
        <f>O13+O16+O23+O29</f>
        <v>1289540</v>
      </c>
    </row>
    <row r="13" spans="1:15" ht="62.25" customHeight="1">
      <c r="A13" s="63" t="s">
        <v>231</v>
      </c>
      <c r="B13" s="46">
        <v>63</v>
      </c>
      <c r="C13" s="46">
        <v>0</v>
      </c>
      <c r="D13" s="35">
        <v>866</v>
      </c>
      <c r="E13" s="65" t="s">
        <v>39</v>
      </c>
      <c r="F13" s="59" t="s">
        <v>39</v>
      </c>
      <c r="G13" s="65" t="s">
        <v>44</v>
      </c>
      <c r="H13" s="65" t="s">
        <v>106</v>
      </c>
      <c r="I13" s="91" t="s">
        <v>262</v>
      </c>
      <c r="J13" s="111" t="s">
        <v>91</v>
      </c>
      <c r="K13" s="67">
        <f aca="true" t="shared" si="0" ref="K13:O14">K14</f>
        <v>551400</v>
      </c>
      <c r="L13" s="67">
        <f t="shared" si="0"/>
        <v>4200</v>
      </c>
      <c r="M13" s="67">
        <f t="shared" si="0"/>
        <v>555600</v>
      </c>
      <c r="N13" s="67">
        <f t="shared" si="0"/>
        <v>447000</v>
      </c>
      <c r="O13" s="67">
        <f t="shared" si="0"/>
        <v>450000</v>
      </c>
    </row>
    <row r="14" spans="1:15" ht="91.5" customHeight="1">
      <c r="A14" s="34" t="s">
        <v>90</v>
      </c>
      <c r="B14" s="46">
        <v>63</v>
      </c>
      <c r="C14" s="46">
        <v>0</v>
      </c>
      <c r="D14" s="35">
        <v>866</v>
      </c>
      <c r="E14" s="65" t="s">
        <v>39</v>
      </c>
      <c r="F14" s="59" t="s">
        <v>39</v>
      </c>
      <c r="G14" s="65" t="s">
        <v>44</v>
      </c>
      <c r="H14" s="65" t="s">
        <v>106</v>
      </c>
      <c r="I14" s="91" t="s">
        <v>262</v>
      </c>
      <c r="J14" s="91" t="s">
        <v>20</v>
      </c>
      <c r="K14" s="67">
        <f t="shared" si="0"/>
        <v>551400</v>
      </c>
      <c r="L14" s="67">
        <f t="shared" si="0"/>
        <v>4200</v>
      </c>
      <c r="M14" s="67">
        <f t="shared" si="0"/>
        <v>555600</v>
      </c>
      <c r="N14" s="67">
        <f t="shared" si="0"/>
        <v>447000</v>
      </c>
      <c r="O14" s="67">
        <f t="shared" si="0"/>
        <v>450000</v>
      </c>
    </row>
    <row r="15" spans="1:15" ht="30.75" customHeight="1">
      <c r="A15" s="34" t="s">
        <v>92</v>
      </c>
      <c r="B15" s="46">
        <v>63</v>
      </c>
      <c r="C15" s="46">
        <v>0</v>
      </c>
      <c r="D15" s="35">
        <v>866</v>
      </c>
      <c r="E15" s="47" t="s">
        <v>39</v>
      </c>
      <c r="F15" s="59" t="s">
        <v>39</v>
      </c>
      <c r="G15" s="47" t="s">
        <v>44</v>
      </c>
      <c r="H15" s="47" t="s">
        <v>106</v>
      </c>
      <c r="I15" s="91" t="s">
        <v>262</v>
      </c>
      <c r="J15" s="91" t="s">
        <v>21</v>
      </c>
      <c r="K15" s="67">
        <f>'3.Вед.'!K16</f>
        <v>551400</v>
      </c>
      <c r="L15" s="67">
        <f>'3.Вед.'!L16</f>
        <v>4200</v>
      </c>
      <c r="M15" s="67">
        <f>'3.Вед.'!M16</f>
        <v>555600</v>
      </c>
      <c r="N15" s="67">
        <f>'3.Вед.'!N16</f>
        <v>447000</v>
      </c>
      <c r="O15" s="67">
        <f>'3.Вед.'!O16</f>
        <v>450000</v>
      </c>
    </row>
    <row r="16" spans="1:15" ht="43.5" customHeight="1">
      <c r="A16" s="112" t="s">
        <v>93</v>
      </c>
      <c r="B16" s="46">
        <v>63</v>
      </c>
      <c r="C16" s="46">
        <v>0</v>
      </c>
      <c r="D16" s="35">
        <v>866</v>
      </c>
      <c r="E16" s="47" t="s">
        <v>39</v>
      </c>
      <c r="F16" s="65" t="s">
        <v>39</v>
      </c>
      <c r="G16" s="47" t="s">
        <v>44</v>
      </c>
      <c r="H16" s="91" t="s">
        <v>94</v>
      </c>
      <c r="I16" s="91" t="s">
        <v>264</v>
      </c>
      <c r="J16" s="47"/>
      <c r="K16" s="67">
        <f>K17+K19+K21</f>
        <v>950140</v>
      </c>
      <c r="L16" s="67">
        <f>L17+L19+L21</f>
        <v>307598</v>
      </c>
      <c r="M16" s="67">
        <f>M17+M19+M21</f>
        <v>1257738</v>
      </c>
      <c r="N16" s="67">
        <f>N17+N19+N21</f>
        <v>832940</v>
      </c>
      <c r="O16" s="67">
        <f>O17+O19+O21</f>
        <v>834540</v>
      </c>
    </row>
    <row r="17" spans="1:15" ht="65.25" customHeight="1" hidden="1">
      <c r="A17" s="34" t="s">
        <v>90</v>
      </c>
      <c r="B17" s="46">
        <v>63</v>
      </c>
      <c r="C17" s="46">
        <v>0</v>
      </c>
      <c r="D17" s="35">
        <v>866</v>
      </c>
      <c r="E17" s="65" t="s">
        <v>39</v>
      </c>
      <c r="F17" s="65" t="s">
        <v>39</v>
      </c>
      <c r="G17" s="65" t="s">
        <v>44</v>
      </c>
      <c r="H17" s="91" t="s">
        <v>94</v>
      </c>
      <c r="I17" s="91" t="s">
        <v>264</v>
      </c>
      <c r="J17" s="47" t="s">
        <v>20</v>
      </c>
      <c r="K17" s="67">
        <f>K18</f>
        <v>630000</v>
      </c>
      <c r="L17" s="67">
        <f>L18</f>
        <v>0</v>
      </c>
      <c r="M17" s="67">
        <f>M18</f>
        <v>630000</v>
      </c>
      <c r="N17" s="67">
        <f>N18</f>
        <v>520500</v>
      </c>
      <c r="O17" s="67">
        <f>O18</f>
        <v>560000</v>
      </c>
    </row>
    <row r="18" spans="1:15" ht="32.25" customHeight="1" hidden="1">
      <c r="A18" s="34" t="s">
        <v>92</v>
      </c>
      <c r="B18" s="46">
        <v>63</v>
      </c>
      <c r="C18" s="46">
        <v>0</v>
      </c>
      <c r="D18" s="35">
        <v>866</v>
      </c>
      <c r="E18" s="47" t="s">
        <v>39</v>
      </c>
      <c r="F18" s="65" t="s">
        <v>39</v>
      </c>
      <c r="G18" s="47" t="s">
        <v>44</v>
      </c>
      <c r="H18" s="91" t="s">
        <v>94</v>
      </c>
      <c r="I18" s="91" t="s">
        <v>264</v>
      </c>
      <c r="J18" s="47" t="s">
        <v>21</v>
      </c>
      <c r="K18" s="67">
        <f>'3.Вед.'!K19</f>
        <v>630000</v>
      </c>
      <c r="L18" s="67">
        <f>'3.Вед.'!L19</f>
        <v>0</v>
      </c>
      <c r="M18" s="67">
        <f>'3.Вед.'!M19</f>
        <v>630000</v>
      </c>
      <c r="N18" s="67">
        <f>'3.Вед.'!N19</f>
        <v>520500</v>
      </c>
      <c r="O18" s="67">
        <f>'3.Вед.'!O19</f>
        <v>560000</v>
      </c>
    </row>
    <row r="19" spans="1:15" ht="45.75" customHeight="1">
      <c r="A19" s="73" t="s">
        <v>167</v>
      </c>
      <c r="B19" s="46">
        <v>63</v>
      </c>
      <c r="C19" s="46">
        <v>0</v>
      </c>
      <c r="D19" s="35">
        <v>866</v>
      </c>
      <c r="E19" s="47" t="s">
        <v>39</v>
      </c>
      <c r="F19" s="47" t="s">
        <v>39</v>
      </c>
      <c r="G19" s="47" t="s">
        <v>44</v>
      </c>
      <c r="H19" s="91" t="s">
        <v>94</v>
      </c>
      <c r="I19" s="91" t="s">
        <v>264</v>
      </c>
      <c r="J19" s="47" t="s">
        <v>22</v>
      </c>
      <c r="K19" s="67">
        <f>K20</f>
        <v>304300</v>
      </c>
      <c r="L19" s="67">
        <f>L20</f>
        <v>307598</v>
      </c>
      <c r="M19" s="67">
        <f>M20</f>
        <v>611898</v>
      </c>
      <c r="N19" s="67">
        <f>N20</f>
        <v>296600</v>
      </c>
      <c r="O19" s="67">
        <f>O20</f>
        <v>258700</v>
      </c>
    </row>
    <row r="20" spans="1:15" ht="48" customHeight="1">
      <c r="A20" s="73" t="s">
        <v>168</v>
      </c>
      <c r="B20" s="46">
        <v>63</v>
      </c>
      <c r="C20" s="46">
        <v>0</v>
      </c>
      <c r="D20" s="35">
        <v>866</v>
      </c>
      <c r="E20" s="47" t="s">
        <v>39</v>
      </c>
      <c r="F20" s="47" t="s">
        <v>39</v>
      </c>
      <c r="G20" s="47" t="s">
        <v>44</v>
      </c>
      <c r="H20" s="91" t="s">
        <v>94</v>
      </c>
      <c r="I20" s="91" t="s">
        <v>264</v>
      </c>
      <c r="J20" s="47" t="s">
        <v>23</v>
      </c>
      <c r="K20" s="67">
        <f>'3.Вед.'!K21</f>
        <v>304300</v>
      </c>
      <c r="L20" s="67">
        <f>'3.Вед.'!L21</f>
        <v>307598</v>
      </c>
      <c r="M20" s="67">
        <f>'3.Вед.'!M21</f>
        <v>611898</v>
      </c>
      <c r="N20" s="67">
        <f>'3.Вед.'!N21</f>
        <v>296600</v>
      </c>
      <c r="O20" s="67">
        <f>'3.Вед.'!O21</f>
        <v>258700</v>
      </c>
    </row>
    <row r="21" spans="1:15" ht="15.75" customHeight="1" hidden="1">
      <c r="A21" s="62" t="s">
        <v>24</v>
      </c>
      <c r="B21" s="46">
        <v>63</v>
      </c>
      <c r="C21" s="46">
        <v>0</v>
      </c>
      <c r="D21" s="35">
        <v>866</v>
      </c>
      <c r="E21" s="47" t="s">
        <v>39</v>
      </c>
      <c r="F21" s="47" t="s">
        <v>39</v>
      </c>
      <c r="G21" s="47" t="s">
        <v>44</v>
      </c>
      <c r="H21" s="91" t="s">
        <v>94</v>
      </c>
      <c r="I21" s="91" t="s">
        <v>264</v>
      </c>
      <c r="J21" s="47" t="s">
        <v>25</v>
      </c>
      <c r="K21" s="67">
        <f>K22</f>
        <v>15840</v>
      </c>
      <c r="L21" s="67">
        <f>L22</f>
        <v>0</v>
      </c>
      <c r="M21" s="67">
        <f>M22</f>
        <v>15840</v>
      </c>
      <c r="N21" s="67">
        <f>N22</f>
        <v>15840</v>
      </c>
      <c r="O21" s="67">
        <f>O22</f>
        <v>15840</v>
      </c>
    </row>
    <row r="22" spans="1:15" ht="15.75" customHeight="1" hidden="1">
      <c r="A22" s="73" t="s">
        <v>206</v>
      </c>
      <c r="B22" s="46"/>
      <c r="C22" s="46"/>
      <c r="D22" s="35"/>
      <c r="E22" s="47"/>
      <c r="F22" s="47" t="s">
        <v>39</v>
      </c>
      <c r="G22" s="47" t="s">
        <v>44</v>
      </c>
      <c r="H22" s="91" t="s">
        <v>94</v>
      </c>
      <c r="I22" s="91" t="s">
        <v>264</v>
      </c>
      <c r="J22" s="47" t="s">
        <v>169</v>
      </c>
      <c r="K22" s="67">
        <f>'3.Вед.'!K23</f>
        <v>15840</v>
      </c>
      <c r="L22" s="67">
        <f>'3.Вед.'!L23</f>
        <v>0</v>
      </c>
      <c r="M22" s="67">
        <f>'3.Вед.'!M23</f>
        <v>15840</v>
      </c>
      <c r="N22" s="67">
        <f>'3.Вед.'!N23</f>
        <v>15840</v>
      </c>
      <c r="O22" s="67">
        <f>'3.Вед.'!O23</f>
        <v>15840</v>
      </c>
    </row>
    <row r="23" spans="1:15" ht="26.25" customHeight="1">
      <c r="A23" s="23" t="s">
        <v>219</v>
      </c>
      <c r="B23" s="46"/>
      <c r="C23" s="46"/>
      <c r="D23" s="35"/>
      <c r="E23" s="47"/>
      <c r="F23" s="47" t="s">
        <v>39</v>
      </c>
      <c r="G23" s="47" t="s">
        <v>44</v>
      </c>
      <c r="H23" s="91"/>
      <c r="I23" s="91" t="s">
        <v>265</v>
      </c>
      <c r="J23" s="47"/>
      <c r="K23" s="57">
        <v>0</v>
      </c>
      <c r="L23" s="57">
        <f aca="true" t="shared" si="1" ref="L23:O24">L24</f>
        <v>1600</v>
      </c>
      <c r="M23" s="57">
        <f t="shared" si="1"/>
        <v>1600</v>
      </c>
      <c r="N23" s="57">
        <f t="shared" si="1"/>
        <v>0</v>
      </c>
      <c r="O23" s="57">
        <f t="shared" si="1"/>
        <v>0</v>
      </c>
    </row>
    <row r="24" spans="1:15" ht="28.5" customHeight="1">
      <c r="A24" s="73" t="s">
        <v>167</v>
      </c>
      <c r="B24" s="46"/>
      <c r="C24" s="46"/>
      <c r="D24" s="35"/>
      <c r="E24" s="47"/>
      <c r="F24" s="47" t="s">
        <v>39</v>
      </c>
      <c r="G24" s="47" t="s">
        <v>44</v>
      </c>
      <c r="H24" s="91"/>
      <c r="I24" s="91" t="s">
        <v>265</v>
      </c>
      <c r="J24" s="47" t="s">
        <v>22</v>
      </c>
      <c r="K24" s="67">
        <f>K25</f>
        <v>0</v>
      </c>
      <c r="L24" s="67">
        <f t="shared" si="1"/>
        <v>1600</v>
      </c>
      <c r="M24" s="67">
        <f t="shared" si="1"/>
        <v>1600</v>
      </c>
      <c r="N24" s="67">
        <f t="shared" si="1"/>
        <v>0</v>
      </c>
      <c r="O24" s="67">
        <f t="shared" si="1"/>
        <v>0</v>
      </c>
    </row>
    <row r="25" spans="1:15" ht="41.25" customHeight="1">
      <c r="A25" s="73" t="s">
        <v>168</v>
      </c>
      <c r="B25" s="46"/>
      <c r="C25" s="46"/>
      <c r="D25" s="35"/>
      <c r="E25" s="47"/>
      <c r="F25" s="47" t="s">
        <v>39</v>
      </c>
      <c r="G25" s="47" t="s">
        <v>44</v>
      </c>
      <c r="H25" s="91"/>
      <c r="I25" s="91" t="s">
        <v>265</v>
      </c>
      <c r="J25" s="47" t="s">
        <v>23</v>
      </c>
      <c r="K25" s="67">
        <f>'3.Вед.'!K26</f>
        <v>0</v>
      </c>
      <c r="L25" s="67">
        <f>'3.Вед.'!L26</f>
        <v>1600</v>
      </c>
      <c r="M25" s="67">
        <f>'3.Вед.'!M26</f>
        <v>1600</v>
      </c>
      <c r="N25" s="67">
        <f>'3.Вед.'!N26</f>
        <v>0</v>
      </c>
      <c r="O25" s="67">
        <f>'3.Вед.'!O26</f>
        <v>0</v>
      </c>
    </row>
    <row r="26" spans="1:15" ht="31.5" customHeight="1">
      <c r="A26" s="25" t="s">
        <v>245</v>
      </c>
      <c r="B26" s="23" t="s">
        <v>245</v>
      </c>
      <c r="C26" s="46"/>
      <c r="D26" s="46"/>
      <c r="E26" s="35">
        <v>866</v>
      </c>
      <c r="F26" s="47" t="s">
        <v>39</v>
      </c>
      <c r="G26" s="47" t="s">
        <v>44</v>
      </c>
      <c r="H26" s="60"/>
      <c r="I26" s="60" t="s">
        <v>266</v>
      </c>
      <c r="J26" s="72"/>
      <c r="K26" s="57">
        <f aca="true" t="shared" si="2" ref="K26:O27">K27</f>
        <v>0</v>
      </c>
      <c r="L26" s="57">
        <f t="shared" si="2"/>
        <v>3200</v>
      </c>
      <c r="M26" s="57">
        <f t="shared" si="2"/>
        <v>3200</v>
      </c>
      <c r="N26" s="57">
        <f t="shared" si="2"/>
        <v>0</v>
      </c>
      <c r="O26" s="57">
        <f t="shared" si="2"/>
        <v>0</v>
      </c>
    </row>
    <row r="27" spans="1:15" ht="31.5" customHeight="1">
      <c r="A27" s="63" t="s">
        <v>167</v>
      </c>
      <c r="B27" s="63" t="s">
        <v>167</v>
      </c>
      <c r="C27" s="46"/>
      <c r="D27" s="46"/>
      <c r="E27" s="35">
        <v>866</v>
      </c>
      <c r="F27" s="47" t="s">
        <v>39</v>
      </c>
      <c r="G27" s="47" t="s">
        <v>44</v>
      </c>
      <c r="H27" s="60"/>
      <c r="I27" s="60" t="s">
        <v>266</v>
      </c>
      <c r="J27" s="72">
        <v>200</v>
      </c>
      <c r="K27" s="67">
        <f t="shared" si="2"/>
        <v>0</v>
      </c>
      <c r="L27" s="67">
        <f t="shared" si="2"/>
        <v>3200</v>
      </c>
      <c r="M27" s="67">
        <f t="shared" si="2"/>
        <v>3200</v>
      </c>
      <c r="N27" s="67">
        <f t="shared" si="2"/>
        <v>0</v>
      </c>
      <c r="O27" s="67">
        <f t="shared" si="2"/>
        <v>0</v>
      </c>
    </row>
    <row r="28" spans="1:15" ht="31.5" customHeight="1">
      <c r="A28" s="63" t="s">
        <v>95</v>
      </c>
      <c r="B28" s="63" t="s">
        <v>95</v>
      </c>
      <c r="C28" s="46"/>
      <c r="D28" s="46"/>
      <c r="E28" s="35">
        <v>866</v>
      </c>
      <c r="F28" s="47" t="s">
        <v>39</v>
      </c>
      <c r="G28" s="47" t="s">
        <v>44</v>
      </c>
      <c r="H28" s="60"/>
      <c r="I28" s="60" t="s">
        <v>266</v>
      </c>
      <c r="J28" s="72">
        <v>240</v>
      </c>
      <c r="K28" s="67">
        <f>'3.Вед.'!K29</f>
        <v>0</v>
      </c>
      <c r="L28" s="67">
        <f>'3.Вед.'!L29</f>
        <v>3200</v>
      </c>
      <c r="M28" s="67">
        <f>'3.Вед.'!M29</f>
        <v>3200</v>
      </c>
      <c r="N28" s="67">
        <f>'3.Вед.'!N29</f>
        <v>0</v>
      </c>
      <c r="O28" s="67">
        <f>'3.Вед.'!O29</f>
        <v>0</v>
      </c>
    </row>
    <row r="29" spans="1:15" ht="15.75" customHeight="1" hidden="1">
      <c r="A29" s="63" t="s">
        <v>209</v>
      </c>
      <c r="B29" s="46"/>
      <c r="C29" s="46"/>
      <c r="D29" s="35"/>
      <c r="E29" s="47"/>
      <c r="F29" s="47" t="s">
        <v>39</v>
      </c>
      <c r="G29" s="47" t="s">
        <v>44</v>
      </c>
      <c r="H29" s="91"/>
      <c r="I29" s="91" t="s">
        <v>267</v>
      </c>
      <c r="J29" s="47"/>
      <c r="K29" s="57">
        <f aca="true" t="shared" si="3" ref="K29:O30">K30</f>
        <v>5000</v>
      </c>
      <c r="L29" s="57">
        <f t="shared" si="3"/>
        <v>0</v>
      </c>
      <c r="M29" s="57">
        <f t="shared" si="3"/>
        <v>5000</v>
      </c>
      <c r="N29" s="57">
        <f t="shared" si="3"/>
        <v>5000</v>
      </c>
      <c r="O29" s="57">
        <f t="shared" si="3"/>
        <v>5000</v>
      </c>
    </row>
    <row r="30" spans="1:15" ht="15.75" customHeight="1" hidden="1">
      <c r="A30" s="63" t="s">
        <v>24</v>
      </c>
      <c r="B30" s="46"/>
      <c r="C30" s="46"/>
      <c r="D30" s="35"/>
      <c r="E30" s="47"/>
      <c r="F30" s="47" t="s">
        <v>39</v>
      </c>
      <c r="G30" s="47" t="s">
        <v>44</v>
      </c>
      <c r="H30" s="91"/>
      <c r="I30" s="91" t="s">
        <v>267</v>
      </c>
      <c r="J30" s="47" t="s">
        <v>25</v>
      </c>
      <c r="K30" s="67">
        <f t="shared" si="3"/>
        <v>5000</v>
      </c>
      <c r="L30" s="67">
        <f t="shared" si="3"/>
        <v>0</v>
      </c>
      <c r="M30" s="67">
        <f t="shared" si="3"/>
        <v>5000</v>
      </c>
      <c r="N30" s="67">
        <f t="shared" si="3"/>
        <v>5000</v>
      </c>
      <c r="O30" s="67">
        <f t="shared" si="3"/>
        <v>5000</v>
      </c>
    </row>
    <row r="31" spans="1:15" ht="15.75" customHeight="1" hidden="1">
      <c r="A31" s="63" t="s">
        <v>206</v>
      </c>
      <c r="B31" s="46"/>
      <c r="C31" s="46"/>
      <c r="D31" s="35"/>
      <c r="E31" s="47"/>
      <c r="F31" s="47" t="s">
        <v>39</v>
      </c>
      <c r="G31" s="47" t="s">
        <v>44</v>
      </c>
      <c r="H31" s="91"/>
      <c r="I31" s="91" t="s">
        <v>267</v>
      </c>
      <c r="J31" s="47" t="s">
        <v>169</v>
      </c>
      <c r="K31" s="67">
        <f>'3.Вед.'!K32</f>
        <v>5000</v>
      </c>
      <c r="L31" s="67">
        <f>'3.Вед.'!L32</f>
        <v>0</v>
      </c>
      <c r="M31" s="67">
        <f>'3.Вед.'!M32</f>
        <v>5000</v>
      </c>
      <c r="N31" s="67">
        <f>'3.Вед.'!N32</f>
        <v>5000</v>
      </c>
      <c r="O31" s="67">
        <f>'3.Вед.'!O32</f>
        <v>5000</v>
      </c>
    </row>
    <row r="32" spans="1:15" s="79" customFormat="1" ht="59.25" customHeight="1" hidden="1">
      <c r="A32" s="113" t="s">
        <v>96</v>
      </c>
      <c r="B32" s="50">
        <v>63</v>
      </c>
      <c r="C32" s="50">
        <v>0</v>
      </c>
      <c r="D32" s="78">
        <v>866</v>
      </c>
      <c r="E32" s="55" t="s">
        <v>39</v>
      </c>
      <c r="F32" s="55" t="s">
        <v>39</v>
      </c>
      <c r="G32" s="55" t="s">
        <v>26</v>
      </c>
      <c r="H32" s="55"/>
      <c r="I32" s="55"/>
      <c r="J32" s="55"/>
      <c r="K32" s="57">
        <f>K33+K36</f>
        <v>2300</v>
      </c>
      <c r="L32" s="57">
        <f>L33+L36</f>
        <v>0</v>
      </c>
      <c r="M32" s="57">
        <f>M33+M36</f>
        <v>2300</v>
      </c>
      <c r="N32" s="57">
        <f>N33+N36</f>
        <v>2300</v>
      </c>
      <c r="O32" s="57">
        <f>O33+O36</f>
        <v>2300</v>
      </c>
    </row>
    <row r="33" spans="1:15" s="79" customFormat="1" ht="89.25" customHeight="1" hidden="1">
      <c r="A33" s="63" t="s">
        <v>170</v>
      </c>
      <c r="B33" s="46">
        <v>63</v>
      </c>
      <c r="C33" s="46">
        <v>0</v>
      </c>
      <c r="D33" s="35">
        <v>866</v>
      </c>
      <c r="E33" s="47" t="s">
        <v>39</v>
      </c>
      <c r="F33" s="47" t="s">
        <v>39</v>
      </c>
      <c r="G33" s="47" t="s">
        <v>26</v>
      </c>
      <c r="H33" s="47" t="s">
        <v>123</v>
      </c>
      <c r="I33" s="91" t="s">
        <v>268</v>
      </c>
      <c r="J33" s="47"/>
      <c r="K33" s="67">
        <f aca="true" t="shared" si="4" ref="K33:O34">K34</f>
        <v>2000</v>
      </c>
      <c r="L33" s="67">
        <f t="shared" si="4"/>
        <v>0</v>
      </c>
      <c r="M33" s="67">
        <f t="shared" si="4"/>
        <v>2000</v>
      </c>
      <c r="N33" s="67">
        <f t="shared" si="4"/>
        <v>2000</v>
      </c>
      <c r="O33" s="67">
        <f t="shared" si="4"/>
        <v>2000</v>
      </c>
    </row>
    <row r="34" spans="1:15" ht="14.25" customHeight="1" hidden="1">
      <c r="A34" s="80" t="s">
        <v>53</v>
      </c>
      <c r="B34" s="46">
        <v>63</v>
      </c>
      <c r="C34" s="46">
        <v>0</v>
      </c>
      <c r="D34" s="35">
        <v>866</v>
      </c>
      <c r="E34" s="47" t="s">
        <v>39</v>
      </c>
      <c r="F34" s="47" t="s">
        <v>39</v>
      </c>
      <c r="G34" s="81" t="s">
        <v>26</v>
      </c>
      <c r="H34" s="47" t="s">
        <v>123</v>
      </c>
      <c r="I34" s="91" t="s">
        <v>268</v>
      </c>
      <c r="J34" s="47" t="s">
        <v>41</v>
      </c>
      <c r="K34" s="67">
        <f t="shared" si="4"/>
        <v>2000</v>
      </c>
      <c r="L34" s="67">
        <f t="shared" si="4"/>
        <v>0</v>
      </c>
      <c r="M34" s="67">
        <f t="shared" si="4"/>
        <v>2000</v>
      </c>
      <c r="N34" s="67">
        <f t="shared" si="4"/>
        <v>2000</v>
      </c>
      <c r="O34" s="67">
        <f t="shared" si="4"/>
        <v>2000</v>
      </c>
    </row>
    <row r="35" spans="1:15" ht="16.5" customHeight="1" hidden="1">
      <c r="A35" s="80" t="s">
        <v>64</v>
      </c>
      <c r="B35" s="46">
        <v>63</v>
      </c>
      <c r="C35" s="46">
        <v>0</v>
      </c>
      <c r="D35" s="35">
        <v>866</v>
      </c>
      <c r="E35" s="47" t="s">
        <v>39</v>
      </c>
      <c r="F35" s="47" t="s">
        <v>39</v>
      </c>
      <c r="G35" s="81" t="s">
        <v>26</v>
      </c>
      <c r="H35" s="47" t="s">
        <v>123</v>
      </c>
      <c r="I35" s="91" t="s">
        <v>268</v>
      </c>
      <c r="J35" s="47" t="s">
        <v>28</v>
      </c>
      <c r="K35" s="67">
        <f>'3.Вед.'!K36</f>
        <v>2000</v>
      </c>
      <c r="L35" s="67">
        <f>'3.Вед.'!L36</f>
        <v>0</v>
      </c>
      <c r="M35" s="67">
        <f>'3.Вед.'!M36</f>
        <v>2000</v>
      </c>
      <c r="N35" s="67">
        <f>'3.Вед.'!N36</f>
        <v>2000</v>
      </c>
      <c r="O35" s="67">
        <f>'3.Вед.'!O36</f>
        <v>2000</v>
      </c>
    </row>
    <row r="36" spans="1:15" ht="88.5" customHeight="1" hidden="1">
      <c r="A36" s="110" t="s">
        <v>207</v>
      </c>
      <c r="B36" s="46">
        <v>63</v>
      </c>
      <c r="C36" s="46">
        <v>0</v>
      </c>
      <c r="D36" s="35">
        <v>866</v>
      </c>
      <c r="E36" s="47" t="s">
        <v>39</v>
      </c>
      <c r="F36" s="47" t="s">
        <v>39</v>
      </c>
      <c r="G36" s="47" t="s">
        <v>26</v>
      </c>
      <c r="H36" s="47" t="s">
        <v>97</v>
      </c>
      <c r="I36" s="91" t="s">
        <v>269</v>
      </c>
      <c r="J36" s="47"/>
      <c r="K36" s="67">
        <f aca="true" t="shared" si="5" ref="K36:O37">K37</f>
        <v>300</v>
      </c>
      <c r="L36" s="67">
        <f t="shared" si="5"/>
        <v>0</v>
      </c>
      <c r="M36" s="67">
        <f t="shared" si="5"/>
        <v>300</v>
      </c>
      <c r="N36" s="67">
        <f t="shared" si="5"/>
        <v>300</v>
      </c>
      <c r="O36" s="67">
        <f t="shared" si="5"/>
        <v>300</v>
      </c>
    </row>
    <row r="37" spans="1:15" ht="18" customHeight="1" hidden="1">
      <c r="A37" s="80" t="s">
        <v>53</v>
      </c>
      <c r="B37" s="46">
        <v>63</v>
      </c>
      <c r="C37" s="46">
        <v>0</v>
      </c>
      <c r="D37" s="35">
        <v>866</v>
      </c>
      <c r="E37" s="47" t="s">
        <v>39</v>
      </c>
      <c r="F37" s="47" t="s">
        <v>39</v>
      </c>
      <c r="G37" s="47" t="s">
        <v>26</v>
      </c>
      <c r="H37" s="47" t="s">
        <v>97</v>
      </c>
      <c r="I37" s="91" t="s">
        <v>269</v>
      </c>
      <c r="J37" s="47" t="s">
        <v>41</v>
      </c>
      <c r="K37" s="67">
        <f t="shared" si="5"/>
        <v>300</v>
      </c>
      <c r="L37" s="67">
        <f t="shared" si="5"/>
        <v>0</v>
      </c>
      <c r="M37" s="67">
        <f t="shared" si="5"/>
        <v>300</v>
      </c>
      <c r="N37" s="67">
        <f t="shared" si="5"/>
        <v>300</v>
      </c>
      <c r="O37" s="67">
        <f t="shared" si="5"/>
        <v>300</v>
      </c>
    </row>
    <row r="38" spans="1:15" ht="18" customHeight="1" hidden="1">
      <c r="A38" s="80" t="s">
        <v>64</v>
      </c>
      <c r="B38" s="46">
        <v>63</v>
      </c>
      <c r="C38" s="46">
        <v>0</v>
      </c>
      <c r="D38" s="35">
        <v>866</v>
      </c>
      <c r="E38" s="47" t="s">
        <v>39</v>
      </c>
      <c r="F38" s="47" t="s">
        <v>39</v>
      </c>
      <c r="G38" s="47" t="s">
        <v>26</v>
      </c>
      <c r="H38" s="47" t="s">
        <v>97</v>
      </c>
      <c r="I38" s="91" t="s">
        <v>269</v>
      </c>
      <c r="J38" s="47" t="s">
        <v>28</v>
      </c>
      <c r="K38" s="67">
        <f>'3.Вед.'!K39</f>
        <v>300</v>
      </c>
      <c r="L38" s="67">
        <f>'3.Вед.'!L39</f>
        <v>0</v>
      </c>
      <c r="M38" s="67">
        <f>'3.Вед.'!M39</f>
        <v>300</v>
      </c>
      <c r="N38" s="67">
        <f>'3.Вед.'!N39</f>
        <v>300</v>
      </c>
      <c r="O38" s="67">
        <f>'3.Вед.'!O39</f>
        <v>300</v>
      </c>
    </row>
    <row r="39" spans="1:15" ht="18" customHeight="1">
      <c r="A39" s="98" t="s">
        <v>320</v>
      </c>
      <c r="B39" s="46"/>
      <c r="C39" s="46"/>
      <c r="D39" s="35"/>
      <c r="E39" s="47"/>
      <c r="F39" s="55" t="s">
        <v>39</v>
      </c>
      <c r="G39" s="55" t="s">
        <v>244</v>
      </c>
      <c r="H39" s="47"/>
      <c r="I39" s="175"/>
      <c r="J39" s="47"/>
      <c r="K39" s="67">
        <f>K42</f>
        <v>0</v>
      </c>
      <c r="L39" s="67">
        <f>L42</f>
        <v>9814</v>
      </c>
      <c r="M39" s="67">
        <f>M42</f>
        <v>9814</v>
      </c>
      <c r="N39" s="67"/>
      <c r="O39" s="67"/>
    </row>
    <row r="40" spans="1:15" ht="30.75" customHeight="1">
      <c r="A40" s="80" t="s">
        <v>321</v>
      </c>
      <c r="B40" s="46"/>
      <c r="C40" s="46"/>
      <c r="D40" s="35"/>
      <c r="E40" s="47"/>
      <c r="F40" s="47" t="s">
        <v>39</v>
      </c>
      <c r="G40" s="47" t="s">
        <v>244</v>
      </c>
      <c r="H40" s="47"/>
      <c r="I40" s="175" t="s">
        <v>323</v>
      </c>
      <c r="J40" s="47"/>
      <c r="K40" s="67">
        <f>K42</f>
        <v>0</v>
      </c>
      <c r="L40" s="67">
        <f>L42</f>
        <v>9814</v>
      </c>
      <c r="M40" s="67">
        <f>M42</f>
        <v>9814</v>
      </c>
      <c r="N40" s="67"/>
      <c r="O40" s="67"/>
    </row>
    <row r="41" spans="1:15" ht="19.5" customHeight="1">
      <c r="A41" s="80" t="s">
        <v>24</v>
      </c>
      <c r="B41" s="46"/>
      <c r="C41" s="46"/>
      <c r="D41" s="35"/>
      <c r="E41" s="47"/>
      <c r="F41" s="47" t="s">
        <v>39</v>
      </c>
      <c r="G41" s="47" t="s">
        <v>244</v>
      </c>
      <c r="H41" s="47"/>
      <c r="I41" s="175" t="s">
        <v>323</v>
      </c>
      <c r="J41" s="47" t="s">
        <v>25</v>
      </c>
      <c r="K41" s="67">
        <f>K42</f>
        <v>0</v>
      </c>
      <c r="L41" s="67">
        <f>L42</f>
        <v>9814</v>
      </c>
      <c r="M41" s="67">
        <f>M42</f>
        <v>9814</v>
      </c>
      <c r="N41" s="67"/>
      <c r="O41" s="67"/>
    </row>
    <row r="42" spans="1:15" ht="16.5" customHeight="1">
      <c r="A42" s="174" t="s">
        <v>322</v>
      </c>
      <c r="B42" s="46"/>
      <c r="C42" s="46"/>
      <c r="D42" s="35"/>
      <c r="E42" s="47"/>
      <c r="F42" s="47" t="s">
        <v>39</v>
      </c>
      <c r="G42" s="47" t="s">
        <v>244</v>
      </c>
      <c r="H42" s="47"/>
      <c r="I42" s="175" t="s">
        <v>323</v>
      </c>
      <c r="J42" s="47" t="s">
        <v>208</v>
      </c>
      <c r="K42" s="67">
        <v>0</v>
      </c>
      <c r="L42" s="67">
        <v>9814</v>
      </c>
      <c r="M42" s="67">
        <f>L42+K42</f>
        <v>9814</v>
      </c>
      <c r="N42" s="67"/>
      <c r="O42" s="67"/>
    </row>
    <row r="43" spans="1:15" s="79" customFormat="1" ht="17.25" customHeight="1">
      <c r="A43" s="18" t="s">
        <v>46</v>
      </c>
      <c r="B43" s="50">
        <v>63</v>
      </c>
      <c r="C43" s="50">
        <v>0</v>
      </c>
      <c r="D43" s="78">
        <v>866</v>
      </c>
      <c r="E43" s="55" t="s">
        <v>39</v>
      </c>
      <c r="F43" s="55" t="s">
        <v>39</v>
      </c>
      <c r="G43" s="86" t="s">
        <v>55</v>
      </c>
      <c r="H43" s="55"/>
      <c r="I43" s="55"/>
      <c r="J43" s="55"/>
      <c r="K43" s="57">
        <f>K56+K50+K53</f>
        <v>800</v>
      </c>
      <c r="L43" s="57">
        <f>L56+L50+L53+L44</f>
        <v>10000</v>
      </c>
      <c r="M43" s="57">
        <f>M56+M50+M53+M44</f>
        <v>10800</v>
      </c>
      <c r="N43" s="57">
        <f>N56+N50+N53</f>
        <v>38800</v>
      </c>
      <c r="O43" s="57">
        <f>O56+O50+O53</f>
        <v>77800</v>
      </c>
    </row>
    <row r="44" spans="1:15" ht="25.5" customHeight="1">
      <c r="A44" s="80" t="s">
        <v>154</v>
      </c>
      <c r="B44" s="46"/>
      <c r="C44" s="46"/>
      <c r="D44" s="35">
        <v>866</v>
      </c>
      <c r="E44" s="81" t="s">
        <v>39</v>
      </c>
      <c r="F44" s="81" t="s">
        <v>39</v>
      </c>
      <c r="G44" s="81" t="s">
        <v>55</v>
      </c>
      <c r="H44" s="47"/>
      <c r="I44" s="91" t="s">
        <v>270</v>
      </c>
      <c r="J44" s="47"/>
      <c r="K44" s="67">
        <f aca="true" t="shared" si="6" ref="K44:O45">K45</f>
        <v>0</v>
      </c>
      <c r="L44" s="67">
        <f t="shared" si="6"/>
        <v>10000</v>
      </c>
      <c r="M44" s="67">
        <f t="shared" si="6"/>
        <v>10000</v>
      </c>
      <c r="N44" s="67">
        <f t="shared" si="6"/>
        <v>0</v>
      </c>
      <c r="O44" s="67">
        <f t="shared" si="6"/>
        <v>0</v>
      </c>
    </row>
    <row r="45" spans="1:15" ht="15.75" customHeight="1">
      <c r="A45" s="73" t="s">
        <v>167</v>
      </c>
      <c r="B45" s="46"/>
      <c r="C45" s="46"/>
      <c r="D45" s="35">
        <v>866</v>
      </c>
      <c r="E45" s="81" t="s">
        <v>39</v>
      </c>
      <c r="F45" s="81" t="s">
        <v>39</v>
      </c>
      <c r="G45" s="81" t="s">
        <v>55</v>
      </c>
      <c r="H45" s="47"/>
      <c r="I45" s="91" t="s">
        <v>270</v>
      </c>
      <c r="J45" s="47" t="s">
        <v>22</v>
      </c>
      <c r="K45" s="67">
        <f t="shared" si="6"/>
        <v>0</v>
      </c>
      <c r="L45" s="67">
        <f t="shared" si="6"/>
        <v>10000</v>
      </c>
      <c r="M45" s="67">
        <f t="shared" si="6"/>
        <v>10000</v>
      </c>
      <c r="N45" s="67">
        <f t="shared" si="6"/>
        <v>0</v>
      </c>
      <c r="O45" s="67">
        <f t="shared" si="6"/>
        <v>0</v>
      </c>
    </row>
    <row r="46" spans="1:15" ht="15.75" customHeight="1">
      <c r="A46" s="73" t="s">
        <v>168</v>
      </c>
      <c r="B46" s="46"/>
      <c r="C46" s="46"/>
      <c r="D46" s="35">
        <v>866</v>
      </c>
      <c r="E46" s="81" t="s">
        <v>39</v>
      </c>
      <c r="F46" s="81" t="s">
        <v>39</v>
      </c>
      <c r="G46" s="81" t="s">
        <v>55</v>
      </c>
      <c r="H46" s="47"/>
      <c r="I46" s="91" t="s">
        <v>270</v>
      </c>
      <c r="J46" s="47" t="s">
        <v>23</v>
      </c>
      <c r="K46" s="67">
        <v>0</v>
      </c>
      <c r="L46" s="67">
        <f>'3.Вед.'!L47</f>
        <v>10000</v>
      </c>
      <c r="M46" s="67">
        <f>K46+L46</f>
        <v>10000</v>
      </c>
      <c r="N46" s="67">
        <v>0</v>
      </c>
      <c r="O46" s="67">
        <v>0</v>
      </c>
    </row>
    <row r="47" spans="1:15" ht="26.25" customHeight="1" hidden="1">
      <c r="A47" s="63" t="s">
        <v>172</v>
      </c>
      <c r="B47" s="46"/>
      <c r="C47" s="46"/>
      <c r="D47" s="35">
        <v>866</v>
      </c>
      <c r="E47" s="81" t="s">
        <v>39</v>
      </c>
      <c r="F47" s="81" t="s">
        <v>39</v>
      </c>
      <c r="G47" s="81" t="s">
        <v>55</v>
      </c>
      <c r="H47" s="47"/>
      <c r="I47" s="91" t="s">
        <v>271</v>
      </c>
      <c r="J47" s="47"/>
      <c r="K47" s="67">
        <f aca="true" t="shared" si="7" ref="K47:O48">K48</f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</row>
    <row r="48" spans="1:15" ht="15.75" customHeight="1" hidden="1">
      <c r="A48" s="73" t="s">
        <v>167</v>
      </c>
      <c r="B48" s="46"/>
      <c r="C48" s="46"/>
      <c r="D48" s="35">
        <v>866</v>
      </c>
      <c r="E48" s="81" t="s">
        <v>39</v>
      </c>
      <c r="F48" s="81" t="s">
        <v>39</v>
      </c>
      <c r="G48" s="81" t="s">
        <v>55</v>
      </c>
      <c r="H48" s="47"/>
      <c r="I48" s="91" t="s">
        <v>271</v>
      </c>
      <c r="J48" s="47" t="s">
        <v>22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</row>
    <row r="49" spans="1:15" ht="25.5" customHeight="1" hidden="1">
      <c r="A49" s="73" t="s">
        <v>168</v>
      </c>
      <c r="B49" s="46"/>
      <c r="C49" s="46"/>
      <c r="D49" s="35">
        <v>866</v>
      </c>
      <c r="E49" s="81" t="s">
        <v>39</v>
      </c>
      <c r="F49" s="81" t="s">
        <v>39</v>
      </c>
      <c r="G49" s="81" t="s">
        <v>55</v>
      </c>
      <c r="H49" s="47"/>
      <c r="I49" s="91" t="s">
        <v>271</v>
      </c>
      <c r="J49" s="47" t="s">
        <v>23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</row>
    <row r="50" spans="1:15" ht="78.75" customHeight="1" hidden="1">
      <c r="A50" s="211" t="s">
        <v>171</v>
      </c>
      <c r="B50" s="211"/>
      <c r="C50" s="63"/>
      <c r="D50" s="63"/>
      <c r="E50" s="10"/>
      <c r="F50" s="91" t="s">
        <v>39</v>
      </c>
      <c r="G50" s="91" t="s">
        <v>55</v>
      </c>
      <c r="H50" s="91"/>
      <c r="I50" s="91" t="s">
        <v>272</v>
      </c>
      <c r="J50" s="47"/>
      <c r="K50" s="67">
        <f aca="true" t="shared" si="8" ref="K50:O51">K51</f>
        <v>500</v>
      </c>
      <c r="L50" s="67">
        <f t="shared" si="8"/>
        <v>0</v>
      </c>
      <c r="M50" s="67">
        <f t="shared" si="8"/>
        <v>500</v>
      </c>
      <c r="N50" s="67">
        <f t="shared" si="8"/>
        <v>500</v>
      </c>
      <c r="O50" s="67">
        <f t="shared" si="8"/>
        <v>500</v>
      </c>
    </row>
    <row r="51" spans="1:15" ht="15" customHeight="1" hidden="1">
      <c r="A51" s="80" t="s">
        <v>53</v>
      </c>
      <c r="B51" s="80" t="s">
        <v>53</v>
      </c>
      <c r="C51" s="63"/>
      <c r="D51" s="63"/>
      <c r="E51" s="10"/>
      <c r="F51" s="91" t="s">
        <v>39</v>
      </c>
      <c r="G51" s="91" t="s">
        <v>55</v>
      </c>
      <c r="H51" s="91"/>
      <c r="I51" s="91" t="s">
        <v>272</v>
      </c>
      <c r="J51" s="47" t="s">
        <v>41</v>
      </c>
      <c r="K51" s="67">
        <f t="shared" si="8"/>
        <v>500</v>
      </c>
      <c r="L51" s="67">
        <f t="shared" si="8"/>
        <v>0</v>
      </c>
      <c r="M51" s="67">
        <f t="shared" si="8"/>
        <v>500</v>
      </c>
      <c r="N51" s="67">
        <f t="shared" si="8"/>
        <v>500</v>
      </c>
      <c r="O51" s="67">
        <f t="shared" si="8"/>
        <v>500</v>
      </c>
    </row>
    <row r="52" spans="1:15" ht="15.75" customHeight="1" hidden="1">
      <c r="A52" s="80" t="s">
        <v>64</v>
      </c>
      <c r="B52" s="80" t="s">
        <v>64</v>
      </c>
      <c r="C52" s="63"/>
      <c r="D52" s="63"/>
      <c r="E52" s="10"/>
      <c r="F52" s="91" t="s">
        <v>39</v>
      </c>
      <c r="G52" s="91" t="s">
        <v>55</v>
      </c>
      <c r="H52" s="91"/>
      <c r="I52" s="91" t="s">
        <v>272</v>
      </c>
      <c r="J52" s="47" t="s">
        <v>28</v>
      </c>
      <c r="K52" s="67">
        <f>'3.Вед.'!K52</f>
        <v>500</v>
      </c>
      <c r="L52" s="67">
        <f>'3.Вед.'!L52</f>
        <v>0</v>
      </c>
      <c r="M52" s="67">
        <f>'3.Вед.'!M52</f>
        <v>500</v>
      </c>
      <c r="N52" s="67">
        <f>'3.Вед.'!N52</f>
        <v>500</v>
      </c>
      <c r="O52" s="67">
        <f>'3.Вед.'!O52</f>
        <v>500</v>
      </c>
    </row>
    <row r="53" spans="1:15" ht="89.25" customHeight="1" hidden="1">
      <c r="A53" s="80" t="s">
        <v>310</v>
      </c>
      <c r="B53" s="80"/>
      <c r="C53" s="63"/>
      <c r="D53" s="63"/>
      <c r="E53" s="10"/>
      <c r="F53" s="91" t="s">
        <v>39</v>
      </c>
      <c r="G53" s="91" t="s">
        <v>55</v>
      </c>
      <c r="H53" s="91"/>
      <c r="I53" s="91" t="s">
        <v>311</v>
      </c>
      <c r="J53" s="47"/>
      <c r="K53" s="67">
        <f>K55</f>
        <v>300</v>
      </c>
      <c r="L53" s="67">
        <f>L55</f>
        <v>0</v>
      </c>
      <c r="M53" s="67">
        <f>M55</f>
        <v>300</v>
      </c>
      <c r="N53" s="67">
        <f>N55</f>
        <v>300</v>
      </c>
      <c r="O53" s="67">
        <f>O55</f>
        <v>300</v>
      </c>
    </row>
    <row r="54" spans="1:15" ht="15.75" customHeight="1" hidden="1">
      <c r="A54" s="80" t="s">
        <v>53</v>
      </c>
      <c r="B54" s="80"/>
      <c r="C54" s="63"/>
      <c r="D54" s="63"/>
      <c r="E54" s="10"/>
      <c r="F54" s="91" t="s">
        <v>39</v>
      </c>
      <c r="G54" s="91" t="s">
        <v>55</v>
      </c>
      <c r="H54" s="91"/>
      <c r="I54" s="91" t="s">
        <v>311</v>
      </c>
      <c r="J54" s="47" t="s">
        <v>41</v>
      </c>
      <c r="K54" s="67">
        <f>K55</f>
        <v>300</v>
      </c>
      <c r="L54" s="67">
        <f>L55</f>
        <v>0</v>
      </c>
      <c r="M54" s="67">
        <f>M55</f>
        <v>300</v>
      </c>
      <c r="N54" s="67">
        <f>N55</f>
        <v>300</v>
      </c>
      <c r="O54" s="67">
        <f>O55</f>
        <v>300</v>
      </c>
    </row>
    <row r="55" spans="1:15" ht="15.75" customHeight="1" hidden="1">
      <c r="A55" s="80" t="s">
        <v>64</v>
      </c>
      <c r="B55" s="80"/>
      <c r="C55" s="63"/>
      <c r="D55" s="63"/>
      <c r="E55" s="10"/>
      <c r="F55" s="91" t="s">
        <v>39</v>
      </c>
      <c r="G55" s="91" t="s">
        <v>55</v>
      </c>
      <c r="H55" s="91"/>
      <c r="I55" s="91" t="s">
        <v>311</v>
      </c>
      <c r="J55" s="47" t="s">
        <v>28</v>
      </c>
      <c r="K55" s="67">
        <f>'3.Вед.'!K55</f>
        <v>300</v>
      </c>
      <c r="L55" s="67">
        <f>'3.Вед.'!L55</f>
        <v>0</v>
      </c>
      <c r="M55" s="67">
        <f>'3.Вед.'!M55</f>
        <v>300</v>
      </c>
      <c r="N55" s="67">
        <f>'3.Вед.'!N55</f>
        <v>300</v>
      </c>
      <c r="O55" s="67">
        <f>'3.Вед.'!O55</f>
        <v>300</v>
      </c>
    </row>
    <row r="56" spans="1:15" s="79" customFormat="1" ht="19.5" customHeight="1" hidden="1">
      <c r="A56" s="80" t="s">
        <v>30</v>
      </c>
      <c r="B56" s="46">
        <v>63</v>
      </c>
      <c r="C56" s="46">
        <v>0</v>
      </c>
      <c r="D56" s="35">
        <v>866</v>
      </c>
      <c r="E56" s="47" t="s">
        <v>39</v>
      </c>
      <c r="F56" s="91" t="s">
        <v>39</v>
      </c>
      <c r="G56" s="91" t="s">
        <v>55</v>
      </c>
      <c r="H56" s="47" t="s">
        <v>123</v>
      </c>
      <c r="I56" s="91" t="s">
        <v>212</v>
      </c>
      <c r="J56" s="47"/>
      <c r="K56" s="67">
        <f aca="true" t="shared" si="9" ref="K56:O57">K57</f>
        <v>0</v>
      </c>
      <c r="L56" s="67">
        <f t="shared" si="9"/>
        <v>0</v>
      </c>
      <c r="M56" s="67">
        <f t="shared" si="9"/>
        <v>0</v>
      </c>
      <c r="N56" s="67">
        <f t="shared" si="9"/>
        <v>38000</v>
      </c>
      <c r="O56" s="67">
        <f t="shared" si="9"/>
        <v>77000</v>
      </c>
    </row>
    <row r="57" spans="1:15" ht="14.25" customHeight="1" hidden="1">
      <c r="A57" s="83" t="s">
        <v>24</v>
      </c>
      <c r="B57" s="46">
        <v>63</v>
      </c>
      <c r="C57" s="46">
        <v>0</v>
      </c>
      <c r="D57" s="35">
        <v>866</v>
      </c>
      <c r="E57" s="47" t="s">
        <v>39</v>
      </c>
      <c r="F57" s="47" t="s">
        <v>39</v>
      </c>
      <c r="G57" s="81" t="s">
        <v>55</v>
      </c>
      <c r="H57" s="47" t="s">
        <v>123</v>
      </c>
      <c r="I57" s="91" t="s">
        <v>212</v>
      </c>
      <c r="J57" s="47" t="s">
        <v>25</v>
      </c>
      <c r="K57" s="67">
        <f t="shared" si="9"/>
        <v>0</v>
      </c>
      <c r="L57" s="67">
        <f t="shared" si="9"/>
        <v>0</v>
      </c>
      <c r="M57" s="67">
        <f t="shared" si="9"/>
        <v>0</v>
      </c>
      <c r="N57" s="67">
        <f t="shared" si="9"/>
        <v>38000</v>
      </c>
      <c r="O57" s="67">
        <f t="shared" si="9"/>
        <v>77000</v>
      </c>
    </row>
    <row r="58" spans="1:15" ht="16.5" customHeight="1" hidden="1">
      <c r="A58" s="80" t="s">
        <v>242</v>
      </c>
      <c r="B58" s="46">
        <v>63</v>
      </c>
      <c r="C58" s="46">
        <v>0</v>
      </c>
      <c r="D58" s="35">
        <v>866</v>
      </c>
      <c r="E58" s="47" t="s">
        <v>39</v>
      </c>
      <c r="F58" s="47" t="s">
        <v>39</v>
      </c>
      <c r="G58" s="81" t="s">
        <v>55</v>
      </c>
      <c r="H58" s="47" t="s">
        <v>123</v>
      </c>
      <c r="I58" s="91" t="s">
        <v>212</v>
      </c>
      <c r="J58" s="47" t="s">
        <v>27</v>
      </c>
      <c r="K58" s="67">
        <f>'3.Вед.'!K58</f>
        <v>0</v>
      </c>
      <c r="L58" s="67">
        <f>'3.Вед.'!L58</f>
        <v>0</v>
      </c>
      <c r="M58" s="67">
        <f>'3.Вед.'!M58</f>
        <v>0</v>
      </c>
      <c r="N58" s="67">
        <f>'3.Вед.'!N58</f>
        <v>38000</v>
      </c>
      <c r="O58" s="67">
        <f>'3.Вед.'!O58</f>
        <v>77000</v>
      </c>
    </row>
    <row r="59" spans="1:15" ht="15" customHeight="1" hidden="1">
      <c r="A59" s="114" t="s">
        <v>56</v>
      </c>
      <c r="B59" s="50">
        <v>63</v>
      </c>
      <c r="C59" s="50">
        <v>0</v>
      </c>
      <c r="D59" s="51">
        <v>866</v>
      </c>
      <c r="E59" s="55" t="s">
        <v>40</v>
      </c>
      <c r="F59" s="55" t="s">
        <v>40</v>
      </c>
      <c r="G59" s="55"/>
      <c r="H59" s="55"/>
      <c r="I59" s="55"/>
      <c r="J59" s="55"/>
      <c r="K59" s="57">
        <f aca="true" t="shared" si="10" ref="K59:O60">K60</f>
        <v>137993</v>
      </c>
      <c r="L59" s="57">
        <f t="shared" si="10"/>
        <v>0</v>
      </c>
      <c r="M59" s="57">
        <f t="shared" si="10"/>
        <v>137993</v>
      </c>
      <c r="N59" s="57">
        <f t="shared" si="10"/>
        <v>151805</v>
      </c>
      <c r="O59" s="57">
        <f t="shared" si="10"/>
        <v>165851</v>
      </c>
    </row>
    <row r="60" spans="1:15" ht="27.75" customHeight="1" hidden="1">
      <c r="A60" s="114" t="s">
        <v>57</v>
      </c>
      <c r="B60" s="50">
        <v>63</v>
      </c>
      <c r="C60" s="50">
        <v>0</v>
      </c>
      <c r="D60" s="51">
        <v>866</v>
      </c>
      <c r="E60" s="55" t="s">
        <v>40</v>
      </c>
      <c r="F60" s="55" t="s">
        <v>40</v>
      </c>
      <c r="G60" s="55" t="s">
        <v>42</v>
      </c>
      <c r="H60" s="55"/>
      <c r="I60" s="55"/>
      <c r="J60" s="55"/>
      <c r="K60" s="57">
        <f t="shared" si="10"/>
        <v>137993</v>
      </c>
      <c r="L60" s="57">
        <f t="shared" si="10"/>
        <v>0</v>
      </c>
      <c r="M60" s="57">
        <f>M61</f>
        <v>137993</v>
      </c>
      <c r="N60" s="57">
        <f t="shared" si="10"/>
        <v>151805</v>
      </c>
      <c r="O60" s="57">
        <f t="shared" si="10"/>
        <v>165851</v>
      </c>
    </row>
    <row r="61" spans="1:15" ht="44.25" customHeight="1" hidden="1">
      <c r="A61" s="62" t="s">
        <v>292</v>
      </c>
      <c r="B61" s="46">
        <v>63</v>
      </c>
      <c r="C61" s="46">
        <v>0</v>
      </c>
      <c r="D61" s="36">
        <v>866</v>
      </c>
      <c r="E61" s="47" t="s">
        <v>40</v>
      </c>
      <c r="F61" s="47" t="s">
        <v>40</v>
      </c>
      <c r="G61" s="47" t="s">
        <v>42</v>
      </c>
      <c r="H61" s="47" t="s">
        <v>98</v>
      </c>
      <c r="I61" s="91" t="s">
        <v>263</v>
      </c>
      <c r="J61" s="47"/>
      <c r="K61" s="67">
        <f>K62+K64</f>
        <v>137993</v>
      </c>
      <c r="L61" s="67">
        <f>L62+L64</f>
        <v>0</v>
      </c>
      <c r="M61" s="67">
        <f>M62+M64</f>
        <v>137993</v>
      </c>
      <c r="N61" s="67">
        <f>N62+N64</f>
        <v>151805</v>
      </c>
      <c r="O61" s="67">
        <f>O62+O64</f>
        <v>165851</v>
      </c>
    </row>
    <row r="62" spans="1:15" ht="61.5" customHeight="1" hidden="1">
      <c r="A62" s="34" t="s">
        <v>90</v>
      </c>
      <c r="B62" s="46">
        <v>63</v>
      </c>
      <c r="C62" s="46">
        <v>0</v>
      </c>
      <c r="D62" s="36">
        <v>866</v>
      </c>
      <c r="E62" s="47" t="s">
        <v>40</v>
      </c>
      <c r="F62" s="47" t="s">
        <v>40</v>
      </c>
      <c r="G62" s="47" t="s">
        <v>42</v>
      </c>
      <c r="H62" s="47" t="s">
        <v>98</v>
      </c>
      <c r="I62" s="91" t="s">
        <v>263</v>
      </c>
      <c r="J62" s="47" t="s">
        <v>20</v>
      </c>
      <c r="K62" s="67">
        <f>K63</f>
        <v>125000</v>
      </c>
      <c r="L62" s="67">
        <f>L63</f>
        <v>0</v>
      </c>
      <c r="M62" s="67">
        <f>M63</f>
        <v>125000</v>
      </c>
      <c r="N62" s="67">
        <f>N63</f>
        <v>131000</v>
      </c>
      <c r="O62" s="67">
        <f>O63</f>
        <v>137000</v>
      </c>
    </row>
    <row r="63" spans="1:15" ht="30.75" customHeight="1" hidden="1">
      <c r="A63" s="34" t="s">
        <v>92</v>
      </c>
      <c r="B63" s="46">
        <v>63</v>
      </c>
      <c r="C63" s="46">
        <v>0</v>
      </c>
      <c r="D63" s="36">
        <v>866</v>
      </c>
      <c r="E63" s="47" t="s">
        <v>40</v>
      </c>
      <c r="F63" s="47" t="s">
        <v>40</v>
      </c>
      <c r="G63" s="47" t="s">
        <v>42</v>
      </c>
      <c r="H63" s="47" t="s">
        <v>98</v>
      </c>
      <c r="I63" s="91" t="s">
        <v>263</v>
      </c>
      <c r="J63" s="47" t="s">
        <v>21</v>
      </c>
      <c r="K63" s="67">
        <f>'3.Вед.'!K63</f>
        <v>125000</v>
      </c>
      <c r="L63" s="67">
        <f>'3.Вед.'!L63</f>
        <v>0</v>
      </c>
      <c r="M63" s="67">
        <f>'3.Вед.'!M63</f>
        <v>125000</v>
      </c>
      <c r="N63" s="67">
        <f>'3.Вед.'!N63</f>
        <v>131000</v>
      </c>
      <c r="O63" s="67">
        <f>'3.Вед.'!O63</f>
        <v>137000</v>
      </c>
    </row>
    <row r="64" spans="1:15" s="79" customFormat="1" ht="47.25" customHeight="1" hidden="1">
      <c r="A64" s="73" t="s">
        <v>167</v>
      </c>
      <c r="B64" s="46">
        <v>63</v>
      </c>
      <c r="C64" s="46">
        <v>0</v>
      </c>
      <c r="D64" s="35">
        <v>866</v>
      </c>
      <c r="E64" s="47" t="s">
        <v>40</v>
      </c>
      <c r="F64" s="47" t="s">
        <v>40</v>
      </c>
      <c r="G64" s="47" t="s">
        <v>42</v>
      </c>
      <c r="H64" s="47" t="s">
        <v>98</v>
      </c>
      <c r="I64" s="91" t="s">
        <v>263</v>
      </c>
      <c r="J64" s="47" t="s">
        <v>22</v>
      </c>
      <c r="K64" s="67">
        <f>K65</f>
        <v>12993</v>
      </c>
      <c r="L64" s="67">
        <f>L65</f>
        <v>0</v>
      </c>
      <c r="M64" s="67">
        <f>M65</f>
        <v>12993</v>
      </c>
      <c r="N64" s="67">
        <f>N65</f>
        <v>20805</v>
      </c>
      <c r="O64" s="67">
        <f>O65</f>
        <v>28851</v>
      </c>
    </row>
    <row r="65" spans="1:15" ht="43.5" customHeight="1" hidden="1">
      <c r="A65" s="73" t="s">
        <v>168</v>
      </c>
      <c r="B65" s="46">
        <v>63</v>
      </c>
      <c r="C65" s="46">
        <v>0</v>
      </c>
      <c r="D65" s="35">
        <v>866</v>
      </c>
      <c r="E65" s="47" t="s">
        <v>40</v>
      </c>
      <c r="F65" s="47" t="s">
        <v>40</v>
      </c>
      <c r="G65" s="47" t="s">
        <v>42</v>
      </c>
      <c r="H65" s="47" t="s">
        <v>98</v>
      </c>
      <c r="I65" s="91" t="s">
        <v>263</v>
      </c>
      <c r="J65" s="47" t="s">
        <v>23</v>
      </c>
      <c r="K65" s="67">
        <f>'3.Вед.'!K65</f>
        <v>12993</v>
      </c>
      <c r="L65" s="67">
        <f>'3.Вед.'!L65</f>
        <v>0</v>
      </c>
      <c r="M65" s="67">
        <f>'3.Вед.'!M65</f>
        <v>12993</v>
      </c>
      <c r="N65" s="67">
        <f>'3.Вед.'!N65</f>
        <v>20805</v>
      </c>
      <c r="O65" s="67">
        <f>'3.Вед.'!O65</f>
        <v>28851</v>
      </c>
    </row>
    <row r="66" spans="1:15" ht="29.25" customHeight="1">
      <c r="A66" s="114" t="s">
        <v>47</v>
      </c>
      <c r="B66" s="50">
        <v>63</v>
      </c>
      <c r="C66" s="50">
        <v>0</v>
      </c>
      <c r="D66" s="51">
        <v>866</v>
      </c>
      <c r="E66" s="55" t="s">
        <v>42</v>
      </c>
      <c r="F66" s="55" t="s">
        <v>42</v>
      </c>
      <c r="G66" s="55"/>
      <c r="H66" s="55"/>
      <c r="I66" s="55"/>
      <c r="J66" s="55"/>
      <c r="K66" s="57">
        <f aca="true" t="shared" si="11" ref="K66:O69">K67</f>
        <v>0</v>
      </c>
      <c r="L66" s="57">
        <f t="shared" si="11"/>
        <v>25000</v>
      </c>
      <c r="M66" s="57">
        <f t="shared" si="11"/>
        <v>25000</v>
      </c>
      <c r="N66" s="57">
        <f t="shared" si="11"/>
        <v>0</v>
      </c>
      <c r="O66" s="57">
        <f t="shared" si="11"/>
        <v>0</v>
      </c>
    </row>
    <row r="67" spans="1:15" ht="15.75" customHeight="1">
      <c r="A67" s="114" t="s">
        <v>61</v>
      </c>
      <c r="B67" s="50">
        <v>63</v>
      </c>
      <c r="C67" s="50">
        <v>0</v>
      </c>
      <c r="D67" s="85">
        <v>866</v>
      </c>
      <c r="E67" s="55" t="s">
        <v>42</v>
      </c>
      <c r="F67" s="55" t="s">
        <v>42</v>
      </c>
      <c r="G67" s="86" t="s">
        <v>52</v>
      </c>
      <c r="H67" s="86"/>
      <c r="I67" s="81"/>
      <c r="J67" s="47"/>
      <c r="K67" s="57">
        <f t="shared" si="11"/>
        <v>0</v>
      </c>
      <c r="L67" s="57">
        <f t="shared" si="11"/>
        <v>25000</v>
      </c>
      <c r="M67" s="57">
        <f t="shared" si="11"/>
        <v>25000</v>
      </c>
      <c r="N67" s="57">
        <f t="shared" si="11"/>
        <v>0</v>
      </c>
      <c r="O67" s="57">
        <f t="shared" si="11"/>
        <v>0</v>
      </c>
    </row>
    <row r="68" spans="1:15" ht="14.25" customHeight="1">
      <c r="A68" s="62" t="s">
        <v>99</v>
      </c>
      <c r="B68" s="46">
        <v>63</v>
      </c>
      <c r="C68" s="46">
        <v>0</v>
      </c>
      <c r="D68" s="35">
        <v>866</v>
      </c>
      <c r="E68" s="47" t="s">
        <v>42</v>
      </c>
      <c r="F68" s="47" t="s">
        <v>42</v>
      </c>
      <c r="G68" s="47" t="s">
        <v>52</v>
      </c>
      <c r="H68" s="81" t="s">
        <v>100</v>
      </c>
      <c r="I68" s="91" t="s">
        <v>273</v>
      </c>
      <c r="J68" s="47"/>
      <c r="K68" s="67">
        <f t="shared" si="11"/>
        <v>0</v>
      </c>
      <c r="L68" s="67">
        <f t="shared" si="11"/>
        <v>25000</v>
      </c>
      <c r="M68" s="67">
        <f t="shared" si="11"/>
        <v>25000</v>
      </c>
      <c r="N68" s="67">
        <f t="shared" si="11"/>
        <v>0</v>
      </c>
      <c r="O68" s="67">
        <f t="shared" si="11"/>
        <v>0</v>
      </c>
    </row>
    <row r="69" spans="1:15" s="79" customFormat="1" ht="24.75" customHeight="1">
      <c r="A69" s="73" t="s">
        <v>167</v>
      </c>
      <c r="B69" s="46">
        <v>63</v>
      </c>
      <c r="C69" s="46">
        <v>0</v>
      </c>
      <c r="D69" s="35">
        <v>866</v>
      </c>
      <c r="E69" s="47" t="s">
        <v>42</v>
      </c>
      <c r="F69" s="47" t="s">
        <v>42</v>
      </c>
      <c r="G69" s="81" t="s">
        <v>52</v>
      </c>
      <c r="H69" s="81" t="s">
        <v>100</v>
      </c>
      <c r="I69" s="91" t="s">
        <v>273</v>
      </c>
      <c r="J69" s="47" t="s">
        <v>22</v>
      </c>
      <c r="K69" s="67">
        <f t="shared" si="11"/>
        <v>0</v>
      </c>
      <c r="L69" s="67">
        <f t="shared" si="11"/>
        <v>25000</v>
      </c>
      <c r="M69" s="67">
        <f t="shared" si="11"/>
        <v>25000</v>
      </c>
      <c r="N69" s="67">
        <f t="shared" si="11"/>
        <v>0</v>
      </c>
      <c r="O69" s="67">
        <f t="shared" si="11"/>
        <v>0</v>
      </c>
    </row>
    <row r="70" spans="1:15" ht="24.75" customHeight="1">
      <c r="A70" s="73" t="s">
        <v>168</v>
      </c>
      <c r="B70" s="46">
        <v>63</v>
      </c>
      <c r="C70" s="46">
        <v>0</v>
      </c>
      <c r="D70" s="35">
        <v>866</v>
      </c>
      <c r="E70" s="47" t="s">
        <v>42</v>
      </c>
      <c r="F70" s="47" t="s">
        <v>42</v>
      </c>
      <c r="G70" s="81" t="s">
        <v>52</v>
      </c>
      <c r="H70" s="81" t="s">
        <v>100</v>
      </c>
      <c r="I70" s="91" t="s">
        <v>173</v>
      </c>
      <c r="J70" s="47" t="s">
        <v>23</v>
      </c>
      <c r="K70" s="67">
        <f>'3.Вед.'!K70</f>
        <v>0</v>
      </c>
      <c r="L70" s="67">
        <f>'3.Вед.'!L70</f>
        <v>25000</v>
      </c>
      <c r="M70" s="67">
        <f>'3.Вед.'!M70</f>
        <v>25000</v>
      </c>
      <c r="N70" s="67">
        <f>'3.Вед.'!N70</f>
        <v>0</v>
      </c>
      <c r="O70" s="67">
        <f>'3.Вед.'!O70</f>
        <v>0</v>
      </c>
    </row>
    <row r="71" spans="1:15" ht="15" customHeight="1">
      <c r="A71" s="110" t="s">
        <v>130</v>
      </c>
      <c r="B71" s="50">
        <v>63</v>
      </c>
      <c r="C71" s="50">
        <v>0</v>
      </c>
      <c r="D71" s="78">
        <v>866</v>
      </c>
      <c r="E71" s="55" t="s">
        <v>44</v>
      </c>
      <c r="F71" s="55" t="s">
        <v>44</v>
      </c>
      <c r="G71" s="56"/>
      <c r="H71" s="56"/>
      <c r="I71" s="56"/>
      <c r="J71" s="56"/>
      <c r="K71" s="57">
        <f>K76+K72</f>
        <v>2167044</v>
      </c>
      <c r="L71" s="57">
        <f>L76+L72+L80</f>
        <v>736096.5900000001</v>
      </c>
      <c r="M71" s="57">
        <f>M76+M72+M80</f>
        <v>2903140.59</v>
      </c>
      <c r="N71" s="57">
        <f>N76+N72+N80</f>
        <v>2211979</v>
      </c>
      <c r="O71" s="57">
        <f>O76+O72+O80</f>
        <v>2224689</v>
      </c>
    </row>
    <row r="72" spans="1:15" ht="15.75" customHeight="1">
      <c r="A72" s="53" t="s">
        <v>210</v>
      </c>
      <c r="B72" s="50"/>
      <c r="C72" s="50"/>
      <c r="D72" s="78">
        <v>866</v>
      </c>
      <c r="E72" s="55" t="s">
        <v>44</v>
      </c>
      <c r="F72" s="55" t="s">
        <v>44</v>
      </c>
      <c r="G72" s="55" t="s">
        <v>26</v>
      </c>
      <c r="H72" s="56"/>
      <c r="I72" s="56"/>
      <c r="J72" s="56"/>
      <c r="K72" s="57">
        <f aca="true" t="shared" si="12" ref="K72:O74">K73</f>
        <v>0</v>
      </c>
      <c r="L72" s="57">
        <f t="shared" si="12"/>
        <v>407122.96</v>
      </c>
      <c r="M72" s="57">
        <f t="shared" si="12"/>
        <v>407122.96</v>
      </c>
      <c r="N72" s="57">
        <f t="shared" si="12"/>
        <v>0</v>
      </c>
      <c r="O72" s="57">
        <f t="shared" si="12"/>
        <v>0</v>
      </c>
    </row>
    <row r="73" spans="1:15" ht="45" customHeight="1">
      <c r="A73" s="68" t="s">
        <v>223</v>
      </c>
      <c r="B73" s="46"/>
      <c r="C73" s="46"/>
      <c r="D73" s="35"/>
      <c r="E73" s="47"/>
      <c r="F73" s="47" t="s">
        <v>44</v>
      </c>
      <c r="G73" s="47" t="s">
        <v>26</v>
      </c>
      <c r="H73" s="47"/>
      <c r="I73" s="47" t="s">
        <v>285</v>
      </c>
      <c r="J73" s="47"/>
      <c r="K73" s="67">
        <f t="shared" si="12"/>
        <v>0</v>
      </c>
      <c r="L73" s="67">
        <f t="shared" si="12"/>
        <v>407122.96</v>
      </c>
      <c r="M73" s="67">
        <f t="shared" si="12"/>
        <v>407122.96</v>
      </c>
      <c r="N73" s="67">
        <f t="shared" si="12"/>
        <v>0</v>
      </c>
      <c r="O73" s="67">
        <f t="shared" si="12"/>
        <v>0</v>
      </c>
    </row>
    <row r="74" spans="1:15" s="87" customFormat="1" ht="46.5" customHeight="1">
      <c r="A74" s="73" t="s">
        <v>167</v>
      </c>
      <c r="B74" s="50"/>
      <c r="C74" s="50"/>
      <c r="D74" s="35">
        <v>866</v>
      </c>
      <c r="E74" s="47" t="s">
        <v>44</v>
      </c>
      <c r="F74" s="47" t="s">
        <v>44</v>
      </c>
      <c r="G74" s="47" t="s">
        <v>26</v>
      </c>
      <c r="H74" s="56"/>
      <c r="I74" s="47" t="s">
        <v>285</v>
      </c>
      <c r="J74" s="47" t="s">
        <v>22</v>
      </c>
      <c r="K74" s="67">
        <f t="shared" si="12"/>
        <v>0</v>
      </c>
      <c r="L74" s="67">
        <f t="shared" si="12"/>
        <v>407122.96</v>
      </c>
      <c r="M74" s="67">
        <f t="shared" si="12"/>
        <v>407122.96</v>
      </c>
      <c r="N74" s="67">
        <f t="shared" si="12"/>
        <v>0</v>
      </c>
      <c r="O74" s="67">
        <f t="shared" si="12"/>
        <v>0</v>
      </c>
    </row>
    <row r="75" spans="1:15" s="87" customFormat="1" ht="47.25" customHeight="1">
      <c r="A75" s="73" t="s">
        <v>168</v>
      </c>
      <c r="B75" s="50"/>
      <c r="C75" s="50"/>
      <c r="D75" s="35">
        <v>866</v>
      </c>
      <c r="E75" s="47" t="s">
        <v>44</v>
      </c>
      <c r="F75" s="47" t="s">
        <v>44</v>
      </c>
      <c r="G75" s="47" t="s">
        <v>26</v>
      </c>
      <c r="H75" s="56"/>
      <c r="I75" s="47" t="s">
        <v>285</v>
      </c>
      <c r="J75" s="47" t="s">
        <v>23</v>
      </c>
      <c r="K75" s="67">
        <f>'3.Вед.'!K75</f>
        <v>0</v>
      </c>
      <c r="L75" s="67">
        <f>'3.Вед.'!L75</f>
        <v>407122.96</v>
      </c>
      <c r="M75" s="67">
        <f>'3.Вед.'!M75</f>
        <v>407122.96</v>
      </c>
      <c r="N75" s="67">
        <f>'3.Вед.'!N75</f>
        <v>0</v>
      </c>
      <c r="O75" s="67">
        <f>'3.Вед.'!O75</f>
        <v>0</v>
      </c>
    </row>
    <row r="76" spans="1:15" s="88" customFormat="1" ht="16.5" customHeight="1">
      <c r="A76" s="110" t="s">
        <v>131</v>
      </c>
      <c r="B76" s="50">
        <v>63</v>
      </c>
      <c r="C76" s="50">
        <v>0</v>
      </c>
      <c r="D76" s="78">
        <v>866</v>
      </c>
      <c r="E76" s="55" t="s">
        <v>44</v>
      </c>
      <c r="F76" s="55" t="s">
        <v>44</v>
      </c>
      <c r="G76" s="55" t="s">
        <v>132</v>
      </c>
      <c r="H76" s="55"/>
      <c r="I76" s="55"/>
      <c r="J76" s="55"/>
      <c r="K76" s="57">
        <f>K77</f>
        <v>2167044</v>
      </c>
      <c r="L76" s="57">
        <f aca="true" t="shared" si="13" ref="L76:M78">L77</f>
        <v>313973.63</v>
      </c>
      <c r="M76" s="57">
        <f t="shared" si="13"/>
        <v>2481017.63</v>
      </c>
      <c r="N76" s="57">
        <f aca="true" t="shared" si="14" ref="N76:O78">N77</f>
        <v>2211979</v>
      </c>
      <c r="O76" s="57">
        <f t="shared" si="14"/>
        <v>2224689</v>
      </c>
    </row>
    <row r="77" spans="1:15" s="88" customFormat="1" ht="254.25" customHeight="1">
      <c r="A77" s="112" t="s">
        <v>211</v>
      </c>
      <c r="B77" s="46">
        <v>63</v>
      </c>
      <c r="C77" s="46">
        <v>0</v>
      </c>
      <c r="D77" s="35">
        <v>866</v>
      </c>
      <c r="E77" s="47" t="s">
        <v>44</v>
      </c>
      <c r="F77" s="47" t="s">
        <v>44</v>
      </c>
      <c r="G77" s="47" t="s">
        <v>132</v>
      </c>
      <c r="H77" s="47" t="s">
        <v>133</v>
      </c>
      <c r="I77" s="91" t="s">
        <v>274</v>
      </c>
      <c r="J77" s="47"/>
      <c r="K77" s="67">
        <f>K78</f>
        <v>2167044</v>
      </c>
      <c r="L77" s="67">
        <f t="shared" si="13"/>
        <v>313973.63</v>
      </c>
      <c r="M77" s="67">
        <f t="shared" si="13"/>
        <v>2481017.63</v>
      </c>
      <c r="N77" s="67">
        <f t="shared" si="14"/>
        <v>2211979</v>
      </c>
      <c r="O77" s="67">
        <f t="shared" si="14"/>
        <v>2224689</v>
      </c>
    </row>
    <row r="78" spans="1:15" s="88" customFormat="1" ht="47.25" customHeight="1">
      <c r="A78" s="73" t="s">
        <v>167</v>
      </c>
      <c r="B78" s="46">
        <v>63</v>
      </c>
      <c r="C78" s="46">
        <v>0</v>
      </c>
      <c r="D78" s="35">
        <v>866</v>
      </c>
      <c r="E78" s="47" t="s">
        <v>44</v>
      </c>
      <c r="F78" s="47" t="s">
        <v>44</v>
      </c>
      <c r="G78" s="47" t="s">
        <v>132</v>
      </c>
      <c r="H78" s="47" t="s">
        <v>133</v>
      </c>
      <c r="I78" s="91" t="s">
        <v>274</v>
      </c>
      <c r="J78" s="47" t="s">
        <v>22</v>
      </c>
      <c r="K78" s="67">
        <f>K79</f>
        <v>2167044</v>
      </c>
      <c r="L78" s="67">
        <f t="shared" si="13"/>
        <v>313973.63</v>
      </c>
      <c r="M78" s="67">
        <f t="shared" si="13"/>
        <v>2481017.63</v>
      </c>
      <c r="N78" s="67">
        <f t="shared" si="14"/>
        <v>2211979</v>
      </c>
      <c r="O78" s="67">
        <f t="shared" si="14"/>
        <v>2224689</v>
      </c>
    </row>
    <row r="79" spans="1:15" s="88" customFormat="1" ht="47.25" customHeight="1">
      <c r="A79" s="73" t="s">
        <v>168</v>
      </c>
      <c r="B79" s="46">
        <v>63</v>
      </c>
      <c r="C79" s="46">
        <v>0</v>
      </c>
      <c r="D79" s="35">
        <v>866</v>
      </c>
      <c r="E79" s="47" t="s">
        <v>44</v>
      </c>
      <c r="F79" s="47" t="s">
        <v>44</v>
      </c>
      <c r="G79" s="47" t="s">
        <v>132</v>
      </c>
      <c r="H79" s="47" t="s">
        <v>133</v>
      </c>
      <c r="I79" s="91" t="s">
        <v>274</v>
      </c>
      <c r="J79" s="47" t="s">
        <v>23</v>
      </c>
      <c r="K79" s="67">
        <f>'3.Вед.'!K79</f>
        <v>2167044</v>
      </c>
      <c r="L79" s="67">
        <f>'3.Вед.'!L79</f>
        <v>313973.63</v>
      </c>
      <c r="M79" s="67">
        <f>'3.Вед.'!M79</f>
        <v>2481017.63</v>
      </c>
      <c r="N79" s="67">
        <f>'3.Вед.'!N79</f>
        <v>2211979</v>
      </c>
      <c r="O79" s="67">
        <f>'3.Вед.'!O79</f>
        <v>2224689</v>
      </c>
    </row>
    <row r="80" spans="1:15" s="88" customFormat="1" ht="25.5" customHeight="1">
      <c r="A80" s="179" t="s">
        <v>338</v>
      </c>
      <c r="B80" s="50"/>
      <c r="C80" s="50"/>
      <c r="D80" s="78"/>
      <c r="E80" s="55"/>
      <c r="F80" s="55" t="s">
        <v>44</v>
      </c>
      <c r="G80" s="55" t="s">
        <v>340</v>
      </c>
      <c r="H80" s="55"/>
      <c r="I80" s="185"/>
      <c r="J80" s="55"/>
      <c r="K80" s="57"/>
      <c r="L80" s="57">
        <f>L83</f>
        <v>15000</v>
      </c>
      <c r="M80" s="57">
        <f>M83</f>
        <v>15000</v>
      </c>
      <c r="N80" s="67"/>
      <c r="O80" s="67"/>
    </row>
    <row r="81" spans="1:15" s="88" customFormat="1" ht="47.25" customHeight="1">
      <c r="A81" s="180" t="s">
        <v>339</v>
      </c>
      <c r="B81" s="46"/>
      <c r="C81" s="46"/>
      <c r="D81" s="35"/>
      <c r="E81" s="47"/>
      <c r="F81" s="47" t="s">
        <v>44</v>
      </c>
      <c r="G81" s="47" t="s">
        <v>340</v>
      </c>
      <c r="H81" s="47"/>
      <c r="I81" s="91" t="s">
        <v>341</v>
      </c>
      <c r="J81" s="47"/>
      <c r="K81" s="67">
        <v>0</v>
      </c>
      <c r="L81" s="67">
        <f>L83</f>
        <v>15000</v>
      </c>
      <c r="M81" s="67">
        <f>M83</f>
        <v>15000</v>
      </c>
      <c r="N81" s="67"/>
      <c r="O81" s="67"/>
    </row>
    <row r="82" spans="1:15" s="88" customFormat="1" ht="27" customHeight="1">
      <c r="A82" s="180" t="s">
        <v>167</v>
      </c>
      <c r="B82" s="46"/>
      <c r="C82" s="46"/>
      <c r="D82" s="35"/>
      <c r="E82" s="47"/>
      <c r="F82" s="47" t="s">
        <v>44</v>
      </c>
      <c r="G82" s="47" t="s">
        <v>340</v>
      </c>
      <c r="H82" s="47"/>
      <c r="I82" s="91" t="s">
        <v>341</v>
      </c>
      <c r="J82" s="47" t="s">
        <v>22</v>
      </c>
      <c r="K82" s="67">
        <v>0</v>
      </c>
      <c r="L82" s="67">
        <f>L83</f>
        <v>15000</v>
      </c>
      <c r="M82" s="67">
        <f>M83</f>
        <v>15000</v>
      </c>
      <c r="N82" s="67"/>
      <c r="O82" s="67"/>
    </row>
    <row r="83" spans="1:15" s="88" customFormat="1" ht="39" customHeight="1">
      <c r="A83" s="180" t="s">
        <v>95</v>
      </c>
      <c r="B83" s="46"/>
      <c r="C83" s="46"/>
      <c r="D83" s="35"/>
      <c r="E83" s="47"/>
      <c r="F83" s="47" t="s">
        <v>44</v>
      </c>
      <c r="G83" s="47" t="s">
        <v>340</v>
      </c>
      <c r="H83" s="47"/>
      <c r="I83" s="91" t="s">
        <v>341</v>
      </c>
      <c r="J83" s="47" t="s">
        <v>23</v>
      </c>
      <c r="K83" s="67">
        <v>0</v>
      </c>
      <c r="L83" s="67">
        <f>'3.Вед.'!L83</f>
        <v>15000</v>
      </c>
      <c r="M83" s="67">
        <f>'3.Вед.'!M83</f>
        <v>15000</v>
      </c>
      <c r="N83" s="67">
        <f>'3.Вед.'!N83</f>
        <v>0</v>
      </c>
      <c r="O83" s="67">
        <f>'3.Вед.'!O83</f>
        <v>0</v>
      </c>
    </row>
    <row r="84" spans="1:15" s="88" customFormat="1" ht="15" customHeight="1">
      <c r="A84" s="115" t="s">
        <v>48</v>
      </c>
      <c r="B84" s="50">
        <v>63</v>
      </c>
      <c r="C84" s="50">
        <v>0</v>
      </c>
      <c r="D84" s="51">
        <v>866</v>
      </c>
      <c r="E84" s="59" t="s">
        <v>45</v>
      </c>
      <c r="F84" s="59" t="s">
        <v>45</v>
      </c>
      <c r="G84" s="59"/>
      <c r="H84" s="59"/>
      <c r="I84" s="59"/>
      <c r="J84" s="59"/>
      <c r="K84" s="92">
        <f>K85</f>
        <v>78100</v>
      </c>
      <c r="L84" s="92">
        <f>L85</f>
        <v>55200</v>
      </c>
      <c r="M84" s="92">
        <f>M85</f>
        <v>133300</v>
      </c>
      <c r="N84" s="92">
        <f>N85</f>
        <v>80000</v>
      </c>
      <c r="O84" s="92">
        <f>O85</f>
        <v>80000</v>
      </c>
    </row>
    <row r="85" spans="1:15" s="88" customFormat="1" ht="15.75" customHeight="1">
      <c r="A85" s="115" t="s">
        <v>63</v>
      </c>
      <c r="B85" s="50">
        <v>63</v>
      </c>
      <c r="C85" s="50">
        <v>0</v>
      </c>
      <c r="D85" s="78">
        <v>866</v>
      </c>
      <c r="E85" s="59" t="s">
        <v>45</v>
      </c>
      <c r="F85" s="59" t="s">
        <v>45</v>
      </c>
      <c r="G85" s="59" t="s">
        <v>42</v>
      </c>
      <c r="H85" s="59"/>
      <c r="I85" s="59"/>
      <c r="J85" s="59"/>
      <c r="K85" s="92">
        <f>K86+K89+K92+K95+K98</f>
        <v>78100</v>
      </c>
      <c r="L85" s="92">
        <f>L86+L89+L92+L95+L98</f>
        <v>55200</v>
      </c>
      <c r="M85" s="92">
        <f>M86+M89+M92+M95+M98</f>
        <v>133300</v>
      </c>
      <c r="N85" s="92">
        <f>N86+N89+N92+N95</f>
        <v>80000</v>
      </c>
      <c r="O85" s="92">
        <f>O86+O89+O92+O95</f>
        <v>80000</v>
      </c>
    </row>
    <row r="86" spans="1:15" s="88" customFormat="1" ht="15.75" customHeight="1">
      <c r="A86" s="116" t="s">
        <v>201</v>
      </c>
      <c r="B86" s="46">
        <v>63</v>
      </c>
      <c r="C86" s="46">
        <v>0</v>
      </c>
      <c r="D86" s="35">
        <v>866</v>
      </c>
      <c r="E86" s="65" t="s">
        <v>45</v>
      </c>
      <c r="F86" s="65" t="s">
        <v>45</v>
      </c>
      <c r="G86" s="65" t="s">
        <v>42</v>
      </c>
      <c r="H86" s="65" t="s">
        <v>101</v>
      </c>
      <c r="I86" s="65" t="s">
        <v>276</v>
      </c>
      <c r="J86" s="65"/>
      <c r="K86" s="94">
        <f aca="true" t="shared" si="15" ref="K86:O87">K87</f>
        <v>75000</v>
      </c>
      <c r="L86" s="94">
        <f t="shared" si="15"/>
        <v>20000</v>
      </c>
      <c r="M86" s="94">
        <f t="shared" si="15"/>
        <v>95000</v>
      </c>
      <c r="N86" s="94">
        <f t="shared" si="15"/>
        <v>75000</v>
      </c>
      <c r="O86" s="94">
        <f t="shared" si="15"/>
        <v>75000</v>
      </c>
    </row>
    <row r="87" spans="1:15" s="88" customFormat="1" ht="47.25" customHeight="1">
      <c r="A87" s="73" t="s">
        <v>167</v>
      </c>
      <c r="B87" s="46">
        <v>63</v>
      </c>
      <c r="C87" s="46">
        <v>0</v>
      </c>
      <c r="D87" s="35">
        <v>866</v>
      </c>
      <c r="E87" s="65" t="s">
        <v>45</v>
      </c>
      <c r="F87" s="65" t="s">
        <v>45</v>
      </c>
      <c r="G87" s="65" t="s">
        <v>42</v>
      </c>
      <c r="H87" s="65" t="s">
        <v>101</v>
      </c>
      <c r="I87" s="65" t="s">
        <v>276</v>
      </c>
      <c r="J87" s="65" t="s">
        <v>22</v>
      </c>
      <c r="K87" s="94">
        <f t="shared" si="15"/>
        <v>75000</v>
      </c>
      <c r="L87" s="94">
        <f t="shared" si="15"/>
        <v>20000</v>
      </c>
      <c r="M87" s="94">
        <f t="shared" si="15"/>
        <v>95000</v>
      </c>
      <c r="N87" s="94">
        <f t="shared" si="15"/>
        <v>75000</v>
      </c>
      <c r="O87" s="94">
        <f t="shared" si="15"/>
        <v>75000</v>
      </c>
    </row>
    <row r="88" spans="1:15" ht="48.75" customHeight="1">
      <c r="A88" s="73" t="s">
        <v>95</v>
      </c>
      <c r="B88" s="46">
        <v>63</v>
      </c>
      <c r="C88" s="46">
        <v>0</v>
      </c>
      <c r="D88" s="35">
        <v>866</v>
      </c>
      <c r="E88" s="65" t="s">
        <v>45</v>
      </c>
      <c r="F88" s="65" t="s">
        <v>45</v>
      </c>
      <c r="G88" s="65" t="s">
        <v>42</v>
      </c>
      <c r="H88" s="65" t="s">
        <v>101</v>
      </c>
      <c r="I88" s="65" t="s">
        <v>276</v>
      </c>
      <c r="J88" s="65" t="s">
        <v>23</v>
      </c>
      <c r="K88" s="94">
        <f>'3.Вед.'!K92</f>
        <v>75000</v>
      </c>
      <c r="L88" s="94">
        <f>'3.Вед.'!L92</f>
        <v>20000</v>
      </c>
      <c r="M88" s="94">
        <f>'3.Вед.'!M92</f>
        <v>95000</v>
      </c>
      <c r="N88" s="94">
        <f>'3.Вед.'!N92</f>
        <v>75000</v>
      </c>
      <c r="O88" s="94">
        <f>'3.Вед.'!O92</f>
        <v>75000</v>
      </c>
    </row>
    <row r="89" spans="1:15" ht="14.25" customHeight="1">
      <c r="A89" s="73" t="s">
        <v>153</v>
      </c>
      <c r="B89" s="46"/>
      <c r="C89" s="46"/>
      <c r="D89" s="35">
        <v>866</v>
      </c>
      <c r="E89" s="65" t="s">
        <v>45</v>
      </c>
      <c r="F89" s="65" t="s">
        <v>45</v>
      </c>
      <c r="G89" s="65" t="s">
        <v>42</v>
      </c>
      <c r="H89" s="65" t="s">
        <v>101</v>
      </c>
      <c r="I89" s="65" t="s">
        <v>277</v>
      </c>
      <c r="J89" s="65"/>
      <c r="K89" s="94">
        <f aca="true" t="shared" si="16" ref="K89:O90">K90</f>
        <v>0</v>
      </c>
      <c r="L89" s="94">
        <f t="shared" si="16"/>
        <v>35000</v>
      </c>
      <c r="M89" s="94">
        <f t="shared" si="16"/>
        <v>35000</v>
      </c>
      <c r="N89" s="94">
        <f t="shared" si="16"/>
        <v>0</v>
      </c>
      <c r="O89" s="94">
        <f t="shared" si="16"/>
        <v>0</v>
      </c>
    </row>
    <row r="90" spans="1:15" ht="14.25" customHeight="1">
      <c r="A90" s="73" t="s">
        <v>167</v>
      </c>
      <c r="B90" s="46"/>
      <c r="C90" s="46"/>
      <c r="D90" s="35">
        <v>866</v>
      </c>
      <c r="E90" s="65" t="s">
        <v>45</v>
      </c>
      <c r="F90" s="65" t="s">
        <v>45</v>
      </c>
      <c r="G90" s="65" t="s">
        <v>42</v>
      </c>
      <c r="H90" s="65" t="s">
        <v>101</v>
      </c>
      <c r="I90" s="65" t="s">
        <v>277</v>
      </c>
      <c r="J90" s="65" t="s">
        <v>22</v>
      </c>
      <c r="K90" s="94">
        <f t="shared" si="16"/>
        <v>0</v>
      </c>
      <c r="L90" s="94">
        <f t="shared" si="16"/>
        <v>35000</v>
      </c>
      <c r="M90" s="94">
        <f t="shared" si="16"/>
        <v>35000</v>
      </c>
      <c r="N90" s="94">
        <f t="shared" si="16"/>
        <v>0</v>
      </c>
      <c r="O90" s="94">
        <f t="shared" si="16"/>
        <v>0</v>
      </c>
    </row>
    <row r="91" spans="1:15" ht="14.25" customHeight="1">
      <c r="A91" s="73" t="s">
        <v>127</v>
      </c>
      <c r="B91" s="46">
        <v>63</v>
      </c>
      <c r="C91" s="46">
        <v>0</v>
      </c>
      <c r="D91" s="35">
        <v>866</v>
      </c>
      <c r="E91" s="65" t="s">
        <v>45</v>
      </c>
      <c r="F91" s="65" t="s">
        <v>45</v>
      </c>
      <c r="G91" s="65" t="s">
        <v>42</v>
      </c>
      <c r="H91" s="65" t="s">
        <v>102</v>
      </c>
      <c r="I91" s="65" t="s">
        <v>277</v>
      </c>
      <c r="J91" s="65" t="s">
        <v>23</v>
      </c>
      <c r="K91" s="94">
        <f>'3.Вед.'!K95</f>
        <v>0</v>
      </c>
      <c r="L91" s="94">
        <f>'3.Вед.'!L95</f>
        <v>35000</v>
      </c>
      <c r="M91" s="94">
        <f>'3.Вед.'!M95</f>
        <v>35000</v>
      </c>
      <c r="N91" s="94">
        <f>'3.Вед.'!N95</f>
        <v>0</v>
      </c>
      <c r="O91" s="94">
        <f>'3.Вед.'!O95</f>
        <v>0</v>
      </c>
    </row>
    <row r="92" spans="1:15" ht="15.75" customHeight="1">
      <c r="A92" s="116" t="s">
        <v>103</v>
      </c>
      <c r="B92" s="46">
        <v>63</v>
      </c>
      <c r="C92" s="46">
        <v>0</v>
      </c>
      <c r="D92" s="35">
        <v>866</v>
      </c>
      <c r="E92" s="65" t="s">
        <v>45</v>
      </c>
      <c r="F92" s="65" t="s">
        <v>45</v>
      </c>
      <c r="G92" s="65" t="s">
        <v>42</v>
      </c>
      <c r="H92" s="65" t="s">
        <v>102</v>
      </c>
      <c r="I92" s="65" t="s">
        <v>278</v>
      </c>
      <c r="J92" s="65"/>
      <c r="K92" s="94">
        <f aca="true" t="shared" si="17" ref="K92:O93">K93</f>
        <v>3100</v>
      </c>
      <c r="L92" s="94">
        <f t="shared" si="17"/>
        <v>200</v>
      </c>
      <c r="M92" s="94">
        <f t="shared" si="17"/>
        <v>3300</v>
      </c>
      <c r="N92" s="94">
        <f t="shared" si="17"/>
        <v>5000</v>
      </c>
      <c r="O92" s="94">
        <f t="shared" si="17"/>
        <v>5000</v>
      </c>
    </row>
    <row r="93" spans="1:15" ht="45.75" customHeight="1">
      <c r="A93" s="73" t="s">
        <v>167</v>
      </c>
      <c r="B93" s="46">
        <v>63</v>
      </c>
      <c r="C93" s="46">
        <v>0</v>
      </c>
      <c r="D93" s="35">
        <v>866</v>
      </c>
      <c r="E93" s="65" t="s">
        <v>45</v>
      </c>
      <c r="F93" s="65" t="s">
        <v>45</v>
      </c>
      <c r="G93" s="65" t="s">
        <v>42</v>
      </c>
      <c r="H93" s="65" t="s">
        <v>102</v>
      </c>
      <c r="I93" s="65" t="s">
        <v>278</v>
      </c>
      <c r="J93" s="65" t="s">
        <v>22</v>
      </c>
      <c r="K93" s="67">
        <f t="shared" si="17"/>
        <v>3100</v>
      </c>
      <c r="L93" s="67">
        <f t="shared" si="17"/>
        <v>200</v>
      </c>
      <c r="M93" s="67">
        <f t="shared" si="17"/>
        <v>3300</v>
      </c>
      <c r="N93" s="67">
        <f t="shared" si="17"/>
        <v>5000</v>
      </c>
      <c r="O93" s="67">
        <f t="shared" si="17"/>
        <v>5000</v>
      </c>
    </row>
    <row r="94" spans="1:15" s="88" customFormat="1" ht="45" customHeight="1">
      <c r="A94" s="73" t="s">
        <v>127</v>
      </c>
      <c r="B94" s="46"/>
      <c r="C94" s="46"/>
      <c r="D94" s="35">
        <v>866</v>
      </c>
      <c r="E94" s="65" t="s">
        <v>45</v>
      </c>
      <c r="F94" s="65" t="s">
        <v>45</v>
      </c>
      <c r="G94" s="65" t="s">
        <v>42</v>
      </c>
      <c r="H94" s="65" t="s">
        <v>102</v>
      </c>
      <c r="I94" s="65" t="s">
        <v>278</v>
      </c>
      <c r="J94" s="65" t="s">
        <v>23</v>
      </c>
      <c r="K94" s="67">
        <f>'3.Вед.'!K98</f>
        <v>3100</v>
      </c>
      <c r="L94" s="67">
        <f>'3.Вед.'!L98</f>
        <v>200</v>
      </c>
      <c r="M94" s="67">
        <f>'3.Вед.'!M98</f>
        <v>3300</v>
      </c>
      <c r="N94" s="67">
        <f>'3.Вед.'!N98</f>
        <v>5000</v>
      </c>
      <c r="O94" s="67">
        <f>'3.Вед.'!O98</f>
        <v>5000</v>
      </c>
    </row>
    <row r="95" spans="1:15" ht="14.25" customHeight="1" hidden="1">
      <c r="A95" s="73" t="s">
        <v>176</v>
      </c>
      <c r="B95" s="46"/>
      <c r="C95" s="46"/>
      <c r="D95" s="35">
        <v>866</v>
      </c>
      <c r="E95" s="65" t="s">
        <v>45</v>
      </c>
      <c r="F95" s="65" t="s">
        <v>45</v>
      </c>
      <c r="G95" s="65" t="s">
        <v>42</v>
      </c>
      <c r="H95" s="65" t="s">
        <v>102</v>
      </c>
      <c r="I95" s="65" t="s">
        <v>279</v>
      </c>
      <c r="J95" s="65"/>
      <c r="K95" s="67">
        <f aca="true" t="shared" si="18" ref="K95:O96">K96</f>
        <v>0</v>
      </c>
      <c r="L95" s="67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</row>
    <row r="96" spans="1:15" ht="14.25" customHeight="1" hidden="1">
      <c r="A96" s="73" t="s">
        <v>167</v>
      </c>
      <c r="B96" s="46"/>
      <c r="C96" s="46"/>
      <c r="D96" s="35">
        <v>866</v>
      </c>
      <c r="E96" s="65" t="s">
        <v>45</v>
      </c>
      <c r="F96" s="65" t="s">
        <v>45</v>
      </c>
      <c r="G96" s="65" t="s">
        <v>42</v>
      </c>
      <c r="H96" s="65" t="s">
        <v>102</v>
      </c>
      <c r="I96" s="65" t="s">
        <v>279</v>
      </c>
      <c r="J96" s="65" t="s">
        <v>22</v>
      </c>
      <c r="K96" s="67">
        <f t="shared" si="18"/>
        <v>0</v>
      </c>
      <c r="L96" s="67">
        <f t="shared" si="18"/>
        <v>0</v>
      </c>
      <c r="M96" s="67">
        <f t="shared" si="18"/>
        <v>0</v>
      </c>
      <c r="N96" s="67">
        <f t="shared" si="18"/>
        <v>0</v>
      </c>
      <c r="O96" s="67">
        <f t="shared" si="18"/>
        <v>0</v>
      </c>
    </row>
    <row r="97" spans="1:15" ht="15" customHeight="1" hidden="1">
      <c r="A97" s="73" t="s">
        <v>168</v>
      </c>
      <c r="B97" s="46"/>
      <c r="C97" s="46"/>
      <c r="D97" s="35">
        <v>866</v>
      </c>
      <c r="E97" s="65" t="s">
        <v>45</v>
      </c>
      <c r="F97" s="65" t="s">
        <v>45</v>
      </c>
      <c r="G97" s="65" t="s">
        <v>42</v>
      </c>
      <c r="H97" s="65" t="s">
        <v>102</v>
      </c>
      <c r="I97" s="65" t="s">
        <v>279</v>
      </c>
      <c r="J97" s="65" t="s">
        <v>23</v>
      </c>
      <c r="K97" s="67">
        <f>'3.Вед.'!K101</f>
        <v>0</v>
      </c>
      <c r="L97" s="67">
        <f>'3.Вед.'!L101</f>
        <v>0</v>
      </c>
      <c r="M97" s="67">
        <f>'3.Вед.'!M101</f>
        <v>0</v>
      </c>
      <c r="N97" s="67">
        <f>'3.Вед.'!N101</f>
        <v>0</v>
      </c>
      <c r="O97" s="67">
        <f>'3.Вед.'!O101</f>
        <v>0</v>
      </c>
    </row>
    <row r="98" spans="1:15" ht="46.5" customHeight="1" hidden="1">
      <c r="A98" s="73" t="s">
        <v>293</v>
      </c>
      <c r="B98" s="46"/>
      <c r="C98" s="46"/>
      <c r="D98" s="35"/>
      <c r="E98" s="65"/>
      <c r="F98" s="65" t="s">
        <v>45</v>
      </c>
      <c r="G98" s="65" t="s">
        <v>42</v>
      </c>
      <c r="H98" s="65"/>
      <c r="I98" s="159" t="s">
        <v>295</v>
      </c>
      <c r="J98" s="65"/>
      <c r="K98" s="67">
        <f>K100</f>
        <v>0</v>
      </c>
      <c r="L98" s="67">
        <f>L100</f>
        <v>0</v>
      </c>
      <c r="M98" s="67">
        <f>M100</f>
        <v>0</v>
      </c>
      <c r="N98" s="67"/>
      <c r="O98" s="67"/>
    </row>
    <row r="99" spans="1:15" ht="30.75" customHeight="1" hidden="1">
      <c r="A99" s="73" t="s">
        <v>294</v>
      </c>
      <c r="B99" s="46"/>
      <c r="C99" s="46"/>
      <c r="D99" s="35"/>
      <c r="E99" s="65"/>
      <c r="F99" s="65" t="s">
        <v>45</v>
      </c>
      <c r="G99" s="65" t="s">
        <v>42</v>
      </c>
      <c r="H99" s="65"/>
      <c r="I99" s="159" t="s">
        <v>295</v>
      </c>
      <c r="J99" s="65" t="s">
        <v>22</v>
      </c>
      <c r="K99" s="67">
        <f>K100</f>
        <v>0</v>
      </c>
      <c r="L99" s="67">
        <f>L100</f>
        <v>0</v>
      </c>
      <c r="M99" s="67">
        <f>M100</f>
        <v>0</v>
      </c>
      <c r="N99" s="67"/>
      <c r="O99" s="67"/>
    </row>
    <row r="100" spans="1:15" ht="48" customHeight="1" hidden="1">
      <c r="A100" s="73" t="s">
        <v>95</v>
      </c>
      <c r="B100" s="46"/>
      <c r="C100" s="46"/>
      <c r="D100" s="35"/>
      <c r="E100" s="65"/>
      <c r="F100" s="65" t="s">
        <v>45</v>
      </c>
      <c r="G100" s="65" t="s">
        <v>42</v>
      </c>
      <c r="H100" s="65"/>
      <c r="I100" s="159" t="s">
        <v>295</v>
      </c>
      <c r="J100" s="65" t="s">
        <v>23</v>
      </c>
      <c r="K100" s="67">
        <f>'3.Вед.'!K104</f>
        <v>0</v>
      </c>
      <c r="L100" s="67">
        <f>'3.Вед.'!L104</f>
        <v>0</v>
      </c>
      <c r="M100" s="67">
        <f>'3.Вед.'!M104</f>
        <v>0</v>
      </c>
      <c r="N100" s="67"/>
      <c r="O100" s="67"/>
    </row>
    <row r="101" spans="1:15" s="79" customFormat="1" ht="15" customHeight="1" hidden="1">
      <c r="A101" s="95" t="s">
        <v>234</v>
      </c>
      <c r="B101" s="50"/>
      <c r="C101" s="50"/>
      <c r="D101" s="78"/>
      <c r="E101" s="59"/>
      <c r="F101" s="59" t="s">
        <v>233</v>
      </c>
      <c r="G101" s="59"/>
      <c r="H101" s="59"/>
      <c r="I101" s="59"/>
      <c r="J101" s="59"/>
      <c r="K101" s="57">
        <f>K102</f>
        <v>34939</v>
      </c>
      <c r="L101" s="57">
        <f>L102</f>
        <v>0</v>
      </c>
      <c r="M101" s="57">
        <f>M102</f>
        <v>34939</v>
      </c>
      <c r="N101" s="57">
        <f>N102</f>
        <v>29002</v>
      </c>
      <c r="O101" s="57">
        <f>O102</f>
        <v>29050</v>
      </c>
    </row>
    <row r="102" spans="1:15" s="79" customFormat="1" ht="15" customHeight="1" hidden="1">
      <c r="A102" s="95" t="s">
        <v>235</v>
      </c>
      <c r="B102" s="50"/>
      <c r="C102" s="50"/>
      <c r="D102" s="78"/>
      <c r="E102" s="59"/>
      <c r="F102" s="59" t="s">
        <v>233</v>
      </c>
      <c r="G102" s="59" t="s">
        <v>39</v>
      </c>
      <c r="H102" s="59"/>
      <c r="I102" s="59"/>
      <c r="J102" s="59"/>
      <c r="K102" s="57">
        <f>K103+K106</f>
        <v>34939</v>
      </c>
      <c r="L102" s="57">
        <f>L103+L106</f>
        <v>0</v>
      </c>
      <c r="M102" s="57">
        <f>M103+M106</f>
        <v>34939</v>
      </c>
      <c r="N102" s="57">
        <f>N103+N106</f>
        <v>29002</v>
      </c>
      <c r="O102" s="57">
        <f>O103+O106</f>
        <v>29050</v>
      </c>
    </row>
    <row r="103" spans="1:15" ht="15" customHeight="1" hidden="1">
      <c r="A103" s="73" t="s">
        <v>236</v>
      </c>
      <c r="B103" s="46"/>
      <c r="C103" s="46"/>
      <c r="D103" s="35"/>
      <c r="E103" s="65"/>
      <c r="F103" s="65" t="s">
        <v>233</v>
      </c>
      <c r="G103" s="65" t="s">
        <v>39</v>
      </c>
      <c r="H103" s="65"/>
      <c r="I103" s="65" t="s">
        <v>280</v>
      </c>
      <c r="J103" s="65"/>
      <c r="K103" s="67">
        <f aca="true" t="shared" si="19" ref="K103:O104">K104</f>
        <v>26939</v>
      </c>
      <c r="L103" s="67">
        <f t="shared" si="19"/>
        <v>0</v>
      </c>
      <c r="M103" s="67">
        <f t="shared" si="19"/>
        <v>26939</v>
      </c>
      <c r="N103" s="67">
        <f t="shared" si="19"/>
        <v>21002</v>
      </c>
      <c r="O103" s="67">
        <f t="shared" si="19"/>
        <v>21050</v>
      </c>
    </row>
    <row r="104" spans="1:15" ht="15" customHeight="1" hidden="1">
      <c r="A104" s="73" t="s">
        <v>167</v>
      </c>
      <c r="B104" s="46"/>
      <c r="C104" s="46"/>
      <c r="D104" s="35"/>
      <c r="E104" s="65"/>
      <c r="F104" s="65" t="s">
        <v>233</v>
      </c>
      <c r="G104" s="65" t="s">
        <v>39</v>
      </c>
      <c r="H104" s="65"/>
      <c r="I104" s="65" t="s">
        <v>280</v>
      </c>
      <c r="J104" s="65" t="s">
        <v>22</v>
      </c>
      <c r="K104" s="67">
        <f t="shared" si="19"/>
        <v>26939</v>
      </c>
      <c r="L104" s="67">
        <f t="shared" si="19"/>
        <v>0</v>
      </c>
      <c r="M104" s="67">
        <f t="shared" si="19"/>
        <v>26939</v>
      </c>
      <c r="N104" s="67">
        <f t="shared" si="19"/>
        <v>21002</v>
      </c>
      <c r="O104" s="67">
        <f t="shared" si="19"/>
        <v>21050</v>
      </c>
    </row>
    <row r="105" spans="1:15" ht="44.25" customHeight="1" hidden="1">
      <c r="A105" s="73" t="s">
        <v>168</v>
      </c>
      <c r="B105" s="46"/>
      <c r="C105" s="46"/>
      <c r="D105" s="35"/>
      <c r="E105" s="65"/>
      <c r="F105" s="65" t="s">
        <v>233</v>
      </c>
      <c r="G105" s="65" t="s">
        <v>39</v>
      </c>
      <c r="H105" s="65"/>
      <c r="I105" s="65" t="s">
        <v>280</v>
      </c>
      <c r="J105" s="65" t="s">
        <v>23</v>
      </c>
      <c r="K105" s="67">
        <f>'3.Вед.'!K109</f>
        <v>26939</v>
      </c>
      <c r="L105" s="67">
        <f>'3.Вед.'!L109</f>
        <v>0</v>
      </c>
      <c r="M105" s="67">
        <f>'3.Вед.'!M109</f>
        <v>26939</v>
      </c>
      <c r="N105" s="67">
        <f>'3.Вед.'!N109</f>
        <v>21002</v>
      </c>
      <c r="O105" s="67">
        <f>'3.Вед.'!O109</f>
        <v>21050</v>
      </c>
    </row>
    <row r="106" spans="1:15" ht="30.75" customHeight="1" hidden="1">
      <c r="A106" s="73" t="s">
        <v>237</v>
      </c>
      <c r="B106" s="46"/>
      <c r="C106" s="46"/>
      <c r="D106" s="35"/>
      <c r="E106" s="65"/>
      <c r="F106" s="65" t="s">
        <v>233</v>
      </c>
      <c r="G106" s="65" t="s">
        <v>39</v>
      </c>
      <c r="H106" s="65"/>
      <c r="I106" s="65" t="s">
        <v>281</v>
      </c>
      <c r="J106" s="65"/>
      <c r="K106" s="67">
        <f aca="true" t="shared" si="20" ref="K106:O107">K107</f>
        <v>8000</v>
      </c>
      <c r="L106" s="67">
        <f t="shared" si="20"/>
        <v>0</v>
      </c>
      <c r="M106" s="67">
        <f t="shared" si="20"/>
        <v>8000</v>
      </c>
      <c r="N106" s="67">
        <f t="shared" si="20"/>
        <v>8000</v>
      </c>
      <c r="O106" s="67">
        <f t="shared" si="20"/>
        <v>8000</v>
      </c>
    </row>
    <row r="107" spans="1:15" ht="15" customHeight="1" hidden="1">
      <c r="A107" s="63" t="s">
        <v>24</v>
      </c>
      <c r="B107" s="46"/>
      <c r="C107" s="46"/>
      <c r="D107" s="35"/>
      <c r="E107" s="65"/>
      <c r="F107" s="65" t="s">
        <v>233</v>
      </c>
      <c r="G107" s="65" t="s">
        <v>39</v>
      </c>
      <c r="H107" s="65"/>
      <c r="I107" s="65" t="s">
        <v>281</v>
      </c>
      <c r="J107" s="65" t="s">
        <v>25</v>
      </c>
      <c r="K107" s="67">
        <f t="shared" si="20"/>
        <v>8000</v>
      </c>
      <c r="L107" s="67">
        <f t="shared" si="20"/>
        <v>0</v>
      </c>
      <c r="M107" s="67">
        <f t="shared" si="20"/>
        <v>8000</v>
      </c>
      <c r="N107" s="67">
        <f t="shared" si="20"/>
        <v>8000</v>
      </c>
      <c r="O107" s="67">
        <f t="shared" si="20"/>
        <v>8000</v>
      </c>
    </row>
    <row r="108" spans="1:15" ht="15" customHeight="1" hidden="1">
      <c r="A108" s="76" t="s">
        <v>206</v>
      </c>
      <c r="B108" s="46"/>
      <c r="C108" s="46"/>
      <c r="D108" s="35"/>
      <c r="E108" s="65"/>
      <c r="F108" s="65" t="s">
        <v>233</v>
      </c>
      <c r="G108" s="65" t="s">
        <v>39</v>
      </c>
      <c r="H108" s="65"/>
      <c r="I108" s="65" t="s">
        <v>281</v>
      </c>
      <c r="J108" s="65" t="s">
        <v>169</v>
      </c>
      <c r="K108" s="67">
        <f>'3.Вед.'!K112</f>
        <v>8000</v>
      </c>
      <c r="L108" s="67">
        <f>'3.Вед.'!L112</f>
        <v>0</v>
      </c>
      <c r="M108" s="67">
        <f>'3.Вед.'!M112</f>
        <v>8000</v>
      </c>
      <c r="N108" s="67">
        <f>'3.Вед.'!N112</f>
        <v>8000</v>
      </c>
      <c r="O108" s="67">
        <f>'3.Вед.'!O112</f>
        <v>8000</v>
      </c>
    </row>
    <row r="109" spans="1:15" ht="17.25" customHeight="1">
      <c r="A109" s="98" t="s">
        <v>140</v>
      </c>
      <c r="B109" s="50"/>
      <c r="C109" s="50"/>
      <c r="D109" s="78">
        <v>866</v>
      </c>
      <c r="E109" s="55" t="s">
        <v>52</v>
      </c>
      <c r="F109" s="55" t="s">
        <v>52</v>
      </c>
      <c r="G109" s="47"/>
      <c r="H109" s="47"/>
      <c r="I109" s="65"/>
      <c r="J109" s="47"/>
      <c r="K109" s="57">
        <f>K110</f>
        <v>109414</v>
      </c>
      <c r="L109" s="57">
        <f aca="true" t="shared" si="21" ref="L109:M112">L110</f>
        <v>0.32</v>
      </c>
      <c r="M109" s="57">
        <f t="shared" si="21"/>
        <v>109414.32</v>
      </c>
      <c r="N109" s="57">
        <f aca="true" t="shared" si="22" ref="N109:O112">N110</f>
        <v>54700</v>
      </c>
      <c r="O109" s="57">
        <f t="shared" si="22"/>
        <v>54800</v>
      </c>
    </row>
    <row r="110" spans="1:15" ht="17.25" customHeight="1">
      <c r="A110" s="98" t="s">
        <v>137</v>
      </c>
      <c r="B110" s="46"/>
      <c r="C110" s="46"/>
      <c r="D110" s="78">
        <v>866</v>
      </c>
      <c r="E110" s="55" t="s">
        <v>52</v>
      </c>
      <c r="F110" s="55" t="s">
        <v>52</v>
      </c>
      <c r="G110" s="55" t="s">
        <v>39</v>
      </c>
      <c r="H110" s="47"/>
      <c r="I110" s="65"/>
      <c r="J110" s="47"/>
      <c r="K110" s="57">
        <f>K111</f>
        <v>109414</v>
      </c>
      <c r="L110" s="57">
        <f t="shared" si="21"/>
        <v>0.32</v>
      </c>
      <c r="M110" s="57">
        <f t="shared" si="21"/>
        <v>109414.32</v>
      </c>
      <c r="N110" s="57">
        <f t="shared" si="22"/>
        <v>54700</v>
      </c>
      <c r="O110" s="57">
        <f t="shared" si="22"/>
        <v>54800</v>
      </c>
    </row>
    <row r="111" spans="1:15" ht="29.25" customHeight="1">
      <c r="A111" s="80" t="s">
        <v>177</v>
      </c>
      <c r="B111" s="46"/>
      <c r="C111" s="46"/>
      <c r="D111" s="35">
        <v>866</v>
      </c>
      <c r="E111" s="47" t="s">
        <v>52</v>
      </c>
      <c r="F111" s="47" t="s">
        <v>52</v>
      </c>
      <c r="G111" s="47" t="s">
        <v>39</v>
      </c>
      <c r="H111" s="47"/>
      <c r="I111" s="65" t="s">
        <v>282</v>
      </c>
      <c r="J111" s="47"/>
      <c r="K111" s="67">
        <f>K112</f>
        <v>109414</v>
      </c>
      <c r="L111" s="67">
        <f t="shared" si="21"/>
        <v>0.32</v>
      </c>
      <c r="M111" s="67">
        <f t="shared" si="21"/>
        <v>109414.32</v>
      </c>
      <c r="N111" s="67">
        <f t="shared" si="22"/>
        <v>54700</v>
      </c>
      <c r="O111" s="67">
        <f t="shared" si="22"/>
        <v>54800</v>
      </c>
    </row>
    <row r="112" spans="1:15" s="99" customFormat="1" ht="32.25" customHeight="1">
      <c r="A112" s="80" t="s">
        <v>139</v>
      </c>
      <c r="B112" s="46"/>
      <c r="C112" s="46"/>
      <c r="D112" s="35">
        <v>866</v>
      </c>
      <c r="E112" s="47" t="s">
        <v>52</v>
      </c>
      <c r="F112" s="47" t="s">
        <v>52</v>
      </c>
      <c r="G112" s="47" t="s">
        <v>39</v>
      </c>
      <c r="H112" s="47"/>
      <c r="I112" s="65" t="s">
        <v>282</v>
      </c>
      <c r="J112" s="47" t="s">
        <v>138</v>
      </c>
      <c r="K112" s="67">
        <f>K113</f>
        <v>109414</v>
      </c>
      <c r="L112" s="67">
        <f t="shared" si="21"/>
        <v>0.32</v>
      </c>
      <c r="M112" s="67">
        <f t="shared" si="21"/>
        <v>109414.32</v>
      </c>
      <c r="N112" s="67">
        <f t="shared" si="22"/>
        <v>54700</v>
      </c>
      <c r="O112" s="67">
        <f t="shared" si="22"/>
        <v>54800</v>
      </c>
    </row>
    <row r="113" spans="1:15" ht="17.25" customHeight="1">
      <c r="A113" s="163" t="s">
        <v>306</v>
      </c>
      <c r="B113" s="46"/>
      <c r="C113" s="46"/>
      <c r="D113" s="35">
        <v>866</v>
      </c>
      <c r="E113" s="47" t="s">
        <v>52</v>
      </c>
      <c r="F113" s="47" t="s">
        <v>52</v>
      </c>
      <c r="G113" s="47" t="s">
        <v>39</v>
      </c>
      <c r="H113" s="47"/>
      <c r="I113" s="65" t="s">
        <v>282</v>
      </c>
      <c r="J113" s="47" t="s">
        <v>307</v>
      </c>
      <c r="K113" s="67">
        <f>'3.Вед.'!K117</f>
        <v>109414</v>
      </c>
      <c r="L113" s="67">
        <f>'3.Вед.'!L117</f>
        <v>0.32</v>
      </c>
      <c r="M113" s="67">
        <f>'3.Вед.'!M117</f>
        <v>109414.32</v>
      </c>
      <c r="N113" s="67">
        <f>'3.Вед.'!N117</f>
        <v>54700</v>
      </c>
      <c r="O113" s="67">
        <f>'3.Вед.'!O117</f>
        <v>54800</v>
      </c>
    </row>
    <row r="114" spans="1:15" ht="15" customHeight="1" hidden="1">
      <c r="A114" s="110" t="s">
        <v>51</v>
      </c>
      <c r="B114" s="50">
        <v>63</v>
      </c>
      <c r="C114" s="50">
        <v>0</v>
      </c>
      <c r="D114" s="78">
        <v>866</v>
      </c>
      <c r="E114" s="55" t="s">
        <v>54</v>
      </c>
      <c r="F114" s="55" t="s">
        <v>54</v>
      </c>
      <c r="G114" s="55"/>
      <c r="H114" s="55"/>
      <c r="I114" s="55"/>
      <c r="J114" s="55"/>
      <c r="K114" s="57">
        <f aca="true" t="shared" si="23" ref="K114:O117">K115</f>
        <v>2000</v>
      </c>
      <c r="L114" s="57">
        <f t="shared" si="23"/>
        <v>0</v>
      </c>
      <c r="M114" s="57">
        <f t="shared" si="23"/>
        <v>2000</v>
      </c>
      <c r="N114" s="57">
        <f t="shared" si="23"/>
        <v>2000</v>
      </c>
      <c r="O114" s="57">
        <f t="shared" si="23"/>
        <v>2000</v>
      </c>
    </row>
    <row r="115" spans="1:15" ht="15" customHeight="1" hidden="1">
      <c r="A115" s="115" t="s">
        <v>107</v>
      </c>
      <c r="B115" s="50">
        <v>63</v>
      </c>
      <c r="C115" s="50">
        <v>0</v>
      </c>
      <c r="D115" s="78">
        <v>866</v>
      </c>
      <c r="E115" s="55" t="s">
        <v>54</v>
      </c>
      <c r="F115" s="55" t="s">
        <v>54</v>
      </c>
      <c r="G115" s="55" t="s">
        <v>40</v>
      </c>
      <c r="H115" s="55"/>
      <c r="I115" s="55"/>
      <c r="J115" s="55"/>
      <c r="K115" s="57">
        <f t="shared" si="23"/>
        <v>2000</v>
      </c>
      <c r="L115" s="57">
        <f t="shared" si="23"/>
        <v>0</v>
      </c>
      <c r="M115" s="57">
        <f t="shared" si="23"/>
        <v>2000</v>
      </c>
      <c r="N115" s="57">
        <f t="shared" si="23"/>
        <v>2000</v>
      </c>
      <c r="O115" s="57">
        <f t="shared" si="23"/>
        <v>2000</v>
      </c>
    </row>
    <row r="116" spans="1:15" ht="134.25" customHeight="1" hidden="1">
      <c r="A116" s="116" t="s">
        <v>197</v>
      </c>
      <c r="B116" s="46">
        <v>63</v>
      </c>
      <c r="C116" s="46">
        <v>0</v>
      </c>
      <c r="D116" s="35">
        <v>866</v>
      </c>
      <c r="E116" s="47" t="s">
        <v>54</v>
      </c>
      <c r="F116" s="47" t="s">
        <v>54</v>
      </c>
      <c r="G116" s="47" t="s">
        <v>40</v>
      </c>
      <c r="H116" s="47" t="s">
        <v>125</v>
      </c>
      <c r="I116" s="91" t="s">
        <v>283</v>
      </c>
      <c r="J116" s="47"/>
      <c r="K116" s="67">
        <f>K117</f>
        <v>2000</v>
      </c>
      <c r="L116" s="67">
        <f t="shared" si="23"/>
        <v>0</v>
      </c>
      <c r="M116" s="67">
        <f t="shared" si="23"/>
        <v>2000</v>
      </c>
      <c r="N116" s="67">
        <f t="shared" si="23"/>
        <v>2000</v>
      </c>
      <c r="O116" s="67">
        <f t="shared" si="23"/>
        <v>2000</v>
      </c>
    </row>
    <row r="117" spans="1:15" ht="15.75" customHeight="1" hidden="1">
      <c r="A117" s="80" t="s">
        <v>53</v>
      </c>
      <c r="B117" s="46">
        <v>63</v>
      </c>
      <c r="C117" s="46">
        <v>0</v>
      </c>
      <c r="D117" s="35">
        <v>866</v>
      </c>
      <c r="E117" s="47" t="s">
        <v>54</v>
      </c>
      <c r="F117" s="47" t="s">
        <v>54</v>
      </c>
      <c r="G117" s="47" t="s">
        <v>40</v>
      </c>
      <c r="H117" s="47" t="s">
        <v>125</v>
      </c>
      <c r="I117" s="91" t="s">
        <v>283</v>
      </c>
      <c r="J117" s="47" t="s">
        <v>41</v>
      </c>
      <c r="K117" s="67">
        <f>K118</f>
        <v>2000</v>
      </c>
      <c r="L117" s="67">
        <f t="shared" si="23"/>
        <v>0</v>
      </c>
      <c r="M117" s="67">
        <f t="shared" si="23"/>
        <v>2000</v>
      </c>
      <c r="N117" s="67">
        <f>N118</f>
        <v>2000</v>
      </c>
      <c r="O117" s="67">
        <f>O118</f>
        <v>2000</v>
      </c>
    </row>
    <row r="118" spans="1:15" ht="15.75" customHeight="1" hidden="1">
      <c r="A118" s="80" t="s">
        <v>64</v>
      </c>
      <c r="B118" s="46">
        <v>63</v>
      </c>
      <c r="C118" s="46">
        <v>0</v>
      </c>
      <c r="D118" s="35">
        <v>866</v>
      </c>
      <c r="E118" s="47" t="s">
        <v>54</v>
      </c>
      <c r="F118" s="47" t="s">
        <v>54</v>
      </c>
      <c r="G118" s="47" t="s">
        <v>40</v>
      </c>
      <c r="H118" s="47" t="s">
        <v>125</v>
      </c>
      <c r="I118" s="91" t="s">
        <v>283</v>
      </c>
      <c r="J118" s="47" t="s">
        <v>28</v>
      </c>
      <c r="K118" s="67">
        <f>'3.Вед.'!K122</f>
        <v>2000</v>
      </c>
      <c r="L118" s="67">
        <f>'3.Вед.'!L122</f>
        <v>0</v>
      </c>
      <c r="M118" s="67">
        <f>'3.Вед.'!M122</f>
        <v>2000</v>
      </c>
      <c r="N118" s="67">
        <f>'3.Вед.'!N122</f>
        <v>2000</v>
      </c>
      <c r="O118" s="67">
        <f>'3.Вед.'!O122</f>
        <v>2000</v>
      </c>
    </row>
    <row r="119" spans="1:15" ht="14.25" customHeight="1">
      <c r="A119" s="98" t="s">
        <v>29</v>
      </c>
      <c r="B119" s="98"/>
      <c r="C119" s="98"/>
      <c r="D119" s="35">
        <v>866</v>
      </c>
      <c r="E119" s="55"/>
      <c r="F119" s="55"/>
      <c r="G119" s="55"/>
      <c r="H119" s="55"/>
      <c r="I119" s="91"/>
      <c r="J119" s="55"/>
      <c r="K119" s="57">
        <f>K11+K59+K114+K84+K71+K101+K109</f>
        <v>4039130</v>
      </c>
      <c r="L119" s="57">
        <f>L11+L59+L114+L84+L71+L101+L109+L66</f>
        <v>1152708.9100000001</v>
      </c>
      <c r="M119" s="57">
        <f>M11+M59+M114+M84+M71+M101+M109+M66</f>
        <v>5191838.91</v>
      </c>
      <c r="N119" s="57">
        <f>N11+N59+N114+N84+N71+N101+N109</f>
        <v>3855526</v>
      </c>
      <c r="O119" s="57">
        <f>O11+O59+O114+O84+O71+O101+O109</f>
        <v>3926030</v>
      </c>
    </row>
    <row r="120" spans="1:15" ht="15">
      <c r="A120" s="117"/>
      <c r="B120" s="117"/>
      <c r="C120" s="118"/>
      <c r="D120" s="118"/>
      <c r="E120" s="118"/>
      <c r="F120" s="118"/>
      <c r="G120" s="118"/>
      <c r="H120" s="118"/>
      <c r="I120" s="118"/>
      <c r="N120" s="119"/>
      <c r="O120" s="119"/>
    </row>
    <row r="121" spans="1:15" ht="15">
      <c r="A121" s="117"/>
      <c r="B121" s="117"/>
      <c r="C121" s="118"/>
      <c r="D121" s="118"/>
      <c r="E121" s="118"/>
      <c r="F121" s="118"/>
      <c r="G121" s="118"/>
      <c r="H121" s="118"/>
      <c r="I121" s="118"/>
      <c r="N121" s="119"/>
      <c r="O121" s="119"/>
    </row>
    <row r="122" spans="1:15" ht="15">
      <c r="A122" s="117"/>
      <c r="B122" s="117"/>
      <c r="C122" s="118"/>
      <c r="D122" s="118"/>
      <c r="E122" s="118"/>
      <c r="F122" s="118"/>
      <c r="G122" s="118"/>
      <c r="H122" s="118"/>
      <c r="I122" s="118"/>
      <c r="N122" s="119"/>
      <c r="O122" s="119"/>
    </row>
    <row r="123" spans="1:15" ht="15">
      <c r="A123" s="117"/>
      <c r="B123" s="117"/>
      <c r="C123" s="118"/>
      <c r="D123" s="118"/>
      <c r="E123" s="118"/>
      <c r="F123" s="118"/>
      <c r="G123" s="118"/>
      <c r="H123" s="118"/>
      <c r="I123" s="118"/>
      <c r="N123" s="119"/>
      <c r="O123" s="119"/>
    </row>
    <row r="124" spans="1:19" ht="15">
      <c r="A124" s="117"/>
      <c r="B124" s="117"/>
      <c r="C124" s="118"/>
      <c r="D124" s="118"/>
      <c r="E124" s="118"/>
      <c r="F124" s="118"/>
      <c r="G124" s="118"/>
      <c r="H124" s="118"/>
      <c r="I124" s="118"/>
      <c r="N124" s="119"/>
      <c r="O124" s="119"/>
      <c r="Q124" s="120"/>
      <c r="R124" s="120"/>
      <c r="S124" s="120"/>
    </row>
    <row r="125" spans="1:15" ht="15">
      <c r="A125" s="117"/>
      <c r="B125" s="117"/>
      <c r="C125" s="118"/>
      <c r="D125" s="118"/>
      <c r="E125" s="118"/>
      <c r="F125" s="118"/>
      <c r="G125" s="118"/>
      <c r="H125" s="118"/>
      <c r="I125" s="118"/>
      <c r="N125" s="119"/>
      <c r="O125" s="119"/>
    </row>
    <row r="126" spans="1:15" ht="15">
      <c r="A126" s="117"/>
      <c r="B126" s="117"/>
      <c r="C126" s="118"/>
      <c r="D126" s="118"/>
      <c r="E126" s="118"/>
      <c r="F126" s="118"/>
      <c r="G126" s="118"/>
      <c r="H126" s="118"/>
      <c r="I126" s="118"/>
      <c r="N126" s="119"/>
      <c r="O126" s="119"/>
    </row>
    <row r="127" spans="1:15" ht="15">
      <c r="A127" s="117"/>
      <c r="B127" s="117"/>
      <c r="C127" s="118"/>
      <c r="D127" s="118"/>
      <c r="E127" s="118"/>
      <c r="F127" s="118"/>
      <c r="G127" s="118"/>
      <c r="H127" s="118"/>
      <c r="I127" s="118"/>
      <c r="N127" s="119"/>
      <c r="O127" s="119"/>
    </row>
    <row r="128" spans="1:15" ht="15">
      <c r="A128" s="117"/>
      <c r="B128" s="117"/>
      <c r="C128" s="118"/>
      <c r="D128" s="118"/>
      <c r="E128" s="118"/>
      <c r="F128" s="118"/>
      <c r="G128" s="118"/>
      <c r="H128" s="118"/>
      <c r="I128" s="118"/>
      <c r="N128" s="119"/>
      <c r="O128" s="119"/>
    </row>
    <row r="129" spans="1:15" ht="15">
      <c r="A129" s="117"/>
      <c r="B129" s="117"/>
      <c r="C129" s="118"/>
      <c r="D129" s="118"/>
      <c r="E129" s="118"/>
      <c r="F129" s="118"/>
      <c r="G129" s="118"/>
      <c r="H129" s="118"/>
      <c r="I129" s="118"/>
      <c r="N129" s="119"/>
      <c r="O129" s="119"/>
    </row>
    <row r="130" spans="1:15" ht="15">
      <c r="A130" s="117"/>
      <c r="B130" s="117"/>
      <c r="C130" s="118"/>
      <c r="D130" s="118"/>
      <c r="E130" s="118"/>
      <c r="F130" s="118"/>
      <c r="G130" s="118"/>
      <c r="H130" s="118"/>
      <c r="I130" s="118"/>
      <c r="N130" s="119"/>
      <c r="O130" s="119"/>
    </row>
    <row r="131" spans="1:15" ht="15">
      <c r="A131" s="117"/>
      <c r="B131" s="117"/>
      <c r="C131" s="118"/>
      <c r="D131" s="118"/>
      <c r="E131" s="118"/>
      <c r="F131" s="118"/>
      <c r="G131" s="118"/>
      <c r="H131" s="118"/>
      <c r="I131" s="118"/>
      <c r="N131" s="119"/>
      <c r="O131" s="119"/>
    </row>
    <row r="132" spans="1:15" ht="15">
      <c r="A132" s="117"/>
      <c r="B132" s="117"/>
      <c r="C132" s="118"/>
      <c r="D132" s="118"/>
      <c r="E132" s="118"/>
      <c r="F132" s="118"/>
      <c r="G132" s="118"/>
      <c r="H132" s="118"/>
      <c r="I132" s="118"/>
      <c r="N132" s="119"/>
      <c r="O132" s="119"/>
    </row>
    <row r="133" spans="1:15" ht="15">
      <c r="A133" s="117"/>
      <c r="B133" s="117"/>
      <c r="C133" s="118"/>
      <c r="D133" s="118"/>
      <c r="E133" s="118"/>
      <c r="F133" s="118"/>
      <c r="G133" s="118"/>
      <c r="H133" s="118"/>
      <c r="I133" s="118"/>
      <c r="N133" s="119"/>
      <c r="O133" s="119"/>
    </row>
    <row r="134" spans="1:15" ht="15">
      <c r="A134" s="117"/>
      <c r="B134" s="117"/>
      <c r="C134" s="118"/>
      <c r="D134" s="118"/>
      <c r="E134" s="118"/>
      <c r="F134" s="118"/>
      <c r="G134" s="118"/>
      <c r="H134" s="118"/>
      <c r="I134" s="118"/>
      <c r="N134" s="119"/>
      <c r="O134" s="119"/>
    </row>
    <row r="135" spans="1:15" ht="15">
      <c r="A135" s="117"/>
      <c r="B135" s="117"/>
      <c r="C135" s="118"/>
      <c r="D135" s="118"/>
      <c r="E135" s="118"/>
      <c r="F135" s="118"/>
      <c r="G135" s="118"/>
      <c r="H135" s="118"/>
      <c r="I135" s="118"/>
      <c r="N135" s="119"/>
      <c r="O135" s="119"/>
    </row>
    <row r="136" spans="1:15" ht="15">
      <c r="A136" s="117"/>
      <c r="B136" s="117"/>
      <c r="C136" s="118"/>
      <c r="D136" s="118"/>
      <c r="E136" s="118"/>
      <c r="F136" s="118"/>
      <c r="G136" s="118"/>
      <c r="H136" s="118"/>
      <c r="I136" s="118"/>
      <c r="N136" s="119"/>
      <c r="O136" s="119"/>
    </row>
    <row r="137" spans="1:15" ht="15">
      <c r="A137" s="117"/>
      <c r="B137" s="117"/>
      <c r="C137" s="118"/>
      <c r="D137" s="118"/>
      <c r="E137" s="118"/>
      <c r="F137" s="118"/>
      <c r="G137" s="118"/>
      <c r="H137" s="118"/>
      <c r="I137" s="118"/>
      <c r="N137" s="119"/>
      <c r="O137" s="119"/>
    </row>
    <row r="138" spans="1:15" ht="15">
      <c r="A138" s="117"/>
      <c r="B138" s="117"/>
      <c r="C138" s="118"/>
      <c r="D138" s="118"/>
      <c r="E138" s="118"/>
      <c r="F138" s="118"/>
      <c r="G138" s="118"/>
      <c r="H138" s="118"/>
      <c r="I138" s="118"/>
      <c r="N138" s="119"/>
      <c r="O138" s="119"/>
    </row>
    <row r="139" spans="1:15" ht="15">
      <c r="A139" s="117"/>
      <c r="B139" s="117"/>
      <c r="C139" s="118"/>
      <c r="D139" s="118"/>
      <c r="E139" s="118"/>
      <c r="F139" s="118"/>
      <c r="G139" s="118"/>
      <c r="H139" s="118"/>
      <c r="I139" s="118"/>
      <c r="N139" s="119"/>
      <c r="O139" s="119"/>
    </row>
    <row r="140" spans="1:15" ht="15">
      <c r="A140" s="117"/>
      <c r="B140" s="117"/>
      <c r="C140" s="118"/>
      <c r="D140" s="118"/>
      <c r="E140" s="118"/>
      <c r="F140" s="118"/>
      <c r="G140" s="118"/>
      <c r="H140" s="118"/>
      <c r="I140" s="118"/>
      <c r="N140" s="119"/>
      <c r="O140" s="119"/>
    </row>
    <row r="141" spans="1:15" ht="15">
      <c r="A141" s="117"/>
      <c r="B141" s="117"/>
      <c r="C141" s="118"/>
      <c r="D141" s="118"/>
      <c r="E141" s="118"/>
      <c r="F141" s="118"/>
      <c r="G141" s="118"/>
      <c r="H141" s="118"/>
      <c r="I141" s="118"/>
      <c r="N141" s="119"/>
      <c r="O141" s="119"/>
    </row>
    <row r="142" spans="1:15" ht="15">
      <c r="A142" s="117"/>
      <c r="B142" s="117"/>
      <c r="C142" s="118"/>
      <c r="D142" s="118"/>
      <c r="E142" s="118"/>
      <c r="F142" s="118"/>
      <c r="G142" s="118"/>
      <c r="H142" s="118"/>
      <c r="I142" s="118"/>
      <c r="N142" s="119"/>
      <c r="O142" s="119"/>
    </row>
    <row r="143" spans="1:15" ht="15">
      <c r="A143" s="117"/>
      <c r="B143" s="117"/>
      <c r="C143" s="118"/>
      <c r="D143" s="118"/>
      <c r="E143" s="118"/>
      <c r="F143" s="118"/>
      <c r="G143" s="118"/>
      <c r="H143" s="118"/>
      <c r="I143" s="118"/>
      <c r="N143" s="119"/>
      <c r="O143" s="119"/>
    </row>
    <row r="144" spans="1:15" ht="15">
      <c r="A144" s="117"/>
      <c r="B144" s="117"/>
      <c r="C144" s="118"/>
      <c r="D144" s="118"/>
      <c r="E144" s="118"/>
      <c r="F144" s="118"/>
      <c r="G144" s="118"/>
      <c r="H144" s="118"/>
      <c r="I144" s="118"/>
      <c r="N144" s="119"/>
      <c r="O144" s="119"/>
    </row>
    <row r="145" spans="1:15" ht="15">
      <c r="A145" s="117"/>
      <c r="B145" s="117"/>
      <c r="C145" s="118"/>
      <c r="D145" s="118"/>
      <c r="E145" s="118"/>
      <c r="F145" s="118"/>
      <c r="G145" s="118"/>
      <c r="H145" s="118"/>
      <c r="I145" s="118"/>
      <c r="N145" s="119"/>
      <c r="O145" s="119"/>
    </row>
    <row r="146" spans="1:15" ht="15">
      <c r="A146" s="117"/>
      <c r="B146" s="117"/>
      <c r="C146" s="118"/>
      <c r="D146" s="118"/>
      <c r="E146" s="118"/>
      <c r="F146" s="118"/>
      <c r="G146" s="118"/>
      <c r="H146" s="118"/>
      <c r="I146" s="118"/>
      <c r="N146" s="119"/>
      <c r="O146" s="119"/>
    </row>
    <row r="147" spans="1:15" ht="15">
      <c r="A147" s="117"/>
      <c r="B147" s="117"/>
      <c r="C147" s="118"/>
      <c r="D147" s="118"/>
      <c r="E147" s="118"/>
      <c r="F147" s="118"/>
      <c r="G147" s="118"/>
      <c r="H147" s="118"/>
      <c r="I147" s="118"/>
      <c r="N147" s="119"/>
      <c r="O147" s="119"/>
    </row>
    <row r="148" spans="1:15" ht="15">
      <c r="A148" s="117"/>
      <c r="B148" s="117"/>
      <c r="C148" s="118"/>
      <c r="D148" s="118"/>
      <c r="E148" s="118"/>
      <c r="F148" s="118"/>
      <c r="G148" s="118"/>
      <c r="H148" s="118"/>
      <c r="I148" s="118"/>
      <c r="N148" s="119"/>
      <c r="O148" s="119"/>
    </row>
    <row r="149" spans="1:15" ht="15">
      <c r="A149" s="117"/>
      <c r="B149" s="117"/>
      <c r="C149" s="118"/>
      <c r="D149" s="118"/>
      <c r="E149" s="118"/>
      <c r="F149" s="118"/>
      <c r="G149" s="118"/>
      <c r="H149" s="118"/>
      <c r="I149" s="118"/>
      <c r="N149" s="119"/>
      <c r="O149" s="119"/>
    </row>
    <row r="150" spans="1:15" ht="15">
      <c r="A150" s="117"/>
      <c r="B150" s="117"/>
      <c r="C150" s="118"/>
      <c r="D150" s="118"/>
      <c r="E150" s="118"/>
      <c r="F150" s="118"/>
      <c r="G150" s="118"/>
      <c r="H150" s="118"/>
      <c r="I150" s="118"/>
      <c r="N150" s="119"/>
      <c r="O150" s="119"/>
    </row>
    <row r="151" spans="1:15" ht="15">
      <c r="A151" s="117"/>
      <c r="B151" s="117"/>
      <c r="C151" s="118"/>
      <c r="D151" s="118"/>
      <c r="E151" s="118"/>
      <c r="F151" s="118"/>
      <c r="G151" s="118"/>
      <c r="H151" s="118"/>
      <c r="I151" s="118"/>
      <c r="N151" s="119"/>
      <c r="O151" s="119"/>
    </row>
    <row r="152" spans="1:15" ht="15">
      <c r="A152" s="117"/>
      <c r="B152" s="117"/>
      <c r="C152" s="118"/>
      <c r="D152" s="118"/>
      <c r="E152" s="118"/>
      <c r="F152" s="118"/>
      <c r="G152" s="118"/>
      <c r="H152" s="118"/>
      <c r="I152" s="118"/>
      <c r="N152" s="119"/>
      <c r="O152" s="119"/>
    </row>
    <row r="153" spans="1:15" ht="15">
      <c r="A153" s="117"/>
      <c r="B153" s="117"/>
      <c r="C153" s="118"/>
      <c r="D153" s="118"/>
      <c r="E153" s="118"/>
      <c r="F153" s="118"/>
      <c r="G153" s="118"/>
      <c r="H153" s="118"/>
      <c r="I153" s="118"/>
      <c r="N153" s="119"/>
      <c r="O153" s="119"/>
    </row>
    <row r="154" spans="1:15" ht="15">
      <c r="A154" s="117"/>
      <c r="B154" s="117"/>
      <c r="C154" s="118"/>
      <c r="D154" s="118"/>
      <c r="E154" s="118"/>
      <c r="F154" s="118"/>
      <c r="G154" s="118"/>
      <c r="H154" s="118"/>
      <c r="I154" s="118"/>
      <c r="N154" s="119"/>
      <c r="O154" s="119"/>
    </row>
    <row r="155" spans="1:15" ht="15">
      <c r="A155" s="117"/>
      <c r="B155" s="117"/>
      <c r="C155" s="118"/>
      <c r="D155" s="118"/>
      <c r="E155" s="118"/>
      <c r="F155" s="118"/>
      <c r="G155" s="118"/>
      <c r="H155" s="118"/>
      <c r="I155" s="118"/>
      <c r="N155" s="119"/>
      <c r="O155" s="119"/>
    </row>
    <row r="156" spans="1:15" ht="15">
      <c r="A156" s="117"/>
      <c r="B156" s="117"/>
      <c r="C156" s="118"/>
      <c r="D156" s="118"/>
      <c r="E156" s="118"/>
      <c r="F156" s="118"/>
      <c r="G156" s="118"/>
      <c r="H156" s="118"/>
      <c r="I156" s="118"/>
      <c r="N156" s="119"/>
      <c r="O156" s="119"/>
    </row>
    <row r="157" spans="1:15" ht="15">
      <c r="A157" s="117"/>
      <c r="B157" s="117"/>
      <c r="C157" s="118"/>
      <c r="D157" s="118"/>
      <c r="E157" s="118"/>
      <c r="F157" s="118"/>
      <c r="G157" s="118"/>
      <c r="H157" s="118"/>
      <c r="I157" s="118"/>
      <c r="N157" s="119"/>
      <c r="O157" s="119"/>
    </row>
    <row r="158" spans="1:15" ht="15">
      <c r="A158" s="117"/>
      <c r="B158" s="117"/>
      <c r="C158" s="118"/>
      <c r="D158" s="118"/>
      <c r="E158" s="118"/>
      <c r="F158" s="118"/>
      <c r="G158" s="118"/>
      <c r="H158" s="118"/>
      <c r="I158" s="118"/>
      <c r="N158" s="119"/>
      <c r="O158" s="119"/>
    </row>
    <row r="159" spans="1:15" ht="15">
      <c r="A159" s="117"/>
      <c r="B159" s="117"/>
      <c r="C159" s="118"/>
      <c r="D159" s="118"/>
      <c r="E159" s="118"/>
      <c r="F159" s="118"/>
      <c r="G159" s="118"/>
      <c r="H159" s="118"/>
      <c r="I159" s="118"/>
      <c r="N159" s="119"/>
      <c r="O159" s="119"/>
    </row>
    <row r="160" spans="1:15" ht="15">
      <c r="A160" s="117"/>
      <c r="B160" s="117"/>
      <c r="C160" s="118"/>
      <c r="D160" s="118"/>
      <c r="E160" s="118"/>
      <c r="F160" s="118"/>
      <c r="G160" s="118"/>
      <c r="H160" s="118"/>
      <c r="I160" s="118"/>
      <c r="N160" s="119"/>
      <c r="O160" s="119"/>
    </row>
    <row r="161" spans="1:15" ht="15">
      <c r="A161" s="117"/>
      <c r="B161" s="117"/>
      <c r="C161" s="118"/>
      <c r="D161" s="118"/>
      <c r="E161" s="118"/>
      <c r="F161" s="118"/>
      <c r="G161" s="118"/>
      <c r="H161" s="118"/>
      <c r="I161" s="118"/>
      <c r="N161" s="119"/>
      <c r="O161" s="119"/>
    </row>
    <row r="162" spans="1:15" ht="15">
      <c r="A162" s="117"/>
      <c r="B162" s="117"/>
      <c r="C162" s="118"/>
      <c r="D162" s="118"/>
      <c r="E162" s="118"/>
      <c r="F162" s="118"/>
      <c r="G162" s="118"/>
      <c r="H162" s="118"/>
      <c r="I162" s="118"/>
      <c r="N162" s="119"/>
      <c r="O162" s="119"/>
    </row>
    <row r="163" spans="1:15" ht="15">
      <c r="A163" s="117"/>
      <c r="B163" s="117"/>
      <c r="C163" s="118"/>
      <c r="D163" s="118"/>
      <c r="E163" s="118"/>
      <c r="F163" s="118"/>
      <c r="G163" s="118"/>
      <c r="H163" s="118"/>
      <c r="I163" s="118"/>
      <c r="N163" s="119"/>
      <c r="O163" s="119"/>
    </row>
    <row r="164" spans="1:15" ht="15">
      <c r="A164" s="117"/>
      <c r="B164" s="117"/>
      <c r="C164" s="118"/>
      <c r="D164" s="118"/>
      <c r="E164" s="118"/>
      <c r="F164" s="118"/>
      <c r="G164" s="118"/>
      <c r="H164" s="118"/>
      <c r="I164" s="118"/>
      <c r="N164" s="119"/>
      <c r="O164" s="119"/>
    </row>
    <row r="165" spans="1:15" ht="15">
      <c r="A165" s="117"/>
      <c r="B165" s="117"/>
      <c r="C165" s="118"/>
      <c r="D165" s="118"/>
      <c r="E165" s="118"/>
      <c r="F165" s="118"/>
      <c r="G165" s="118"/>
      <c r="H165" s="118"/>
      <c r="I165" s="118"/>
      <c r="N165" s="119"/>
      <c r="O165" s="119"/>
    </row>
    <row r="166" spans="1:15" ht="15">
      <c r="A166" s="117"/>
      <c r="B166" s="117"/>
      <c r="C166" s="118"/>
      <c r="D166" s="118"/>
      <c r="E166" s="118"/>
      <c r="F166" s="118"/>
      <c r="G166" s="118"/>
      <c r="H166" s="118"/>
      <c r="I166" s="118"/>
      <c r="N166" s="119"/>
      <c r="O166" s="119"/>
    </row>
    <row r="167" spans="1:15" ht="15">
      <c r="A167" s="117"/>
      <c r="B167" s="117"/>
      <c r="C167" s="118"/>
      <c r="D167" s="118"/>
      <c r="E167" s="118"/>
      <c r="F167" s="118"/>
      <c r="G167" s="118"/>
      <c r="H167" s="118"/>
      <c r="I167" s="118"/>
      <c r="N167" s="119"/>
      <c r="O167" s="119"/>
    </row>
    <row r="168" spans="1:15" ht="15">
      <c r="A168" s="117"/>
      <c r="B168" s="117"/>
      <c r="C168" s="118"/>
      <c r="D168" s="118"/>
      <c r="E168" s="118"/>
      <c r="F168" s="118"/>
      <c r="G168" s="118"/>
      <c r="H168" s="118"/>
      <c r="I168" s="118"/>
      <c r="N168" s="119"/>
      <c r="O168" s="119"/>
    </row>
    <row r="169" spans="1:15" ht="15">
      <c r="A169" s="117"/>
      <c r="B169" s="117"/>
      <c r="C169" s="118"/>
      <c r="D169" s="118"/>
      <c r="E169" s="118"/>
      <c r="F169" s="118"/>
      <c r="G169" s="118"/>
      <c r="H169" s="118"/>
      <c r="I169" s="118"/>
      <c r="N169" s="119"/>
      <c r="O169" s="119"/>
    </row>
    <row r="170" spans="1:9" ht="15">
      <c r="A170" s="117"/>
      <c r="B170" s="117"/>
      <c r="C170" s="118"/>
      <c r="D170" s="118"/>
      <c r="E170" s="118"/>
      <c r="F170" s="118"/>
      <c r="G170" s="118"/>
      <c r="H170" s="118"/>
      <c r="I170" s="118"/>
    </row>
    <row r="171" spans="1:9" ht="15">
      <c r="A171" s="117"/>
      <c r="B171" s="117"/>
      <c r="C171" s="118"/>
      <c r="D171" s="118"/>
      <c r="E171" s="118"/>
      <c r="F171" s="118"/>
      <c r="G171" s="118"/>
      <c r="H171" s="118"/>
      <c r="I171" s="118"/>
    </row>
    <row r="172" spans="1:9" ht="15">
      <c r="A172" s="117"/>
      <c r="B172" s="117"/>
      <c r="C172" s="118"/>
      <c r="D172" s="118"/>
      <c r="E172" s="118"/>
      <c r="F172" s="118"/>
      <c r="G172" s="118"/>
      <c r="H172" s="118"/>
      <c r="I172" s="118"/>
    </row>
    <row r="173" spans="1:9" ht="15">
      <c r="A173" s="117"/>
      <c r="B173" s="117"/>
      <c r="C173" s="118"/>
      <c r="D173" s="118"/>
      <c r="E173" s="118"/>
      <c r="F173" s="118"/>
      <c r="G173" s="118"/>
      <c r="H173" s="118"/>
      <c r="I173" s="118"/>
    </row>
    <row r="174" spans="1:9" ht="15">
      <c r="A174" s="117"/>
      <c r="B174" s="117"/>
      <c r="C174" s="118"/>
      <c r="D174" s="118"/>
      <c r="E174" s="118"/>
      <c r="F174" s="118"/>
      <c r="G174" s="118"/>
      <c r="H174" s="118"/>
      <c r="I174" s="118"/>
    </row>
    <row r="175" spans="1:9" ht="15">
      <c r="A175" s="117"/>
      <c r="B175" s="117"/>
      <c r="C175" s="118"/>
      <c r="D175" s="118"/>
      <c r="E175" s="118"/>
      <c r="F175" s="118"/>
      <c r="G175" s="118"/>
      <c r="H175" s="118"/>
      <c r="I175" s="118"/>
    </row>
    <row r="176" spans="1:9" ht="15">
      <c r="A176" s="117"/>
      <c r="B176" s="117"/>
      <c r="C176" s="118"/>
      <c r="D176" s="118"/>
      <c r="E176" s="118"/>
      <c r="F176" s="118"/>
      <c r="G176" s="118"/>
      <c r="H176" s="118"/>
      <c r="I176" s="118"/>
    </row>
    <row r="177" spans="1:9" ht="15">
      <c r="A177" s="117"/>
      <c r="B177" s="117"/>
      <c r="C177" s="118"/>
      <c r="D177" s="118"/>
      <c r="E177" s="118"/>
      <c r="F177" s="118"/>
      <c r="G177" s="118"/>
      <c r="H177" s="118"/>
      <c r="I177" s="118"/>
    </row>
    <row r="178" spans="1:9" ht="15">
      <c r="A178" s="117"/>
      <c r="B178" s="117"/>
      <c r="C178" s="118"/>
      <c r="D178" s="118"/>
      <c r="E178" s="118"/>
      <c r="F178" s="118"/>
      <c r="G178" s="118"/>
      <c r="H178" s="118"/>
      <c r="I178" s="118"/>
    </row>
    <row r="179" spans="1:9" ht="15">
      <c r="A179" s="117"/>
      <c r="B179" s="117"/>
      <c r="C179" s="118"/>
      <c r="D179" s="118"/>
      <c r="E179" s="118"/>
      <c r="F179" s="118"/>
      <c r="G179" s="118"/>
      <c r="H179" s="118"/>
      <c r="I179" s="118"/>
    </row>
    <row r="180" spans="1:9" ht="15">
      <c r="A180" s="117"/>
      <c r="B180" s="117"/>
      <c r="C180" s="118"/>
      <c r="D180" s="118"/>
      <c r="E180" s="118"/>
      <c r="F180" s="118"/>
      <c r="G180" s="118"/>
      <c r="H180" s="118"/>
      <c r="I180" s="118"/>
    </row>
    <row r="181" spans="1:9" ht="15">
      <c r="A181" s="117"/>
      <c r="B181" s="117"/>
      <c r="C181" s="118"/>
      <c r="D181" s="118"/>
      <c r="E181" s="118"/>
      <c r="F181" s="118"/>
      <c r="G181" s="118"/>
      <c r="H181" s="118"/>
      <c r="I181" s="118"/>
    </row>
    <row r="182" spans="1:9" ht="15">
      <c r="A182" s="117"/>
      <c r="B182" s="117"/>
      <c r="C182" s="118"/>
      <c r="D182" s="118"/>
      <c r="E182" s="118"/>
      <c r="F182" s="118"/>
      <c r="G182" s="118"/>
      <c r="H182" s="118"/>
      <c r="I182" s="118"/>
    </row>
    <row r="183" spans="1:9" ht="15">
      <c r="A183" s="117"/>
      <c r="B183" s="117"/>
      <c r="C183" s="118"/>
      <c r="D183" s="118"/>
      <c r="E183" s="118"/>
      <c r="F183" s="118"/>
      <c r="G183" s="118"/>
      <c r="H183" s="118"/>
      <c r="I183" s="118"/>
    </row>
    <row r="184" spans="1:9" ht="15">
      <c r="A184" s="117"/>
      <c r="B184" s="117"/>
      <c r="C184" s="118"/>
      <c r="D184" s="118"/>
      <c r="E184" s="118"/>
      <c r="F184" s="118"/>
      <c r="G184" s="118"/>
      <c r="H184" s="118"/>
      <c r="I184" s="118"/>
    </row>
    <row r="185" spans="1:9" ht="15">
      <c r="A185" s="117"/>
      <c r="B185" s="117"/>
      <c r="C185" s="118"/>
      <c r="D185" s="118"/>
      <c r="E185" s="118"/>
      <c r="F185" s="118"/>
      <c r="G185" s="118"/>
      <c r="H185" s="118"/>
      <c r="I185" s="118"/>
    </row>
    <row r="186" spans="1:9" ht="15">
      <c r="A186" s="117"/>
      <c r="B186" s="117"/>
      <c r="C186" s="118"/>
      <c r="D186" s="118"/>
      <c r="E186" s="118"/>
      <c r="F186" s="118"/>
      <c r="G186" s="118"/>
      <c r="H186" s="118"/>
      <c r="I186" s="118"/>
    </row>
    <row r="187" spans="1:9" ht="15">
      <c r="A187" s="117"/>
      <c r="B187" s="117"/>
      <c r="C187" s="118"/>
      <c r="D187" s="118"/>
      <c r="E187" s="118"/>
      <c r="F187" s="118"/>
      <c r="G187" s="118"/>
      <c r="H187" s="118"/>
      <c r="I187" s="118"/>
    </row>
    <row r="188" spans="1:9" ht="15">
      <c r="A188" s="117"/>
      <c r="B188" s="117"/>
      <c r="C188" s="118"/>
      <c r="D188" s="118"/>
      <c r="E188" s="118"/>
      <c r="F188" s="118"/>
      <c r="G188" s="118"/>
      <c r="H188" s="118"/>
      <c r="I188" s="118"/>
    </row>
    <row r="189" spans="1:9" ht="15">
      <c r="A189" s="117"/>
      <c r="B189" s="117"/>
      <c r="C189" s="118"/>
      <c r="D189" s="118"/>
      <c r="E189" s="118"/>
      <c r="F189" s="118"/>
      <c r="G189" s="118"/>
      <c r="H189" s="118"/>
      <c r="I189" s="118"/>
    </row>
    <row r="190" spans="1:9" ht="15">
      <c r="A190" s="117"/>
      <c r="B190" s="117"/>
      <c r="C190" s="118"/>
      <c r="D190" s="118"/>
      <c r="E190" s="118"/>
      <c r="F190" s="118"/>
      <c r="G190" s="118"/>
      <c r="H190" s="118"/>
      <c r="I190" s="118"/>
    </row>
    <row r="191" spans="1:9" ht="15">
      <c r="A191" s="117"/>
      <c r="B191" s="117"/>
      <c r="C191" s="118"/>
      <c r="D191" s="118"/>
      <c r="E191" s="118"/>
      <c r="F191" s="118"/>
      <c r="G191" s="118"/>
      <c r="H191" s="118"/>
      <c r="I191" s="118"/>
    </row>
    <row r="192" spans="1:9" ht="15">
      <c r="A192" s="117"/>
      <c r="B192" s="117"/>
      <c r="C192" s="118"/>
      <c r="D192" s="118"/>
      <c r="E192" s="118"/>
      <c r="F192" s="118"/>
      <c r="G192" s="118"/>
      <c r="H192" s="118"/>
      <c r="I192" s="118"/>
    </row>
    <row r="193" spans="1:9" ht="15">
      <c r="A193" s="117"/>
      <c r="B193" s="117"/>
      <c r="C193" s="118"/>
      <c r="D193" s="118"/>
      <c r="E193" s="118"/>
      <c r="F193" s="118"/>
      <c r="G193" s="118"/>
      <c r="H193" s="118"/>
      <c r="I193" s="118"/>
    </row>
    <row r="194" spans="1:9" ht="15">
      <c r="A194" s="117"/>
      <c r="B194" s="117"/>
      <c r="C194" s="118"/>
      <c r="D194" s="118"/>
      <c r="E194" s="118"/>
      <c r="F194" s="118"/>
      <c r="G194" s="118"/>
      <c r="H194" s="118"/>
      <c r="I194" s="118"/>
    </row>
    <row r="195" spans="1:9" ht="15">
      <c r="A195" s="117"/>
      <c r="B195" s="117"/>
      <c r="C195" s="118"/>
      <c r="D195" s="118"/>
      <c r="E195" s="118"/>
      <c r="F195" s="118"/>
      <c r="G195" s="118"/>
      <c r="H195" s="118"/>
      <c r="I195" s="118"/>
    </row>
    <row r="196" spans="1:9" ht="15">
      <c r="A196" s="117"/>
      <c r="B196" s="117"/>
      <c r="C196" s="118"/>
      <c r="D196" s="118"/>
      <c r="E196" s="118"/>
      <c r="F196" s="118"/>
      <c r="G196" s="118"/>
      <c r="H196" s="118"/>
      <c r="I196" s="118"/>
    </row>
    <row r="197" spans="1:9" ht="15">
      <c r="A197" s="117"/>
      <c r="B197" s="117"/>
      <c r="C197" s="118"/>
      <c r="D197" s="118"/>
      <c r="E197" s="118"/>
      <c r="F197" s="118"/>
      <c r="G197" s="118"/>
      <c r="H197" s="118"/>
      <c r="I197" s="118"/>
    </row>
    <row r="198" spans="1:9" ht="15">
      <c r="A198" s="117"/>
      <c r="B198" s="117"/>
      <c r="C198" s="118"/>
      <c r="D198" s="118"/>
      <c r="E198" s="118"/>
      <c r="F198" s="118"/>
      <c r="G198" s="118"/>
      <c r="H198" s="118"/>
      <c r="I198" s="118"/>
    </row>
    <row r="199" spans="1:9" ht="15">
      <c r="A199" s="117"/>
      <c r="B199" s="117"/>
      <c r="C199" s="118"/>
      <c r="D199" s="118"/>
      <c r="E199" s="118"/>
      <c r="F199" s="118"/>
      <c r="G199" s="118"/>
      <c r="H199" s="118"/>
      <c r="I199" s="118"/>
    </row>
    <row r="200" spans="1:9" ht="15">
      <c r="A200" s="117"/>
      <c r="B200" s="117"/>
      <c r="C200" s="118"/>
      <c r="D200" s="118"/>
      <c r="E200" s="118"/>
      <c r="F200" s="118"/>
      <c r="G200" s="118"/>
      <c r="H200" s="118"/>
      <c r="I200" s="118"/>
    </row>
    <row r="201" spans="1:9" ht="15">
      <c r="A201" s="117"/>
      <c r="B201" s="117"/>
      <c r="C201" s="118"/>
      <c r="D201" s="118"/>
      <c r="E201" s="118"/>
      <c r="F201" s="118"/>
      <c r="G201" s="118"/>
      <c r="H201" s="118"/>
      <c r="I201" s="118"/>
    </row>
    <row r="202" spans="1:9" ht="15">
      <c r="A202" s="117"/>
      <c r="B202" s="117"/>
      <c r="C202" s="118"/>
      <c r="D202" s="118"/>
      <c r="E202" s="118"/>
      <c r="F202" s="118"/>
      <c r="G202" s="118"/>
      <c r="H202" s="118"/>
      <c r="I202" s="118"/>
    </row>
    <row r="203" spans="1:9" ht="15">
      <c r="A203" s="117"/>
      <c r="B203" s="117"/>
      <c r="C203" s="118"/>
      <c r="D203" s="118"/>
      <c r="E203" s="118"/>
      <c r="F203" s="118"/>
      <c r="G203" s="118"/>
      <c r="H203" s="118"/>
      <c r="I203" s="118"/>
    </row>
    <row r="204" spans="1:9" ht="15">
      <c r="A204" s="117"/>
      <c r="B204" s="117"/>
      <c r="C204" s="118"/>
      <c r="D204" s="118"/>
      <c r="E204" s="118"/>
      <c r="F204" s="118"/>
      <c r="G204" s="118"/>
      <c r="H204" s="118"/>
      <c r="I204" s="118"/>
    </row>
    <row r="205" spans="1:9" ht="15">
      <c r="A205" s="117"/>
      <c r="B205" s="117"/>
      <c r="C205" s="118"/>
      <c r="D205" s="118"/>
      <c r="E205" s="118"/>
      <c r="F205" s="118"/>
      <c r="G205" s="118"/>
      <c r="H205" s="118"/>
      <c r="I205" s="118"/>
    </row>
    <row r="206" spans="1:9" ht="15">
      <c r="A206" s="117"/>
      <c r="B206" s="117"/>
      <c r="C206" s="118"/>
      <c r="D206" s="118"/>
      <c r="E206" s="118"/>
      <c r="F206" s="118"/>
      <c r="G206" s="118"/>
      <c r="H206" s="118"/>
      <c r="I206" s="118"/>
    </row>
    <row r="207" spans="1:9" ht="15">
      <c r="A207" s="117"/>
      <c r="B207" s="117"/>
      <c r="C207" s="118"/>
      <c r="D207" s="118"/>
      <c r="E207" s="118"/>
      <c r="F207" s="118"/>
      <c r="G207" s="118"/>
      <c r="H207" s="118"/>
      <c r="I207" s="118"/>
    </row>
    <row r="208" spans="1:9" ht="15">
      <c r="A208" s="117"/>
      <c r="B208" s="117"/>
      <c r="C208" s="118"/>
      <c r="D208" s="118"/>
      <c r="E208" s="118"/>
      <c r="F208" s="118"/>
      <c r="G208" s="118"/>
      <c r="H208" s="118"/>
      <c r="I208" s="118"/>
    </row>
    <row r="209" spans="1:9" ht="15">
      <c r="A209" s="117"/>
      <c r="B209" s="117"/>
      <c r="C209" s="118"/>
      <c r="D209" s="118"/>
      <c r="E209" s="118"/>
      <c r="F209" s="118"/>
      <c r="G209" s="118"/>
      <c r="H209" s="118"/>
      <c r="I209" s="118"/>
    </row>
    <row r="210" spans="1:9" ht="15">
      <c r="A210" s="117"/>
      <c r="B210" s="117"/>
      <c r="C210" s="118"/>
      <c r="D210" s="118"/>
      <c r="E210" s="118"/>
      <c r="F210" s="118"/>
      <c r="G210" s="118"/>
      <c r="H210" s="118"/>
      <c r="I210" s="118"/>
    </row>
    <row r="211" spans="1:9" ht="15">
      <c r="A211" s="117"/>
      <c r="B211" s="117"/>
      <c r="C211" s="118"/>
      <c r="D211" s="118"/>
      <c r="E211" s="118"/>
      <c r="F211" s="118"/>
      <c r="G211" s="118"/>
      <c r="H211" s="118"/>
      <c r="I211" s="118"/>
    </row>
    <row r="212" spans="1:9" ht="15">
      <c r="A212" s="117"/>
      <c r="B212" s="117"/>
      <c r="C212" s="118"/>
      <c r="D212" s="118"/>
      <c r="E212" s="118"/>
      <c r="F212" s="118"/>
      <c r="G212" s="118"/>
      <c r="H212" s="118"/>
      <c r="I212" s="118"/>
    </row>
    <row r="213" spans="1:9" ht="15">
      <c r="A213" s="117"/>
      <c r="B213" s="117"/>
      <c r="C213" s="118"/>
      <c r="D213" s="118"/>
      <c r="E213" s="118"/>
      <c r="F213" s="118"/>
      <c r="G213" s="118"/>
      <c r="H213" s="118"/>
      <c r="I213" s="118"/>
    </row>
    <row r="214" spans="1:9" ht="15">
      <c r="A214" s="117"/>
      <c r="B214" s="117"/>
      <c r="C214" s="118"/>
      <c r="D214" s="118"/>
      <c r="E214" s="118"/>
      <c r="F214" s="118"/>
      <c r="G214" s="118"/>
      <c r="H214" s="118"/>
      <c r="I214" s="118"/>
    </row>
    <row r="215" spans="1:9" ht="15">
      <c r="A215" s="117"/>
      <c r="B215" s="117"/>
      <c r="C215" s="118"/>
      <c r="D215" s="118"/>
      <c r="E215" s="118"/>
      <c r="F215" s="118"/>
      <c r="G215" s="118"/>
      <c r="H215" s="118"/>
      <c r="I215" s="118"/>
    </row>
    <row r="216" spans="1:9" ht="15">
      <c r="A216" s="117"/>
      <c r="B216" s="117"/>
      <c r="C216" s="118"/>
      <c r="D216" s="118"/>
      <c r="E216" s="118"/>
      <c r="F216" s="118"/>
      <c r="G216" s="118"/>
      <c r="H216" s="118"/>
      <c r="I216" s="118"/>
    </row>
    <row r="217" spans="1:9" ht="15">
      <c r="A217" s="117"/>
      <c r="B217" s="117"/>
      <c r="C217" s="118"/>
      <c r="D217" s="118"/>
      <c r="E217" s="118"/>
      <c r="F217" s="118"/>
      <c r="G217" s="118"/>
      <c r="H217" s="118"/>
      <c r="I217" s="118"/>
    </row>
    <row r="218" spans="1:9" ht="15">
      <c r="A218" s="117"/>
      <c r="B218" s="117"/>
      <c r="C218" s="118"/>
      <c r="D218" s="118"/>
      <c r="E218" s="118"/>
      <c r="F218" s="118"/>
      <c r="G218" s="118"/>
      <c r="H218" s="118"/>
      <c r="I218" s="118"/>
    </row>
    <row r="219" spans="1:9" ht="15">
      <c r="A219" s="117"/>
      <c r="B219" s="117"/>
      <c r="C219" s="118"/>
      <c r="D219" s="118"/>
      <c r="E219" s="118"/>
      <c r="F219" s="118"/>
      <c r="G219" s="118"/>
      <c r="H219" s="118"/>
      <c r="I219" s="118"/>
    </row>
    <row r="220" spans="1:9" ht="15">
      <c r="A220" s="117"/>
      <c r="B220" s="117"/>
      <c r="C220" s="118"/>
      <c r="D220" s="118"/>
      <c r="E220" s="118"/>
      <c r="F220" s="118"/>
      <c r="G220" s="118"/>
      <c r="H220" s="118"/>
      <c r="I220" s="118"/>
    </row>
    <row r="221" spans="1:9" ht="15">
      <c r="A221" s="117"/>
      <c r="B221" s="117"/>
      <c r="C221" s="118"/>
      <c r="D221" s="118"/>
      <c r="E221" s="118"/>
      <c r="F221" s="118"/>
      <c r="G221" s="118"/>
      <c r="H221" s="118"/>
      <c r="I221" s="118"/>
    </row>
    <row r="222" spans="1:9" ht="15">
      <c r="A222" s="117"/>
      <c r="B222" s="117"/>
      <c r="C222" s="118"/>
      <c r="D222" s="118"/>
      <c r="E222" s="118"/>
      <c r="F222" s="118"/>
      <c r="G222" s="118"/>
      <c r="H222" s="118"/>
      <c r="I222" s="118"/>
    </row>
    <row r="223" spans="1:9" ht="15">
      <c r="A223" s="117"/>
      <c r="B223" s="117"/>
      <c r="C223" s="118"/>
      <c r="D223" s="118"/>
      <c r="E223" s="118"/>
      <c r="F223" s="118"/>
      <c r="G223" s="118"/>
      <c r="H223" s="118"/>
      <c r="I223" s="118"/>
    </row>
    <row r="224" spans="1:9" ht="15">
      <c r="A224" s="117"/>
      <c r="B224" s="117"/>
      <c r="C224" s="118"/>
      <c r="D224" s="118"/>
      <c r="E224" s="118"/>
      <c r="F224" s="118"/>
      <c r="G224" s="118"/>
      <c r="H224" s="118"/>
      <c r="I224" s="118"/>
    </row>
    <row r="225" spans="1:9" ht="15">
      <c r="A225" s="117"/>
      <c r="B225" s="117"/>
      <c r="C225" s="118"/>
      <c r="D225" s="118"/>
      <c r="E225" s="118"/>
      <c r="F225" s="118"/>
      <c r="G225" s="118"/>
      <c r="H225" s="118"/>
      <c r="I225" s="118"/>
    </row>
    <row r="226" spans="1:9" ht="15">
      <c r="A226" s="117"/>
      <c r="B226" s="117"/>
      <c r="C226" s="118"/>
      <c r="D226" s="118"/>
      <c r="E226" s="118"/>
      <c r="F226" s="118"/>
      <c r="G226" s="118"/>
      <c r="H226" s="118"/>
      <c r="I226" s="118"/>
    </row>
    <row r="227" spans="1:9" ht="15">
      <c r="A227" s="117"/>
      <c r="B227" s="117"/>
      <c r="C227" s="118"/>
      <c r="D227" s="118"/>
      <c r="E227" s="118"/>
      <c r="F227" s="118"/>
      <c r="G227" s="118"/>
      <c r="H227" s="118"/>
      <c r="I227" s="118"/>
    </row>
    <row r="228" spans="1:9" ht="15">
      <c r="A228" s="117"/>
      <c r="B228" s="117"/>
      <c r="C228" s="118"/>
      <c r="D228" s="118"/>
      <c r="E228" s="118"/>
      <c r="F228" s="118"/>
      <c r="G228" s="118"/>
      <c r="H228" s="118"/>
      <c r="I228" s="118"/>
    </row>
    <row r="229" spans="1:9" ht="15">
      <c r="A229" s="117"/>
      <c r="B229" s="117"/>
      <c r="C229" s="118"/>
      <c r="D229" s="118"/>
      <c r="E229" s="118"/>
      <c r="F229" s="118"/>
      <c r="G229" s="118"/>
      <c r="H229" s="118"/>
      <c r="I229" s="118"/>
    </row>
    <row r="230" spans="1:9" ht="15">
      <c r="A230" s="117"/>
      <c r="B230" s="117"/>
      <c r="C230" s="118"/>
      <c r="D230" s="118"/>
      <c r="E230" s="118"/>
      <c r="F230" s="118"/>
      <c r="G230" s="118"/>
      <c r="H230" s="118"/>
      <c r="I230" s="118"/>
    </row>
    <row r="231" spans="1:9" ht="15">
      <c r="A231" s="117"/>
      <c r="B231" s="117"/>
      <c r="C231" s="118"/>
      <c r="D231" s="118"/>
      <c r="E231" s="118"/>
      <c r="F231" s="118"/>
      <c r="G231" s="118"/>
      <c r="H231" s="118"/>
      <c r="I231" s="118"/>
    </row>
    <row r="232" spans="1:9" ht="15">
      <c r="A232" s="117"/>
      <c r="B232" s="117"/>
      <c r="C232" s="118"/>
      <c r="D232" s="118"/>
      <c r="E232" s="118"/>
      <c r="F232" s="118"/>
      <c r="G232" s="118"/>
      <c r="H232" s="118"/>
      <c r="I232" s="118"/>
    </row>
    <row r="233" spans="1:9" ht="15">
      <c r="A233" s="117"/>
      <c r="B233" s="117"/>
      <c r="C233" s="118"/>
      <c r="D233" s="118"/>
      <c r="E233" s="118"/>
      <c r="F233" s="118"/>
      <c r="G233" s="118"/>
      <c r="H233" s="118"/>
      <c r="I233" s="118"/>
    </row>
    <row r="234" spans="1:9" ht="15">
      <c r="A234" s="117"/>
      <c r="B234" s="117"/>
      <c r="C234" s="118"/>
      <c r="D234" s="118"/>
      <c r="E234" s="118"/>
      <c r="F234" s="118"/>
      <c r="G234" s="118"/>
      <c r="H234" s="118"/>
      <c r="I234" s="118"/>
    </row>
    <row r="235" spans="1:9" ht="15">
      <c r="A235" s="117"/>
      <c r="B235" s="117"/>
      <c r="C235" s="118"/>
      <c r="D235" s="118"/>
      <c r="E235" s="118"/>
      <c r="F235" s="118"/>
      <c r="G235" s="118"/>
      <c r="H235" s="118"/>
      <c r="I235" s="118"/>
    </row>
    <row r="236" spans="1:9" ht="15">
      <c r="A236" s="117"/>
      <c r="B236" s="117"/>
      <c r="C236" s="118"/>
      <c r="D236" s="118"/>
      <c r="E236" s="118"/>
      <c r="F236" s="118"/>
      <c r="G236" s="118"/>
      <c r="H236" s="118"/>
      <c r="I236" s="118"/>
    </row>
    <row r="237" spans="1:9" ht="15">
      <c r="A237" s="117"/>
      <c r="B237" s="117"/>
      <c r="C237" s="118"/>
      <c r="D237" s="118"/>
      <c r="E237" s="118"/>
      <c r="F237" s="118"/>
      <c r="G237" s="118"/>
      <c r="H237" s="118"/>
      <c r="I237" s="118"/>
    </row>
    <row r="238" spans="1:9" ht="15">
      <c r="A238" s="117"/>
      <c r="B238" s="117"/>
      <c r="C238" s="118"/>
      <c r="D238" s="118"/>
      <c r="E238" s="118"/>
      <c r="F238" s="118"/>
      <c r="G238" s="118"/>
      <c r="H238" s="118"/>
      <c r="I238" s="118"/>
    </row>
    <row r="239" spans="1:9" ht="15">
      <c r="A239" s="117"/>
      <c r="B239" s="117"/>
      <c r="C239" s="118"/>
      <c r="D239" s="118"/>
      <c r="E239" s="118"/>
      <c r="F239" s="118"/>
      <c r="G239" s="118"/>
      <c r="H239" s="118"/>
      <c r="I239" s="118"/>
    </row>
    <row r="240" spans="1:9" ht="15">
      <c r="A240" s="117"/>
      <c r="B240" s="117"/>
      <c r="C240" s="118"/>
      <c r="D240" s="118"/>
      <c r="E240" s="118"/>
      <c r="F240" s="118"/>
      <c r="G240" s="118"/>
      <c r="H240" s="118"/>
      <c r="I240" s="118"/>
    </row>
    <row r="241" spans="1:9" ht="15">
      <c r="A241" s="117"/>
      <c r="B241" s="117"/>
      <c r="C241" s="118"/>
      <c r="D241" s="118"/>
      <c r="E241" s="118"/>
      <c r="F241" s="118"/>
      <c r="G241" s="118"/>
      <c r="H241" s="118"/>
      <c r="I241" s="118"/>
    </row>
    <row r="242" spans="1:9" ht="15">
      <c r="A242" s="117"/>
      <c r="B242" s="117"/>
      <c r="C242" s="118"/>
      <c r="D242" s="118"/>
      <c r="E242" s="118"/>
      <c r="F242" s="118"/>
      <c r="G242" s="118"/>
      <c r="H242" s="118"/>
      <c r="I242" s="118"/>
    </row>
    <row r="243" spans="1:9" ht="15">
      <c r="A243" s="117"/>
      <c r="B243" s="117"/>
      <c r="C243" s="118"/>
      <c r="D243" s="118"/>
      <c r="E243" s="118"/>
      <c r="F243" s="118"/>
      <c r="G243" s="118"/>
      <c r="H243" s="118"/>
      <c r="I243" s="118"/>
    </row>
    <row r="244" spans="1:9" ht="15">
      <c r="A244" s="117"/>
      <c r="B244" s="117"/>
      <c r="C244" s="118"/>
      <c r="D244" s="118"/>
      <c r="E244" s="118"/>
      <c r="F244" s="118"/>
      <c r="G244" s="118"/>
      <c r="H244" s="118"/>
      <c r="I244" s="118"/>
    </row>
    <row r="245" spans="1:9" ht="15">
      <c r="A245" s="117"/>
      <c r="B245" s="117"/>
      <c r="C245" s="118"/>
      <c r="D245" s="118"/>
      <c r="E245" s="118"/>
      <c r="F245" s="118"/>
      <c r="G245" s="118"/>
      <c r="H245" s="118"/>
      <c r="I245" s="118"/>
    </row>
    <row r="246" spans="1:9" ht="15">
      <c r="A246" s="117"/>
      <c r="B246" s="117"/>
      <c r="C246" s="118"/>
      <c r="D246" s="118"/>
      <c r="E246" s="118"/>
      <c r="F246" s="118"/>
      <c r="G246" s="118"/>
      <c r="H246" s="118"/>
      <c r="I246" s="118"/>
    </row>
    <row r="247" spans="1:9" ht="15">
      <c r="A247" s="117"/>
      <c r="B247" s="117"/>
      <c r="C247" s="118"/>
      <c r="D247" s="118"/>
      <c r="E247" s="118"/>
      <c r="F247" s="118"/>
      <c r="G247" s="118"/>
      <c r="H247" s="118"/>
      <c r="I247" s="118"/>
    </row>
    <row r="248" spans="1:9" ht="15">
      <c r="A248" s="117"/>
      <c r="B248" s="117"/>
      <c r="C248" s="118"/>
      <c r="D248" s="118"/>
      <c r="E248" s="118"/>
      <c r="F248" s="118"/>
      <c r="G248" s="118"/>
      <c r="H248" s="118"/>
      <c r="I248" s="118"/>
    </row>
    <row r="249" spans="1:9" ht="15">
      <c r="A249" s="117"/>
      <c r="B249" s="117"/>
      <c r="C249" s="118"/>
      <c r="D249" s="118"/>
      <c r="E249" s="118"/>
      <c r="F249" s="118"/>
      <c r="G249" s="118"/>
      <c r="H249" s="118"/>
      <c r="I249" s="118"/>
    </row>
    <row r="250" spans="1:9" ht="15">
      <c r="A250" s="117"/>
      <c r="B250" s="117"/>
      <c r="C250" s="118"/>
      <c r="D250" s="118"/>
      <c r="E250" s="118"/>
      <c r="F250" s="118"/>
      <c r="G250" s="118"/>
      <c r="H250" s="118"/>
      <c r="I250" s="118"/>
    </row>
    <row r="251" spans="1:9" ht="15">
      <c r="A251" s="117"/>
      <c r="B251" s="117"/>
      <c r="C251" s="118"/>
      <c r="D251" s="118"/>
      <c r="E251" s="118"/>
      <c r="F251" s="118"/>
      <c r="G251" s="118"/>
      <c r="H251" s="118"/>
      <c r="I251" s="118"/>
    </row>
    <row r="252" spans="1:9" ht="15">
      <c r="A252" s="117"/>
      <c r="B252" s="117"/>
      <c r="C252" s="118"/>
      <c r="D252" s="118"/>
      <c r="E252" s="118"/>
      <c r="F252" s="118"/>
      <c r="G252" s="118"/>
      <c r="H252" s="118"/>
      <c r="I252" s="118"/>
    </row>
    <row r="253" spans="1:9" ht="15">
      <c r="A253" s="117"/>
      <c r="B253" s="117"/>
      <c r="C253" s="118"/>
      <c r="D253" s="118"/>
      <c r="E253" s="118"/>
      <c r="F253" s="118"/>
      <c r="G253" s="118"/>
      <c r="H253" s="118"/>
      <c r="I253" s="118"/>
    </row>
    <row r="254" spans="1:9" ht="15">
      <c r="A254" s="117"/>
      <c r="B254" s="117"/>
      <c r="C254" s="118"/>
      <c r="D254" s="118"/>
      <c r="E254" s="118"/>
      <c r="F254" s="118"/>
      <c r="G254" s="118"/>
      <c r="H254" s="118"/>
      <c r="I254" s="118"/>
    </row>
    <row r="255" spans="1:9" ht="15">
      <c r="A255" s="117"/>
      <c r="B255" s="117"/>
      <c r="C255" s="118"/>
      <c r="D255" s="118"/>
      <c r="E255" s="118"/>
      <c r="F255" s="118"/>
      <c r="G255" s="118"/>
      <c r="H255" s="118"/>
      <c r="I255" s="118"/>
    </row>
    <row r="256" spans="1:9" ht="15">
      <c r="A256" s="117"/>
      <c r="B256" s="117"/>
      <c r="C256" s="118"/>
      <c r="D256" s="118"/>
      <c r="E256" s="118"/>
      <c r="F256" s="118"/>
      <c r="G256" s="118"/>
      <c r="H256" s="118"/>
      <c r="I256" s="118"/>
    </row>
    <row r="257" spans="1:9" ht="15">
      <c r="A257" s="117"/>
      <c r="B257" s="117"/>
      <c r="C257" s="118"/>
      <c r="D257" s="118"/>
      <c r="E257" s="118"/>
      <c r="F257" s="118"/>
      <c r="G257" s="118"/>
      <c r="H257" s="118"/>
      <c r="I257" s="118"/>
    </row>
    <row r="258" spans="1:9" ht="15">
      <c r="A258" s="117"/>
      <c r="B258" s="117"/>
      <c r="C258" s="118"/>
      <c r="D258" s="118"/>
      <c r="E258" s="118"/>
      <c r="F258" s="118"/>
      <c r="G258" s="118"/>
      <c r="H258" s="118"/>
      <c r="I258" s="118"/>
    </row>
    <row r="259" spans="1:9" ht="15">
      <c r="A259" s="117"/>
      <c r="B259" s="117"/>
      <c r="C259" s="118"/>
      <c r="D259" s="118"/>
      <c r="E259" s="118"/>
      <c r="F259" s="118"/>
      <c r="G259" s="118"/>
      <c r="H259" s="118"/>
      <c r="I259" s="118"/>
    </row>
    <row r="260" spans="1:9" ht="15">
      <c r="A260" s="117"/>
      <c r="B260" s="117"/>
      <c r="C260" s="118"/>
      <c r="D260" s="118"/>
      <c r="E260" s="118"/>
      <c r="F260" s="118"/>
      <c r="G260" s="118"/>
      <c r="H260" s="118"/>
      <c r="I260" s="118"/>
    </row>
    <row r="261" spans="1:9" ht="15">
      <c r="A261" s="117"/>
      <c r="B261" s="117"/>
      <c r="C261" s="118"/>
      <c r="D261" s="118"/>
      <c r="E261" s="118"/>
      <c r="F261" s="118"/>
      <c r="G261" s="118"/>
      <c r="H261" s="118"/>
      <c r="I261" s="118"/>
    </row>
    <row r="262" spans="1:9" ht="15">
      <c r="A262" s="117"/>
      <c r="B262" s="117"/>
      <c r="C262" s="118"/>
      <c r="D262" s="118"/>
      <c r="E262" s="118"/>
      <c r="F262" s="118"/>
      <c r="G262" s="118"/>
      <c r="H262" s="118"/>
      <c r="I262" s="118"/>
    </row>
    <row r="263" spans="1:9" ht="15">
      <c r="A263" s="117"/>
      <c r="B263" s="117"/>
      <c r="C263" s="118"/>
      <c r="D263" s="118"/>
      <c r="E263" s="118"/>
      <c r="F263" s="118"/>
      <c r="G263" s="118"/>
      <c r="H263" s="118"/>
      <c r="I263" s="118"/>
    </row>
    <row r="264" spans="1:9" ht="15">
      <c r="A264" s="117"/>
      <c r="B264" s="117"/>
      <c r="C264" s="118"/>
      <c r="D264" s="118"/>
      <c r="E264" s="118"/>
      <c r="F264" s="118"/>
      <c r="G264" s="118"/>
      <c r="H264" s="118"/>
      <c r="I264" s="118"/>
    </row>
    <row r="265" spans="1:9" ht="15">
      <c r="A265" s="117"/>
      <c r="B265" s="117"/>
      <c r="C265" s="118"/>
      <c r="D265" s="118"/>
      <c r="E265" s="118"/>
      <c r="F265" s="118"/>
      <c r="G265" s="118"/>
      <c r="H265" s="118"/>
      <c r="I265" s="118"/>
    </row>
    <row r="266" spans="1:9" ht="15">
      <c r="A266" s="117"/>
      <c r="B266" s="117"/>
      <c r="C266" s="118"/>
      <c r="D266" s="118"/>
      <c r="E266" s="118"/>
      <c r="F266" s="118"/>
      <c r="G266" s="118"/>
      <c r="H266" s="118"/>
      <c r="I266" s="118"/>
    </row>
    <row r="267" spans="1:9" ht="15">
      <c r="A267" s="117"/>
      <c r="B267" s="117"/>
      <c r="C267" s="118"/>
      <c r="D267" s="118"/>
      <c r="E267" s="118"/>
      <c r="F267" s="118"/>
      <c r="G267" s="118"/>
      <c r="H267" s="118"/>
      <c r="I267" s="118"/>
    </row>
    <row r="268" spans="1:9" ht="15">
      <c r="A268" s="117"/>
      <c r="B268" s="117"/>
      <c r="C268" s="118"/>
      <c r="D268" s="118"/>
      <c r="E268" s="118"/>
      <c r="F268" s="118"/>
      <c r="G268" s="118"/>
      <c r="H268" s="118"/>
      <c r="I268" s="118"/>
    </row>
    <row r="269" spans="1:9" ht="15">
      <c r="A269" s="117"/>
      <c r="B269" s="117"/>
      <c r="C269" s="118"/>
      <c r="D269" s="118"/>
      <c r="E269" s="118"/>
      <c r="F269" s="118"/>
      <c r="G269" s="118"/>
      <c r="H269" s="118"/>
      <c r="I269" s="118"/>
    </row>
    <row r="270" spans="1:9" ht="15">
      <c r="A270" s="117"/>
      <c r="B270" s="117"/>
      <c r="C270" s="118"/>
      <c r="D270" s="118"/>
      <c r="E270" s="118"/>
      <c r="F270" s="118"/>
      <c r="G270" s="118"/>
      <c r="H270" s="118"/>
      <c r="I270" s="118"/>
    </row>
    <row r="271" spans="1:9" ht="15">
      <c r="A271" s="117"/>
      <c r="B271" s="117"/>
      <c r="C271" s="118"/>
      <c r="D271" s="118"/>
      <c r="E271" s="118"/>
      <c r="F271" s="118"/>
      <c r="G271" s="118"/>
      <c r="H271" s="118"/>
      <c r="I271" s="118"/>
    </row>
    <row r="272" spans="1:9" ht="15">
      <c r="A272" s="117"/>
      <c r="B272" s="117"/>
      <c r="C272" s="118"/>
      <c r="D272" s="118"/>
      <c r="E272" s="118"/>
      <c r="F272" s="118"/>
      <c r="G272" s="118"/>
      <c r="H272" s="118"/>
      <c r="I272" s="118"/>
    </row>
    <row r="273" spans="1:9" ht="15">
      <c r="A273" s="117"/>
      <c r="B273" s="117"/>
      <c r="C273" s="118"/>
      <c r="D273" s="118"/>
      <c r="E273" s="118"/>
      <c r="F273" s="118"/>
      <c r="G273" s="118"/>
      <c r="H273" s="118"/>
      <c r="I273" s="118"/>
    </row>
    <row r="274" spans="1:9" ht="15">
      <c r="A274" s="117"/>
      <c r="B274" s="117"/>
      <c r="C274" s="118"/>
      <c r="D274" s="118"/>
      <c r="E274" s="118"/>
      <c r="F274" s="118"/>
      <c r="G274" s="118"/>
      <c r="H274" s="118"/>
      <c r="I274" s="118"/>
    </row>
    <row r="275" spans="1:9" ht="15">
      <c r="A275" s="117"/>
      <c r="B275" s="117"/>
      <c r="C275" s="118"/>
      <c r="D275" s="118"/>
      <c r="E275" s="118"/>
      <c r="F275" s="118"/>
      <c r="G275" s="118"/>
      <c r="H275" s="118"/>
      <c r="I275" s="118"/>
    </row>
    <row r="276" spans="1:9" ht="15">
      <c r="A276" s="117"/>
      <c r="B276" s="117"/>
      <c r="C276" s="118"/>
      <c r="D276" s="118"/>
      <c r="E276" s="118"/>
      <c r="F276" s="118"/>
      <c r="G276" s="118"/>
      <c r="H276" s="118"/>
      <c r="I276" s="118"/>
    </row>
    <row r="277" spans="1:9" ht="15">
      <c r="A277" s="117"/>
      <c r="B277" s="117"/>
      <c r="C277" s="118"/>
      <c r="D277" s="118"/>
      <c r="E277" s="118"/>
      <c r="F277" s="118"/>
      <c r="G277" s="118"/>
      <c r="H277" s="118"/>
      <c r="I277" s="118"/>
    </row>
    <row r="278" spans="1:9" ht="15">
      <c r="A278" s="117"/>
      <c r="B278" s="117"/>
      <c r="C278" s="118"/>
      <c r="D278" s="118"/>
      <c r="E278" s="118"/>
      <c r="F278" s="118"/>
      <c r="G278" s="118"/>
      <c r="H278" s="118"/>
      <c r="I278" s="118"/>
    </row>
    <row r="279" spans="1:9" ht="15">
      <c r="A279" s="117"/>
      <c r="B279" s="117"/>
      <c r="C279" s="118"/>
      <c r="D279" s="118"/>
      <c r="E279" s="118"/>
      <c r="F279" s="118"/>
      <c r="G279" s="118"/>
      <c r="H279" s="118"/>
      <c r="I279" s="118"/>
    </row>
    <row r="280" spans="1:9" ht="15">
      <c r="A280" s="117"/>
      <c r="B280" s="117"/>
      <c r="C280" s="118"/>
      <c r="D280" s="118"/>
      <c r="E280" s="118"/>
      <c r="F280" s="118"/>
      <c r="G280" s="118"/>
      <c r="H280" s="118"/>
      <c r="I280" s="118"/>
    </row>
    <row r="281" spans="1:9" ht="15">
      <c r="A281" s="117"/>
      <c r="B281" s="117"/>
      <c r="C281" s="118"/>
      <c r="D281" s="118"/>
      <c r="E281" s="118"/>
      <c r="F281" s="118"/>
      <c r="G281" s="118"/>
      <c r="H281" s="118"/>
      <c r="I281" s="118"/>
    </row>
    <row r="282" spans="1:9" ht="15">
      <c r="A282" s="117"/>
      <c r="B282" s="117"/>
      <c r="C282" s="118"/>
      <c r="D282" s="118"/>
      <c r="E282" s="118"/>
      <c r="F282" s="118"/>
      <c r="G282" s="118"/>
      <c r="H282" s="118"/>
      <c r="I282" s="118"/>
    </row>
    <row r="283" spans="1:9" ht="15">
      <c r="A283" s="117"/>
      <c r="B283" s="117"/>
      <c r="C283" s="118"/>
      <c r="D283" s="118"/>
      <c r="E283" s="118"/>
      <c r="F283" s="118"/>
      <c r="G283" s="118"/>
      <c r="H283" s="118"/>
      <c r="I283" s="118"/>
    </row>
    <row r="284" spans="1:9" ht="15">
      <c r="A284" s="117"/>
      <c r="B284" s="117"/>
      <c r="C284" s="118"/>
      <c r="D284" s="118"/>
      <c r="E284" s="118"/>
      <c r="F284" s="118"/>
      <c r="G284" s="118"/>
      <c r="H284" s="118"/>
      <c r="I284" s="118"/>
    </row>
    <row r="285" spans="1:9" ht="15">
      <c r="A285" s="117"/>
      <c r="B285" s="117"/>
      <c r="C285" s="118"/>
      <c r="D285" s="118"/>
      <c r="E285" s="118"/>
      <c r="F285" s="118"/>
      <c r="G285" s="118"/>
      <c r="H285" s="118"/>
      <c r="I285" s="118"/>
    </row>
    <row r="286" spans="1:9" ht="15">
      <c r="A286" s="117"/>
      <c r="B286" s="117"/>
      <c r="C286" s="118"/>
      <c r="D286" s="118"/>
      <c r="E286" s="118"/>
      <c r="F286" s="118"/>
      <c r="G286" s="118"/>
      <c r="H286" s="118"/>
      <c r="I286" s="118"/>
    </row>
    <row r="287" spans="1:9" ht="15">
      <c r="A287" s="117"/>
      <c r="B287" s="117"/>
      <c r="C287" s="118"/>
      <c r="D287" s="118"/>
      <c r="E287" s="118"/>
      <c r="F287" s="118"/>
      <c r="G287" s="118"/>
      <c r="H287" s="118"/>
      <c r="I287" s="118"/>
    </row>
    <row r="288" spans="1:9" ht="15">
      <c r="A288" s="117"/>
      <c r="B288" s="117"/>
      <c r="C288" s="118"/>
      <c r="D288" s="118"/>
      <c r="E288" s="118"/>
      <c r="F288" s="118"/>
      <c r="G288" s="118"/>
      <c r="H288" s="118"/>
      <c r="I288" s="118"/>
    </row>
    <row r="289" spans="1:9" ht="15">
      <c r="A289" s="117"/>
      <c r="B289" s="117"/>
      <c r="C289" s="118"/>
      <c r="D289" s="118"/>
      <c r="E289" s="118"/>
      <c r="F289" s="118"/>
      <c r="G289" s="118"/>
      <c r="H289" s="118"/>
      <c r="I289" s="118"/>
    </row>
    <row r="290" spans="1:9" ht="15">
      <c r="A290" s="117"/>
      <c r="B290" s="117"/>
      <c r="C290" s="118"/>
      <c r="D290" s="118"/>
      <c r="E290" s="118"/>
      <c r="F290" s="118"/>
      <c r="G290" s="118"/>
      <c r="H290" s="118"/>
      <c r="I290" s="118"/>
    </row>
    <row r="291" spans="1:9" ht="15">
      <c r="A291" s="117"/>
      <c r="B291" s="117"/>
      <c r="C291" s="118"/>
      <c r="D291" s="118"/>
      <c r="E291" s="118"/>
      <c r="F291" s="118"/>
      <c r="G291" s="118"/>
      <c r="H291" s="118"/>
      <c r="I291" s="118"/>
    </row>
    <row r="292" spans="1:9" ht="15">
      <c r="A292" s="117"/>
      <c r="B292" s="117"/>
      <c r="C292" s="118"/>
      <c r="D292" s="118"/>
      <c r="E292" s="118"/>
      <c r="F292" s="118"/>
      <c r="G292" s="118"/>
      <c r="H292" s="118"/>
      <c r="I292" s="118"/>
    </row>
    <row r="293" spans="1:9" ht="15">
      <c r="A293" s="117"/>
      <c r="B293" s="117"/>
      <c r="C293" s="118"/>
      <c r="D293" s="118"/>
      <c r="E293" s="118"/>
      <c r="F293" s="118"/>
      <c r="G293" s="118"/>
      <c r="H293" s="118"/>
      <c r="I293" s="118"/>
    </row>
    <row r="294" spans="1:9" ht="15">
      <c r="A294" s="117"/>
      <c r="B294" s="117"/>
      <c r="C294" s="118"/>
      <c r="D294" s="118"/>
      <c r="E294" s="118"/>
      <c r="F294" s="118"/>
      <c r="G294" s="118"/>
      <c r="H294" s="118"/>
      <c r="I294" s="118"/>
    </row>
    <row r="295" spans="1:9" ht="15">
      <c r="A295" s="117"/>
      <c r="B295" s="117"/>
      <c r="C295" s="118"/>
      <c r="D295" s="118"/>
      <c r="E295" s="118"/>
      <c r="F295" s="118"/>
      <c r="G295" s="118"/>
      <c r="H295" s="118"/>
      <c r="I295" s="118"/>
    </row>
    <row r="296" spans="1:9" ht="15">
      <c r="A296" s="117"/>
      <c r="B296" s="117"/>
      <c r="C296" s="118"/>
      <c r="D296" s="118"/>
      <c r="E296" s="118"/>
      <c r="F296" s="118"/>
      <c r="G296" s="118"/>
      <c r="H296" s="118"/>
      <c r="I296" s="118"/>
    </row>
    <row r="297" spans="1:9" ht="15">
      <c r="A297" s="117"/>
      <c r="B297" s="117"/>
      <c r="C297" s="118"/>
      <c r="D297" s="118"/>
      <c r="E297" s="118"/>
      <c r="F297" s="118"/>
      <c r="G297" s="118"/>
      <c r="H297" s="118"/>
      <c r="I297" s="118"/>
    </row>
    <row r="298" spans="1:9" ht="15">
      <c r="A298" s="117"/>
      <c r="B298" s="117"/>
      <c r="C298" s="118"/>
      <c r="D298" s="118"/>
      <c r="E298" s="118"/>
      <c r="F298" s="118"/>
      <c r="G298" s="118"/>
      <c r="H298" s="118"/>
      <c r="I298" s="118"/>
    </row>
    <row r="299" spans="1:9" ht="15">
      <c r="A299" s="117"/>
      <c r="B299" s="117"/>
      <c r="C299" s="118"/>
      <c r="D299" s="118"/>
      <c r="E299" s="118"/>
      <c r="F299" s="118"/>
      <c r="G299" s="118"/>
      <c r="H299" s="118"/>
      <c r="I299" s="118"/>
    </row>
  </sheetData>
  <sheetProtection/>
  <mergeCells count="8">
    <mergeCell ref="A8:O8"/>
    <mergeCell ref="A50:B50"/>
    <mergeCell ref="C1:I1"/>
    <mergeCell ref="B2:I2"/>
    <mergeCell ref="B6:O6"/>
    <mergeCell ref="B5:O5"/>
    <mergeCell ref="F4:M4"/>
    <mergeCell ref="F3:M3"/>
  </mergeCells>
  <printOptions/>
  <pageMargins left="0.7874015748031497" right="0.4330708661417323" top="0.3937007874015748" bottom="0.1968503937007874" header="0.1968503937007874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U131"/>
  <sheetViews>
    <sheetView zoomScalePageLayoutView="0" workbookViewId="0" topLeftCell="A76">
      <selection activeCell="P116" sqref="P116:P117"/>
    </sheetView>
  </sheetViews>
  <sheetFormatPr defaultColWidth="9.140625" defaultRowHeight="12.75"/>
  <cols>
    <col min="1" max="1" width="54.421875" style="40" customWidth="1"/>
    <col min="2" max="2" width="4.8515625" style="40" hidden="1" customWidth="1"/>
    <col min="3" max="3" width="0.13671875" style="40" hidden="1" customWidth="1"/>
    <col min="4" max="4" width="4.8515625" style="40" customWidth="1"/>
    <col min="5" max="5" width="5.140625" style="40" customWidth="1"/>
    <col min="6" max="6" width="4.57421875" style="40" customWidth="1"/>
    <col min="7" max="7" width="4.421875" style="38" hidden="1" customWidth="1"/>
    <col min="8" max="8" width="3.57421875" style="102" hidden="1" customWidth="1"/>
    <col min="9" max="9" width="3.7109375" style="102" hidden="1" customWidth="1"/>
    <col min="10" max="10" width="5.7109375" style="102" hidden="1" customWidth="1"/>
    <col min="11" max="11" width="5.7109375" style="102" customWidth="1"/>
    <col min="12" max="12" width="8.57421875" style="102" customWidth="1"/>
    <col min="13" max="13" width="4.421875" style="102" customWidth="1"/>
    <col min="14" max="16" width="13.8515625" style="102" customWidth="1"/>
    <col min="17" max="18" width="13.8515625" style="102" hidden="1" customWidth="1"/>
    <col min="19" max="16384" width="9.140625" style="39" customWidth="1"/>
  </cols>
  <sheetData>
    <row r="1" spans="4:18" ht="15" hidden="1">
      <c r="D1" s="6" t="s">
        <v>178</v>
      </c>
      <c r="G1" s="6" t="s">
        <v>75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7:18" ht="55.5" customHeight="1" hidden="1">
      <c r="G2" s="206" t="s">
        <v>136</v>
      </c>
      <c r="H2" s="206"/>
      <c r="I2" s="206"/>
      <c r="J2" s="206"/>
      <c r="K2" s="206"/>
      <c r="L2" s="206"/>
      <c r="M2" s="206"/>
      <c r="N2" s="206"/>
      <c r="O2" s="172"/>
      <c r="P2" s="172"/>
      <c r="Q2" s="39"/>
      <c r="R2" s="39"/>
    </row>
    <row r="3" spans="4:18" ht="17.25" customHeight="1">
      <c r="D3" s="215" t="s">
        <v>156</v>
      </c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39"/>
      <c r="R3" s="39"/>
    </row>
    <row r="4" spans="4:18" ht="63.75" customHeight="1">
      <c r="D4" s="215" t="s">
        <v>329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39"/>
      <c r="R4" s="39"/>
    </row>
    <row r="5" spans="4:18" ht="16.5" customHeight="1">
      <c r="D5" s="207" t="s">
        <v>336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</row>
    <row r="6" spans="4:18" ht="51.75" customHeight="1">
      <c r="D6" s="212" t="s">
        <v>312</v>
      </c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</row>
    <row r="7" spans="7:18" ht="9" customHeight="1">
      <c r="G7" s="41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spans="1:18" ht="44.25" customHeight="1">
      <c r="A8" s="208" t="s">
        <v>334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</row>
    <row r="9" spans="1:18" ht="15" customHeight="1">
      <c r="A9" s="43"/>
      <c r="B9" s="44"/>
      <c r="C9" s="44"/>
      <c r="D9" s="44"/>
      <c r="E9" s="44"/>
      <c r="F9" s="44"/>
      <c r="H9" s="43"/>
      <c r="I9" s="43"/>
      <c r="J9" s="43"/>
      <c r="K9" s="43"/>
      <c r="L9" s="43"/>
      <c r="M9" s="43"/>
      <c r="N9" s="7"/>
      <c r="O9" s="7"/>
      <c r="P9" s="7"/>
      <c r="Q9" s="7"/>
      <c r="R9" s="7" t="s">
        <v>204</v>
      </c>
    </row>
    <row r="10" spans="1:18" ht="30" customHeight="1">
      <c r="A10" s="46"/>
      <c r="B10" s="46" t="s">
        <v>86</v>
      </c>
      <c r="C10" s="46" t="s">
        <v>87</v>
      </c>
      <c r="D10" s="46" t="s">
        <v>225</v>
      </c>
      <c r="E10" s="46" t="s">
        <v>179</v>
      </c>
      <c r="F10" s="46" t="s">
        <v>193</v>
      </c>
      <c r="G10" s="36" t="s">
        <v>88</v>
      </c>
      <c r="H10" s="47" t="s">
        <v>34</v>
      </c>
      <c r="I10" s="47" t="s">
        <v>35</v>
      </c>
      <c r="J10" s="47" t="s">
        <v>89</v>
      </c>
      <c r="K10" s="47" t="s">
        <v>215</v>
      </c>
      <c r="L10" s="47" t="s">
        <v>226</v>
      </c>
      <c r="M10" s="47" t="s">
        <v>37</v>
      </c>
      <c r="N10" s="48" t="s">
        <v>318</v>
      </c>
      <c r="O10" s="48" t="s">
        <v>319</v>
      </c>
      <c r="P10" s="48" t="s">
        <v>290</v>
      </c>
      <c r="Q10" s="48" t="s">
        <v>299</v>
      </c>
      <c r="R10" s="48" t="s">
        <v>313</v>
      </c>
    </row>
    <row r="11" spans="1:18" s="79" customFormat="1" ht="30.75" customHeight="1">
      <c r="A11" s="53" t="s">
        <v>288</v>
      </c>
      <c r="B11" s="50">
        <v>63</v>
      </c>
      <c r="C11" s="50"/>
      <c r="D11" s="50">
        <v>66</v>
      </c>
      <c r="E11" s="50"/>
      <c r="F11" s="50"/>
      <c r="G11" s="51"/>
      <c r="H11" s="55"/>
      <c r="I11" s="55"/>
      <c r="J11" s="55"/>
      <c r="K11" s="55"/>
      <c r="L11" s="55"/>
      <c r="M11" s="55"/>
      <c r="N11" s="52">
        <f>N12+N48+N55+N83+N60+N69+N91+N96+N101+N106</f>
        <v>4039130</v>
      </c>
      <c r="O11" s="52">
        <f>O12+O48+O55+O83+O60+O69+O91+O96+O101+O106</f>
        <v>1142894.91</v>
      </c>
      <c r="P11" s="52">
        <f>P12+P48+P55+P83+P60+P69+P91+P96+P101+P106</f>
        <v>5182024.91</v>
      </c>
      <c r="Q11" s="52">
        <f>Q12+Q48+Q55+Q83+Q60+Q69+Q91+Q96+Q101</f>
        <v>3817526</v>
      </c>
      <c r="R11" s="52">
        <f>R12+R48+R55+R83+R60+R69+R91+R96+R101</f>
        <v>3849030</v>
      </c>
    </row>
    <row r="12" spans="1:18" s="79" customFormat="1" ht="48" customHeight="1">
      <c r="A12" s="18" t="s">
        <v>192</v>
      </c>
      <c r="B12" s="50">
        <v>63</v>
      </c>
      <c r="C12" s="50">
        <v>0</v>
      </c>
      <c r="D12" s="30">
        <v>66</v>
      </c>
      <c r="E12" s="86">
        <v>0</v>
      </c>
      <c r="F12" s="86" t="s">
        <v>39</v>
      </c>
      <c r="G12" s="51"/>
      <c r="H12" s="55"/>
      <c r="I12" s="55"/>
      <c r="J12" s="55"/>
      <c r="K12" s="55"/>
      <c r="L12" s="55"/>
      <c r="M12" s="55"/>
      <c r="N12" s="52">
        <f>N13</f>
        <v>1509640</v>
      </c>
      <c r="O12" s="52">
        <f>O13</f>
        <v>326598</v>
      </c>
      <c r="P12" s="52">
        <f>P13</f>
        <v>1836238</v>
      </c>
      <c r="Q12" s="52">
        <f>Q13</f>
        <v>1288040</v>
      </c>
      <c r="R12" s="52">
        <f>R13</f>
        <v>1292640</v>
      </c>
    </row>
    <row r="13" spans="1:18" s="149" customFormat="1" ht="15.75" customHeight="1">
      <c r="A13" s="112" t="s">
        <v>152</v>
      </c>
      <c r="B13" s="46">
        <v>63</v>
      </c>
      <c r="C13" s="46">
        <v>0</v>
      </c>
      <c r="D13" s="10">
        <v>66</v>
      </c>
      <c r="E13" s="81">
        <v>0</v>
      </c>
      <c r="F13" s="81" t="s">
        <v>39</v>
      </c>
      <c r="G13" s="35"/>
      <c r="H13" s="47"/>
      <c r="I13" s="148"/>
      <c r="J13" s="148"/>
      <c r="K13" s="47" t="s">
        <v>216</v>
      </c>
      <c r="L13" s="148"/>
      <c r="M13" s="148"/>
      <c r="N13" s="67">
        <f>N14+N17+N24+N30+N33+N36+N42+N45</f>
        <v>1509640</v>
      </c>
      <c r="O13" s="67">
        <f>O14+O17+O24+O30+O33+O36+O42+O45+O27+O39</f>
        <v>326598</v>
      </c>
      <c r="P13" s="67">
        <f>P14+P17+P24+P30+P33+P36+P42+P45+P27+P39</f>
        <v>1836238</v>
      </c>
      <c r="Q13" s="67">
        <f>Q14+Q17+Q24+Q30+Q33+Q36+Q42+Q45</f>
        <v>1288040</v>
      </c>
      <c r="R13" s="67">
        <f>R14+R17+R24+R30+R33+R36+R42+R45</f>
        <v>1292640</v>
      </c>
    </row>
    <row r="14" spans="1:18" ht="45" customHeight="1">
      <c r="A14" s="63" t="s">
        <v>231</v>
      </c>
      <c r="B14" s="46">
        <v>63</v>
      </c>
      <c r="C14" s="46">
        <v>0</v>
      </c>
      <c r="D14" s="10">
        <v>66</v>
      </c>
      <c r="E14" s="81">
        <v>0</v>
      </c>
      <c r="F14" s="81" t="s">
        <v>39</v>
      </c>
      <c r="G14" s="35">
        <v>866</v>
      </c>
      <c r="H14" s="65" t="s">
        <v>39</v>
      </c>
      <c r="I14" s="65" t="s">
        <v>40</v>
      </c>
      <c r="J14" s="65" t="s">
        <v>106</v>
      </c>
      <c r="K14" s="47" t="s">
        <v>216</v>
      </c>
      <c r="L14" s="60" t="s">
        <v>232</v>
      </c>
      <c r="M14" s="66" t="s">
        <v>91</v>
      </c>
      <c r="N14" s="67">
        <f aca="true" t="shared" si="0" ref="N14:R15">N15</f>
        <v>551400</v>
      </c>
      <c r="O14" s="67">
        <f t="shared" si="0"/>
        <v>4200</v>
      </c>
      <c r="P14" s="67">
        <f t="shared" si="0"/>
        <v>555600</v>
      </c>
      <c r="Q14" s="67">
        <f t="shared" si="0"/>
        <v>447000</v>
      </c>
      <c r="R14" s="67">
        <f t="shared" si="0"/>
        <v>450000</v>
      </c>
    </row>
    <row r="15" spans="1:18" ht="63" customHeight="1">
      <c r="A15" s="34" t="s">
        <v>90</v>
      </c>
      <c r="B15" s="46">
        <v>63</v>
      </c>
      <c r="C15" s="46">
        <v>0</v>
      </c>
      <c r="D15" s="10">
        <v>66</v>
      </c>
      <c r="E15" s="81">
        <v>0</v>
      </c>
      <c r="F15" s="81" t="s">
        <v>39</v>
      </c>
      <c r="G15" s="35">
        <v>866</v>
      </c>
      <c r="H15" s="65" t="s">
        <v>39</v>
      </c>
      <c r="I15" s="65" t="s">
        <v>40</v>
      </c>
      <c r="J15" s="65" t="s">
        <v>106</v>
      </c>
      <c r="K15" s="47" t="s">
        <v>216</v>
      </c>
      <c r="L15" s="60" t="s">
        <v>232</v>
      </c>
      <c r="M15" s="60" t="s">
        <v>20</v>
      </c>
      <c r="N15" s="67">
        <f t="shared" si="0"/>
        <v>551400</v>
      </c>
      <c r="O15" s="67">
        <f t="shared" si="0"/>
        <v>4200</v>
      </c>
      <c r="P15" s="67">
        <f t="shared" si="0"/>
        <v>555600</v>
      </c>
      <c r="Q15" s="67">
        <f t="shared" si="0"/>
        <v>447000</v>
      </c>
      <c r="R15" s="67">
        <f t="shared" si="0"/>
        <v>450000</v>
      </c>
    </row>
    <row r="16" spans="1:18" ht="33" customHeight="1">
      <c r="A16" s="34" t="s">
        <v>92</v>
      </c>
      <c r="B16" s="46">
        <v>63</v>
      </c>
      <c r="C16" s="46">
        <v>0</v>
      </c>
      <c r="D16" s="10">
        <v>66</v>
      </c>
      <c r="E16" s="81">
        <v>0</v>
      </c>
      <c r="F16" s="81" t="s">
        <v>39</v>
      </c>
      <c r="G16" s="35">
        <v>866</v>
      </c>
      <c r="H16" s="47" t="s">
        <v>39</v>
      </c>
      <c r="I16" s="47" t="s">
        <v>40</v>
      </c>
      <c r="J16" s="47" t="s">
        <v>106</v>
      </c>
      <c r="K16" s="47" t="s">
        <v>216</v>
      </c>
      <c r="L16" s="60" t="s">
        <v>232</v>
      </c>
      <c r="M16" s="60" t="s">
        <v>21</v>
      </c>
      <c r="N16" s="67">
        <f>'4.ФС'!K15</f>
        <v>551400</v>
      </c>
      <c r="O16" s="67">
        <f>'4.ФС'!L15</f>
        <v>4200</v>
      </c>
      <c r="P16" s="67">
        <f>'4.ФС'!M15</f>
        <v>555600</v>
      </c>
      <c r="Q16" s="67">
        <f>'4.ФС'!N15</f>
        <v>447000</v>
      </c>
      <c r="R16" s="67">
        <f>'4.ФС'!O15</f>
        <v>450000</v>
      </c>
    </row>
    <row r="17" spans="1:18" ht="32.25" customHeight="1">
      <c r="A17" s="112" t="s">
        <v>93</v>
      </c>
      <c r="B17" s="46">
        <v>63</v>
      </c>
      <c r="C17" s="46">
        <v>0</v>
      </c>
      <c r="D17" s="10">
        <v>66</v>
      </c>
      <c r="E17" s="81">
        <v>0</v>
      </c>
      <c r="F17" s="81" t="s">
        <v>39</v>
      </c>
      <c r="G17" s="35">
        <v>866</v>
      </c>
      <c r="H17" s="47" t="s">
        <v>39</v>
      </c>
      <c r="I17" s="47" t="s">
        <v>44</v>
      </c>
      <c r="J17" s="60" t="s">
        <v>94</v>
      </c>
      <c r="K17" s="47" t="s">
        <v>216</v>
      </c>
      <c r="L17" s="60" t="s">
        <v>180</v>
      </c>
      <c r="M17" s="47"/>
      <c r="N17" s="67">
        <f>N18+N20+N22</f>
        <v>950140</v>
      </c>
      <c r="O17" s="67">
        <f>O18+O20+O22</f>
        <v>307598</v>
      </c>
      <c r="P17" s="67">
        <f>P18+P20+P22</f>
        <v>1257738</v>
      </c>
      <c r="Q17" s="67">
        <f>Q18+Q20+Q22</f>
        <v>832940</v>
      </c>
      <c r="R17" s="67">
        <f>R18+R20+R22</f>
        <v>834540</v>
      </c>
    </row>
    <row r="18" spans="1:18" ht="62.25" customHeight="1" hidden="1">
      <c r="A18" s="34" t="s">
        <v>90</v>
      </c>
      <c r="B18" s="46">
        <v>63</v>
      </c>
      <c r="C18" s="46">
        <v>0</v>
      </c>
      <c r="D18" s="10">
        <v>66</v>
      </c>
      <c r="E18" s="81">
        <v>0</v>
      </c>
      <c r="F18" s="81" t="s">
        <v>39</v>
      </c>
      <c r="G18" s="35">
        <v>866</v>
      </c>
      <c r="H18" s="65" t="s">
        <v>39</v>
      </c>
      <c r="I18" s="65" t="s">
        <v>44</v>
      </c>
      <c r="J18" s="60" t="s">
        <v>94</v>
      </c>
      <c r="K18" s="47" t="s">
        <v>216</v>
      </c>
      <c r="L18" s="60" t="s">
        <v>180</v>
      </c>
      <c r="M18" s="47" t="s">
        <v>20</v>
      </c>
      <c r="N18" s="67">
        <f>N19</f>
        <v>630000</v>
      </c>
      <c r="O18" s="67">
        <f>O19</f>
        <v>0</v>
      </c>
      <c r="P18" s="67">
        <f>P19</f>
        <v>630000</v>
      </c>
      <c r="Q18" s="67">
        <f>Q19</f>
        <v>520500</v>
      </c>
      <c r="R18" s="67">
        <f>R19</f>
        <v>560000</v>
      </c>
    </row>
    <row r="19" spans="1:18" ht="30" customHeight="1" hidden="1">
      <c r="A19" s="34" t="s">
        <v>92</v>
      </c>
      <c r="B19" s="46">
        <v>63</v>
      </c>
      <c r="C19" s="46">
        <v>0</v>
      </c>
      <c r="D19" s="10">
        <v>66</v>
      </c>
      <c r="E19" s="81">
        <v>0</v>
      </c>
      <c r="F19" s="81" t="s">
        <v>39</v>
      </c>
      <c r="G19" s="35">
        <v>866</v>
      </c>
      <c r="H19" s="47" t="s">
        <v>39</v>
      </c>
      <c r="I19" s="47" t="s">
        <v>44</v>
      </c>
      <c r="J19" s="60" t="s">
        <v>94</v>
      </c>
      <c r="K19" s="47" t="s">
        <v>216</v>
      </c>
      <c r="L19" s="60" t="s">
        <v>180</v>
      </c>
      <c r="M19" s="47" t="s">
        <v>21</v>
      </c>
      <c r="N19" s="67">
        <f>'4.ФС'!K18</f>
        <v>630000</v>
      </c>
      <c r="O19" s="67">
        <f>'4.ФС'!L18</f>
        <v>0</v>
      </c>
      <c r="P19" s="67">
        <f>'4.ФС'!M18</f>
        <v>630000</v>
      </c>
      <c r="Q19" s="67">
        <f>'4.ФС'!N18</f>
        <v>520500</v>
      </c>
      <c r="R19" s="67">
        <f>'4.ФС'!O18</f>
        <v>560000</v>
      </c>
    </row>
    <row r="20" spans="1:18" ht="30" customHeight="1">
      <c r="A20" s="73" t="s">
        <v>167</v>
      </c>
      <c r="B20" s="46">
        <v>63</v>
      </c>
      <c r="C20" s="46">
        <v>0</v>
      </c>
      <c r="D20" s="10">
        <v>66</v>
      </c>
      <c r="E20" s="81">
        <v>0</v>
      </c>
      <c r="F20" s="81" t="s">
        <v>39</v>
      </c>
      <c r="G20" s="35">
        <v>866</v>
      </c>
      <c r="H20" s="47" t="s">
        <v>39</v>
      </c>
      <c r="I20" s="47" t="s">
        <v>44</v>
      </c>
      <c r="J20" s="60" t="s">
        <v>94</v>
      </c>
      <c r="K20" s="47" t="s">
        <v>216</v>
      </c>
      <c r="L20" s="60" t="s">
        <v>180</v>
      </c>
      <c r="M20" s="47" t="s">
        <v>22</v>
      </c>
      <c r="N20" s="67">
        <f>N21</f>
        <v>304300</v>
      </c>
      <c r="O20" s="67">
        <f>O21</f>
        <v>307598</v>
      </c>
      <c r="P20" s="67">
        <f>P21</f>
        <v>611898</v>
      </c>
      <c r="Q20" s="67">
        <f>Q21</f>
        <v>296600</v>
      </c>
      <c r="R20" s="67">
        <f>R21</f>
        <v>258700</v>
      </c>
    </row>
    <row r="21" spans="1:18" ht="30" customHeight="1">
      <c r="A21" s="73" t="s">
        <v>168</v>
      </c>
      <c r="B21" s="46">
        <v>63</v>
      </c>
      <c r="C21" s="46">
        <v>0</v>
      </c>
      <c r="D21" s="10">
        <v>66</v>
      </c>
      <c r="E21" s="81">
        <v>0</v>
      </c>
      <c r="F21" s="81" t="s">
        <v>39</v>
      </c>
      <c r="G21" s="35">
        <v>866</v>
      </c>
      <c r="H21" s="47" t="s">
        <v>39</v>
      </c>
      <c r="I21" s="47" t="s">
        <v>44</v>
      </c>
      <c r="J21" s="60" t="s">
        <v>94</v>
      </c>
      <c r="K21" s="47" t="s">
        <v>216</v>
      </c>
      <c r="L21" s="60" t="s">
        <v>180</v>
      </c>
      <c r="M21" s="47" t="s">
        <v>23</v>
      </c>
      <c r="N21" s="67">
        <f>'4.ФС'!K20</f>
        <v>304300</v>
      </c>
      <c r="O21" s="67">
        <f>'4.ФС'!L20</f>
        <v>307598</v>
      </c>
      <c r="P21" s="67">
        <f>'4.ФС'!M20</f>
        <v>611898</v>
      </c>
      <c r="Q21" s="67">
        <f>'4.ФС'!N20</f>
        <v>296600</v>
      </c>
      <c r="R21" s="67">
        <f>'4.ФС'!O20</f>
        <v>258700</v>
      </c>
    </row>
    <row r="22" spans="1:18" ht="15.75" customHeight="1" hidden="1">
      <c r="A22" s="74" t="s">
        <v>24</v>
      </c>
      <c r="B22" s="46">
        <v>63</v>
      </c>
      <c r="C22" s="46">
        <v>0</v>
      </c>
      <c r="D22" s="10">
        <v>66</v>
      </c>
      <c r="E22" s="81">
        <v>0</v>
      </c>
      <c r="F22" s="81" t="s">
        <v>39</v>
      </c>
      <c r="G22" s="35">
        <v>866</v>
      </c>
      <c r="H22" s="47" t="s">
        <v>39</v>
      </c>
      <c r="I22" s="47" t="s">
        <v>44</v>
      </c>
      <c r="J22" s="60" t="s">
        <v>94</v>
      </c>
      <c r="K22" s="47" t="s">
        <v>216</v>
      </c>
      <c r="L22" s="60" t="s">
        <v>180</v>
      </c>
      <c r="M22" s="47" t="s">
        <v>25</v>
      </c>
      <c r="N22" s="67">
        <f>N23</f>
        <v>15840</v>
      </c>
      <c r="O22" s="67">
        <f>O23</f>
        <v>0</v>
      </c>
      <c r="P22" s="67">
        <f>P23</f>
        <v>15840</v>
      </c>
      <c r="Q22" s="67">
        <f>Q23</f>
        <v>15840</v>
      </c>
      <c r="R22" s="67">
        <f>R23</f>
        <v>15840</v>
      </c>
    </row>
    <row r="23" spans="1:18" ht="15.75" customHeight="1" hidden="1">
      <c r="A23" s="73" t="s">
        <v>206</v>
      </c>
      <c r="B23" s="46">
        <v>63</v>
      </c>
      <c r="C23" s="46">
        <v>0</v>
      </c>
      <c r="D23" s="10">
        <v>66</v>
      </c>
      <c r="E23" s="81">
        <v>0</v>
      </c>
      <c r="F23" s="81" t="s">
        <v>39</v>
      </c>
      <c r="G23" s="35">
        <v>866</v>
      </c>
      <c r="H23" s="47" t="s">
        <v>39</v>
      </c>
      <c r="I23" s="47" t="s">
        <v>44</v>
      </c>
      <c r="J23" s="60" t="s">
        <v>94</v>
      </c>
      <c r="K23" s="47" t="s">
        <v>216</v>
      </c>
      <c r="L23" s="60" t="s">
        <v>180</v>
      </c>
      <c r="M23" s="47" t="s">
        <v>169</v>
      </c>
      <c r="N23" s="67">
        <f>'4.ФС'!K22</f>
        <v>15840</v>
      </c>
      <c r="O23" s="67">
        <f>'4.ФС'!L22</f>
        <v>0</v>
      </c>
      <c r="P23" s="67">
        <f>'4.ФС'!M22</f>
        <v>15840</v>
      </c>
      <c r="Q23" s="67">
        <f>'4.ФС'!N22</f>
        <v>15840</v>
      </c>
      <c r="R23" s="67">
        <f>'4.ФС'!O22</f>
        <v>15840</v>
      </c>
    </row>
    <row r="24" spans="1:18" ht="30.75" customHeight="1">
      <c r="A24" s="23" t="s">
        <v>219</v>
      </c>
      <c r="B24" s="46"/>
      <c r="C24" s="46"/>
      <c r="D24" s="10">
        <v>66</v>
      </c>
      <c r="E24" s="81">
        <v>0</v>
      </c>
      <c r="F24" s="81" t="s">
        <v>39</v>
      </c>
      <c r="G24" s="35">
        <v>866</v>
      </c>
      <c r="H24" s="47" t="s">
        <v>39</v>
      </c>
      <c r="I24" s="47" t="s">
        <v>44</v>
      </c>
      <c r="J24" s="60" t="s">
        <v>94</v>
      </c>
      <c r="K24" s="47" t="s">
        <v>216</v>
      </c>
      <c r="L24" s="60" t="s">
        <v>220</v>
      </c>
      <c r="M24" s="47"/>
      <c r="N24" s="67">
        <v>0</v>
      </c>
      <c r="O24" s="67">
        <f aca="true" t="shared" si="1" ref="O24:R25">O25</f>
        <v>1600</v>
      </c>
      <c r="P24" s="67">
        <f t="shared" si="1"/>
        <v>1600</v>
      </c>
      <c r="Q24" s="67">
        <f t="shared" si="1"/>
        <v>0</v>
      </c>
      <c r="R24" s="67">
        <f t="shared" si="1"/>
        <v>0</v>
      </c>
    </row>
    <row r="25" spans="1:18" ht="29.25" customHeight="1">
      <c r="A25" s="73" t="s">
        <v>167</v>
      </c>
      <c r="B25" s="46"/>
      <c r="C25" s="46"/>
      <c r="D25" s="10">
        <v>66</v>
      </c>
      <c r="E25" s="81">
        <v>0</v>
      </c>
      <c r="F25" s="81" t="s">
        <v>39</v>
      </c>
      <c r="G25" s="35">
        <v>866</v>
      </c>
      <c r="H25" s="47" t="s">
        <v>39</v>
      </c>
      <c r="I25" s="47" t="s">
        <v>44</v>
      </c>
      <c r="J25" s="60" t="s">
        <v>94</v>
      </c>
      <c r="K25" s="47" t="s">
        <v>216</v>
      </c>
      <c r="L25" s="60" t="s">
        <v>220</v>
      </c>
      <c r="M25" s="47" t="s">
        <v>22</v>
      </c>
      <c r="N25" s="67">
        <f>N26</f>
        <v>0</v>
      </c>
      <c r="O25" s="67">
        <f t="shared" si="1"/>
        <v>1600</v>
      </c>
      <c r="P25" s="67">
        <f t="shared" si="1"/>
        <v>1600</v>
      </c>
      <c r="Q25" s="67">
        <f t="shared" si="1"/>
        <v>0</v>
      </c>
      <c r="R25" s="67">
        <f t="shared" si="1"/>
        <v>0</v>
      </c>
    </row>
    <row r="26" spans="1:18" ht="29.25" customHeight="1">
      <c r="A26" s="73" t="s">
        <v>168</v>
      </c>
      <c r="B26" s="46"/>
      <c r="C26" s="46"/>
      <c r="D26" s="10">
        <v>66</v>
      </c>
      <c r="E26" s="81">
        <v>0</v>
      </c>
      <c r="F26" s="81" t="s">
        <v>39</v>
      </c>
      <c r="G26" s="35">
        <v>866</v>
      </c>
      <c r="H26" s="47" t="s">
        <v>39</v>
      </c>
      <c r="I26" s="47" t="s">
        <v>44</v>
      </c>
      <c r="J26" s="60" t="s">
        <v>94</v>
      </c>
      <c r="K26" s="47" t="s">
        <v>216</v>
      </c>
      <c r="L26" s="60" t="s">
        <v>220</v>
      </c>
      <c r="M26" s="47" t="s">
        <v>23</v>
      </c>
      <c r="N26" s="67">
        <f>'4.ФС'!K25</f>
        <v>0</v>
      </c>
      <c r="O26" s="67">
        <f>'4.ФС'!L25</f>
        <v>1600</v>
      </c>
      <c r="P26" s="67">
        <f>'4.ФС'!M25</f>
        <v>1600</v>
      </c>
      <c r="Q26" s="67">
        <f>'4.ФС'!N25</f>
        <v>0</v>
      </c>
      <c r="R26" s="67">
        <f>'4.ФС'!O25</f>
        <v>0</v>
      </c>
    </row>
    <row r="27" spans="1:18" ht="29.25" customHeight="1">
      <c r="A27" s="73" t="s">
        <v>324</v>
      </c>
      <c r="B27" s="46">
        <v>62</v>
      </c>
      <c r="C27" s="46">
        <v>0</v>
      </c>
      <c r="D27" s="10">
        <v>66</v>
      </c>
      <c r="E27" s="81">
        <v>0</v>
      </c>
      <c r="F27" s="81" t="s">
        <v>39</v>
      </c>
      <c r="G27" s="35"/>
      <c r="H27" s="47" t="s">
        <v>326</v>
      </c>
      <c r="I27" s="47" t="s">
        <v>327</v>
      </c>
      <c r="J27" s="60" t="s">
        <v>328</v>
      </c>
      <c r="K27" s="47" t="s">
        <v>216</v>
      </c>
      <c r="L27" s="60" t="s">
        <v>325</v>
      </c>
      <c r="M27" s="47"/>
      <c r="N27" s="67">
        <v>0</v>
      </c>
      <c r="O27" s="67">
        <f>O29</f>
        <v>3200</v>
      </c>
      <c r="P27" s="67">
        <f>'4.ФС'!M26</f>
        <v>3200</v>
      </c>
      <c r="Q27" s="67"/>
      <c r="R27" s="67"/>
    </row>
    <row r="28" spans="1:18" ht="29.25" customHeight="1">
      <c r="A28" s="73" t="s">
        <v>167</v>
      </c>
      <c r="B28" s="46">
        <v>62</v>
      </c>
      <c r="C28" s="46">
        <v>0</v>
      </c>
      <c r="D28" s="10">
        <v>66</v>
      </c>
      <c r="E28" s="81">
        <v>0</v>
      </c>
      <c r="F28" s="81" t="s">
        <v>39</v>
      </c>
      <c r="G28" s="35">
        <v>200</v>
      </c>
      <c r="H28" s="47" t="s">
        <v>326</v>
      </c>
      <c r="I28" s="47" t="s">
        <v>327</v>
      </c>
      <c r="J28" s="60" t="s">
        <v>328</v>
      </c>
      <c r="K28" s="47" t="s">
        <v>216</v>
      </c>
      <c r="L28" s="60" t="s">
        <v>325</v>
      </c>
      <c r="M28" s="47" t="s">
        <v>22</v>
      </c>
      <c r="N28" s="67">
        <v>0</v>
      </c>
      <c r="O28" s="67">
        <f>O29</f>
        <v>3200</v>
      </c>
      <c r="P28" s="67">
        <f>'4.ФС'!M27</f>
        <v>3200</v>
      </c>
      <c r="Q28" s="67"/>
      <c r="R28" s="67"/>
    </row>
    <row r="29" spans="1:18" ht="29.25" customHeight="1">
      <c r="A29" s="73" t="s">
        <v>95</v>
      </c>
      <c r="B29" s="46">
        <v>62</v>
      </c>
      <c r="C29" s="46">
        <v>0</v>
      </c>
      <c r="D29" s="10">
        <v>66</v>
      </c>
      <c r="E29" s="81">
        <v>0</v>
      </c>
      <c r="F29" s="81" t="s">
        <v>39</v>
      </c>
      <c r="G29" s="35">
        <v>240</v>
      </c>
      <c r="H29" s="47" t="s">
        <v>326</v>
      </c>
      <c r="I29" s="47" t="s">
        <v>327</v>
      </c>
      <c r="J29" s="60" t="s">
        <v>328</v>
      </c>
      <c r="K29" s="47" t="s">
        <v>216</v>
      </c>
      <c r="L29" s="60" t="s">
        <v>325</v>
      </c>
      <c r="M29" s="47" t="s">
        <v>23</v>
      </c>
      <c r="N29" s="67">
        <v>0</v>
      </c>
      <c r="O29" s="67">
        <f>'3.Вед.'!L29</f>
        <v>3200</v>
      </c>
      <c r="P29" s="67">
        <f>'4.ФС'!M28</f>
        <v>3200</v>
      </c>
      <c r="Q29" s="67"/>
      <c r="R29" s="67"/>
    </row>
    <row r="30" spans="1:18" ht="15.75" customHeight="1" hidden="1">
      <c r="A30" s="63" t="s">
        <v>209</v>
      </c>
      <c r="B30" s="46"/>
      <c r="C30" s="46"/>
      <c r="D30" s="10">
        <v>66</v>
      </c>
      <c r="E30" s="81">
        <v>0</v>
      </c>
      <c r="F30" s="81" t="s">
        <v>39</v>
      </c>
      <c r="G30" s="35">
        <v>866</v>
      </c>
      <c r="H30" s="47" t="s">
        <v>39</v>
      </c>
      <c r="I30" s="47" t="s">
        <v>44</v>
      </c>
      <c r="J30" s="60" t="s">
        <v>94</v>
      </c>
      <c r="K30" s="47" t="s">
        <v>216</v>
      </c>
      <c r="L30" s="60" t="s">
        <v>217</v>
      </c>
      <c r="M30" s="47"/>
      <c r="N30" s="67">
        <f aca="true" t="shared" si="2" ref="N30:R31">N31</f>
        <v>5000</v>
      </c>
      <c r="O30" s="67">
        <f t="shared" si="2"/>
        <v>0</v>
      </c>
      <c r="P30" s="67">
        <f t="shared" si="2"/>
        <v>5000</v>
      </c>
      <c r="Q30" s="67">
        <f t="shared" si="2"/>
        <v>5000</v>
      </c>
      <c r="R30" s="67">
        <f t="shared" si="2"/>
        <v>5000</v>
      </c>
    </row>
    <row r="31" spans="1:18" ht="15.75" customHeight="1" hidden="1">
      <c r="A31" s="63" t="s">
        <v>24</v>
      </c>
      <c r="B31" s="46"/>
      <c r="C31" s="46"/>
      <c r="D31" s="10">
        <v>66</v>
      </c>
      <c r="E31" s="81">
        <v>0</v>
      </c>
      <c r="F31" s="81" t="s">
        <v>39</v>
      </c>
      <c r="G31" s="35">
        <v>866</v>
      </c>
      <c r="H31" s="47" t="s">
        <v>39</v>
      </c>
      <c r="I31" s="47" t="s">
        <v>44</v>
      </c>
      <c r="J31" s="60" t="s">
        <v>94</v>
      </c>
      <c r="K31" s="47" t="s">
        <v>216</v>
      </c>
      <c r="L31" s="60" t="s">
        <v>217</v>
      </c>
      <c r="M31" s="47" t="s">
        <v>25</v>
      </c>
      <c r="N31" s="67">
        <f t="shared" si="2"/>
        <v>5000</v>
      </c>
      <c r="O31" s="67">
        <f t="shared" si="2"/>
        <v>0</v>
      </c>
      <c r="P31" s="67">
        <f t="shared" si="2"/>
        <v>5000</v>
      </c>
      <c r="Q31" s="67">
        <f t="shared" si="2"/>
        <v>5000</v>
      </c>
      <c r="R31" s="67">
        <f t="shared" si="2"/>
        <v>5000</v>
      </c>
    </row>
    <row r="32" spans="1:18" ht="15.75" customHeight="1" hidden="1">
      <c r="A32" s="76" t="s">
        <v>206</v>
      </c>
      <c r="B32" s="46"/>
      <c r="C32" s="46"/>
      <c r="D32" s="10">
        <v>66</v>
      </c>
      <c r="E32" s="81">
        <v>0</v>
      </c>
      <c r="F32" s="81" t="s">
        <v>39</v>
      </c>
      <c r="G32" s="35">
        <v>866</v>
      </c>
      <c r="H32" s="47" t="s">
        <v>39</v>
      </c>
      <c r="I32" s="47" t="s">
        <v>44</v>
      </c>
      <c r="J32" s="60" t="s">
        <v>94</v>
      </c>
      <c r="K32" s="47" t="s">
        <v>216</v>
      </c>
      <c r="L32" s="60" t="s">
        <v>217</v>
      </c>
      <c r="M32" s="47" t="s">
        <v>169</v>
      </c>
      <c r="N32" s="67">
        <f>'4.ФС'!K31</f>
        <v>5000</v>
      </c>
      <c r="O32" s="67">
        <f>'4.ФС'!L31</f>
        <v>0</v>
      </c>
      <c r="P32" s="67">
        <f>'4.ФС'!M31</f>
        <v>5000</v>
      </c>
      <c r="Q32" s="67">
        <f>'4.ФС'!N31</f>
        <v>5000</v>
      </c>
      <c r="R32" s="67">
        <f>'4.ФС'!O31</f>
        <v>5000</v>
      </c>
    </row>
    <row r="33" spans="1:18" ht="77.25" customHeight="1" hidden="1">
      <c r="A33" s="63" t="s">
        <v>170</v>
      </c>
      <c r="B33" s="46">
        <v>63</v>
      </c>
      <c r="C33" s="46">
        <v>0</v>
      </c>
      <c r="D33" s="10">
        <v>66</v>
      </c>
      <c r="E33" s="81">
        <v>0</v>
      </c>
      <c r="F33" s="81" t="s">
        <v>39</v>
      </c>
      <c r="G33" s="35">
        <v>866</v>
      </c>
      <c r="H33" s="47" t="s">
        <v>39</v>
      </c>
      <c r="I33" s="47" t="s">
        <v>26</v>
      </c>
      <c r="J33" s="47" t="s">
        <v>123</v>
      </c>
      <c r="K33" s="47" t="s">
        <v>216</v>
      </c>
      <c r="L33" s="60" t="s">
        <v>181</v>
      </c>
      <c r="M33" s="47"/>
      <c r="N33" s="67">
        <f aca="true" t="shared" si="3" ref="N33:R34">N34</f>
        <v>2000</v>
      </c>
      <c r="O33" s="67">
        <f t="shared" si="3"/>
        <v>0</v>
      </c>
      <c r="P33" s="67">
        <f t="shared" si="3"/>
        <v>2000</v>
      </c>
      <c r="Q33" s="67">
        <f t="shared" si="3"/>
        <v>2000</v>
      </c>
      <c r="R33" s="67">
        <f t="shared" si="3"/>
        <v>2000</v>
      </c>
    </row>
    <row r="34" spans="1:18" ht="14.25" customHeight="1" hidden="1">
      <c r="A34" s="80" t="s">
        <v>53</v>
      </c>
      <c r="B34" s="46">
        <v>63</v>
      </c>
      <c r="C34" s="46">
        <v>0</v>
      </c>
      <c r="D34" s="10">
        <v>66</v>
      </c>
      <c r="E34" s="81">
        <v>0</v>
      </c>
      <c r="F34" s="81" t="s">
        <v>39</v>
      </c>
      <c r="G34" s="35">
        <v>866</v>
      </c>
      <c r="H34" s="47" t="s">
        <v>39</v>
      </c>
      <c r="I34" s="81" t="s">
        <v>26</v>
      </c>
      <c r="J34" s="47" t="s">
        <v>123</v>
      </c>
      <c r="K34" s="47" t="s">
        <v>216</v>
      </c>
      <c r="L34" s="60" t="s">
        <v>181</v>
      </c>
      <c r="M34" s="47" t="s">
        <v>41</v>
      </c>
      <c r="N34" s="67">
        <f t="shared" si="3"/>
        <v>2000</v>
      </c>
      <c r="O34" s="67">
        <f t="shared" si="3"/>
        <v>0</v>
      </c>
      <c r="P34" s="67">
        <f t="shared" si="3"/>
        <v>2000</v>
      </c>
      <c r="Q34" s="67">
        <f t="shared" si="3"/>
        <v>2000</v>
      </c>
      <c r="R34" s="67">
        <f t="shared" si="3"/>
        <v>2000</v>
      </c>
    </row>
    <row r="35" spans="1:18" ht="16.5" customHeight="1" hidden="1">
      <c r="A35" s="80" t="s">
        <v>64</v>
      </c>
      <c r="B35" s="46">
        <v>63</v>
      </c>
      <c r="C35" s="46">
        <v>0</v>
      </c>
      <c r="D35" s="10">
        <v>66</v>
      </c>
      <c r="E35" s="81">
        <v>0</v>
      </c>
      <c r="F35" s="81" t="s">
        <v>39</v>
      </c>
      <c r="G35" s="35">
        <v>866</v>
      </c>
      <c r="H35" s="47" t="s">
        <v>39</v>
      </c>
      <c r="I35" s="81" t="s">
        <v>26</v>
      </c>
      <c r="J35" s="47" t="s">
        <v>123</v>
      </c>
      <c r="K35" s="47" t="s">
        <v>216</v>
      </c>
      <c r="L35" s="60" t="s">
        <v>181</v>
      </c>
      <c r="M35" s="47" t="s">
        <v>28</v>
      </c>
      <c r="N35" s="67">
        <f>'4.ФС'!K35</f>
        <v>2000</v>
      </c>
      <c r="O35" s="67">
        <f>'4.ФС'!L35</f>
        <v>0</v>
      </c>
      <c r="P35" s="67">
        <f>'4.ФС'!M35</f>
        <v>2000</v>
      </c>
      <c r="Q35" s="67">
        <f>'4.ФС'!N35</f>
        <v>2000</v>
      </c>
      <c r="R35" s="67">
        <f>'4.ФС'!O35</f>
        <v>2000</v>
      </c>
    </row>
    <row r="36" spans="1:18" ht="77.25" customHeight="1" hidden="1">
      <c r="A36" s="214" t="s">
        <v>207</v>
      </c>
      <c r="B36" s="214"/>
      <c r="C36" s="46"/>
      <c r="D36" s="10">
        <v>66</v>
      </c>
      <c r="E36" s="81">
        <v>0</v>
      </c>
      <c r="F36" s="81" t="s">
        <v>39</v>
      </c>
      <c r="G36" s="35">
        <v>866</v>
      </c>
      <c r="H36" s="47" t="s">
        <v>39</v>
      </c>
      <c r="I36" s="47" t="s">
        <v>26</v>
      </c>
      <c r="J36" s="47"/>
      <c r="K36" s="47" t="s">
        <v>216</v>
      </c>
      <c r="L36" s="60" t="s">
        <v>214</v>
      </c>
      <c r="M36" s="47"/>
      <c r="N36" s="121">
        <f aca="true" t="shared" si="4" ref="N36:R37">N37</f>
        <v>300</v>
      </c>
      <c r="O36" s="121">
        <f t="shared" si="4"/>
        <v>0</v>
      </c>
      <c r="P36" s="121">
        <f t="shared" si="4"/>
        <v>300</v>
      </c>
      <c r="Q36" s="121">
        <f t="shared" si="4"/>
        <v>300</v>
      </c>
      <c r="R36" s="121">
        <f t="shared" si="4"/>
        <v>300</v>
      </c>
    </row>
    <row r="37" spans="1:18" ht="16.5" customHeight="1" hidden="1">
      <c r="A37" s="80" t="s">
        <v>53</v>
      </c>
      <c r="B37" s="73" t="s">
        <v>167</v>
      </c>
      <c r="C37" s="46"/>
      <c r="D37" s="10">
        <v>66</v>
      </c>
      <c r="E37" s="81">
        <v>0</v>
      </c>
      <c r="F37" s="81" t="s">
        <v>39</v>
      </c>
      <c r="G37" s="35"/>
      <c r="H37" s="47"/>
      <c r="I37" s="47"/>
      <c r="J37" s="47"/>
      <c r="K37" s="47" t="s">
        <v>216</v>
      </c>
      <c r="L37" s="60" t="s">
        <v>214</v>
      </c>
      <c r="M37" s="47" t="s">
        <v>41</v>
      </c>
      <c r="N37" s="67">
        <f t="shared" si="4"/>
        <v>300</v>
      </c>
      <c r="O37" s="67">
        <f t="shared" si="4"/>
        <v>0</v>
      </c>
      <c r="P37" s="67">
        <f t="shared" si="4"/>
        <v>300</v>
      </c>
      <c r="Q37" s="67">
        <f t="shared" si="4"/>
        <v>300</v>
      </c>
      <c r="R37" s="67">
        <f t="shared" si="4"/>
        <v>300</v>
      </c>
    </row>
    <row r="38" spans="1:18" ht="16.5" customHeight="1" hidden="1">
      <c r="A38" s="80" t="s">
        <v>64</v>
      </c>
      <c r="B38" s="73" t="s">
        <v>168</v>
      </c>
      <c r="C38" s="46"/>
      <c r="D38" s="10">
        <v>66</v>
      </c>
      <c r="E38" s="81">
        <v>0</v>
      </c>
      <c r="F38" s="81" t="s">
        <v>39</v>
      </c>
      <c r="G38" s="35">
        <v>866</v>
      </c>
      <c r="H38" s="47" t="s">
        <v>39</v>
      </c>
      <c r="I38" s="47" t="s">
        <v>26</v>
      </c>
      <c r="J38" s="47"/>
      <c r="K38" s="47" t="s">
        <v>216</v>
      </c>
      <c r="L38" s="60" t="s">
        <v>214</v>
      </c>
      <c r="M38" s="47" t="s">
        <v>28</v>
      </c>
      <c r="N38" s="67">
        <f>'4.ФС'!K38</f>
        <v>300</v>
      </c>
      <c r="O38" s="67">
        <f>'4.ФС'!L38</f>
        <v>0</v>
      </c>
      <c r="P38" s="67">
        <f>'4.ФС'!M38</f>
        <v>300</v>
      </c>
      <c r="Q38" s="67">
        <f>'4.ФС'!N38</f>
        <v>300</v>
      </c>
      <c r="R38" s="67">
        <f>'4.ФС'!O38</f>
        <v>300</v>
      </c>
    </row>
    <row r="39" spans="1:18" ht="27" customHeight="1">
      <c r="A39" s="80" t="s">
        <v>154</v>
      </c>
      <c r="B39" s="46">
        <v>63</v>
      </c>
      <c r="C39" s="46">
        <v>0</v>
      </c>
      <c r="D39" s="10">
        <v>66</v>
      </c>
      <c r="E39" s="81">
        <v>0</v>
      </c>
      <c r="F39" s="81" t="s">
        <v>39</v>
      </c>
      <c r="G39" s="35">
        <v>866</v>
      </c>
      <c r="H39" s="81" t="s">
        <v>39</v>
      </c>
      <c r="I39" s="81" t="s">
        <v>55</v>
      </c>
      <c r="J39" s="47" t="s">
        <v>124</v>
      </c>
      <c r="K39" s="47" t="s">
        <v>216</v>
      </c>
      <c r="L39" s="60" t="s">
        <v>182</v>
      </c>
      <c r="M39" s="81"/>
      <c r="N39" s="67">
        <f aca="true" t="shared" si="5" ref="N39:R40">N40</f>
        <v>0</v>
      </c>
      <c r="O39" s="67">
        <f t="shared" si="5"/>
        <v>10000</v>
      </c>
      <c r="P39" s="67">
        <f t="shared" si="5"/>
        <v>10000</v>
      </c>
      <c r="Q39" s="67">
        <f t="shared" si="5"/>
        <v>0</v>
      </c>
      <c r="R39" s="67">
        <f t="shared" si="5"/>
        <v>0</v>
      </c>
    </row>
    <row r="40" spans="1:18" ht="16.5" customHeight="1">
      <c r="A40" s="73" t="s">
        <v>167</v>
      </c>
      <c r="B40" s="46">
        <v>63</v>
      </c>
      <c r="C40" s="46">
        <v>0</v>
      </c>
      <c r="D40" s="10">
        <v>66</v>
      </c>
      <c r="E40" s="81">
        <v>0</v>
      </c>
      <c r="F40" s="81" t="s">
        <v>39</v>
      </c>
      <c r="G40" s="35">
        <v>866</v>
      </c>
      <c r="H40" s="47" t="s">
        <v>39</v>
      </c>
      <c r="I40" s="81" t="s">
        <v>55</v>
      </c>
      <c r="J40" s="47" t="s">
        <v>124</v>
      </c>
      <c r="K40" s="47" t="s">
        <v>216</v>
      </c>
      <c r="L40" s="60" t="s">
        <v>182</v>
      </c>
      <c r="M40" s="47" t="s">
        <v>22</v>
      </c>
      <c r="N40" s="67">
        <f t="shared" si="5"/>
        <v>0</v>
      </c>
      <c r="O40" s="67">
        <f t="shared" si="5"/>
        <v>10000</v>
      </c>
      <c r="P40" s="67">
        <f t="shared" si="5"/>
        <v>10000</v>
      </c>
      <c r="Q40" s="67">
        <f t="shared" si="5"/>
        <v>0</v>
      </c>
      <c r="R40" s="67">
        <f t="shared" si="5"/>
        <v>0</v>
      </c>
    </row>
    <row r="41" spans="1:18" ht="15.75" customHeight="1">
      <c r="A41" s="73" t="s">
        <v>168</v>
      </c>
      <c r="B41" s="46">
        <v>63</v>
      </c>
      <c r="C41" s="46">
        <v>0</v>
      </c>
      <c r="D41" s="10">
        <v>66</v>
      </c>
      <c r="E41" s="81">
        <v>0</v>
      </c>
      <c r="F41" s="81" t="s">
        <v>39</v>
      </c>
      <c r="G41" s="35">
        <v>866</v>
      </c>
      <c r="H41" s="47" t="s">
        <v>39</v>
      </c>
      <c r="I41" s="81" t="s">
        <v>55</v>
      </c>
      <c r="J41" s="47" t="s">
        <v>124</v>
      </c>
      <c r="K41" s="47" t="s">
        <v>216</v>
      </c>
      <c r="L41" s="60" t="s">
        <v>182</v>
      </c>
      <c r="M41" s="47" t="s">
        <v>23</v>
      </c>
      <c r="N41" s="67">
        <f>'4.ФС'!K46</f>
        <v>0</v>
      </c>
      <c r="O41" s="67">
        <f>'4.ФС'!L46</f>
        <v>10000</v>
      </c>
      <c r="P41" s="67">
        <f>'4.ФС'!M46</f>
        <v>10000</v>
      </c>
      <c r="Q41" s="67">
        <f>'4.ФС'!N46</f>
        <v>0</v>
      </c>
      <c r="R41" s="67">
        <f>'4.ФС'!O46</f>
        <v>0</v>
      </c>
    </row>
    <row r="42" spans="1:18" s="44" customFormat="1" ht="63" customHeight="1" hidden="1">
      <c r="A42" s="211" t="s">
        <v>171</v>
      </c>
      <c r="B42" s="211"/>
      <c r="C42" s="46"/>
      <c r="D42" s="10">
        <v>66</v>
      </c>
      <c r="E42" s="81">
        <v>0</v>
      </c>
      <c r="F42" s="81" t="s">
        <v>39</v>
      </c>
      <c r="G42" s="35">
        <v>866</v>
      </c>
      <c r="H42" s="47" t="s">
        <v>39</v>
      </c>
      <c r="I42" s="81" t="s">
        <v>55</v>
      </c>
      <c r="J42" s="47"/>
      <c r="K42" s="47" t="s">
        <v>216</v>
      </c>
      <c r="L42" s="60" t="s">
        <v>218</v>
      </c>
      <c r="M42" s="47"/>
      <c r="N42" s="67">
        <f aca="true" t="shared" si="6" ref="N42:R43">N43</f>
        <v>500</v>
      </c>
      <c r="O42" s="67">
        <f t="shared" si="6"/>
        <v>0</v>
      </c>
      <c r="P42" s="67">
        <f t="shared" si="6"/>
        <v>500</v>
      </c>
      <c r="Q42" s="67">
        <f t="shared" si="6"/>
        <v>500</v>
      </c>
      <c r="R42" s="67">
        <f t="shared" si="6"/>
        <v>500</v>
      </c>
    </row>
    <row r="43" spans="1:18" s="44" customFormat="1" ht="14.25" customHeight="1" hidden="1">
      <c r="A43" s="80" t="s">
        <v>53</v>
      </c>
      <c r="B43" s="80" t="s">
        <v>53</v>
      </c>
      <c r="C43" s="46"/>
      <c r="D43" s="10">
        <v>66</v>
      </c>
      <c r="E43" s="81">
        <v>0</v>
      </c>
      <c r="F43" s="81" t="s">
        <v>39</v>
      </c>
      <c r="G43" s="35">
        <v>866</v>
      </c>
      <c r="H43" s="47" t="s">
        <v>39</v>
      </c>
      <c r="I43" s="81" t="s">
        <v>55</v>
      </c>
      <c r="J43" s="47"/>
      <c r="K43" s="47" t="s">
        <v>216</v>
      </c>
      <c r="L43" s="60" t="s">
        <v>218</v>
      </c>
      <c r="M43" s="47" t="s">
        <v>28</v>
      </c>
      <c r="N43" s="67">
        <f t="shared" si="6"/>
        <v>500</v>
      </c>
      <c r="O43" s="67">
        <f t="shared" si="6"/>
        <v>0</v>
      </c>
      <c r="P43" s="67">
        <f t="shared" si="6"/>
        <v>500</v>
      </c>
      <c r="Q43" s="67">
        <f t="shared" si="6"/>
        <v>500</v>
      </c>
      <c r="R43" s="67">
        <f t="shared" si="6"/>
        <v>500</v>
      </c>
    </row>
    <row r="44" spans="1:18" ht="14.25" customHeight="1" hidden="1">
      <c r="A44" s="80" t="s">
        <v>64</v>
      </c>
      <c r="B44" s="80" t="s">
        <v>64</v>
      </c>
      <c r="C44" s="46"/>
      <c r="D44" s="10">
        <v>66</v>
      </c>
      <c r="E44" s="81">
        <v>0</v>
      </c>
      <c r="F44" s="81" t="s">
        <v>39</v>
      </c>
      <c r="G44" s="35">
        <v>866</v>
      </c>
      <c r="H44" s="47" t="s">
        <v>39</v>
      </c>
      <c r="I44" s="81" t="s">
        <v>55</v>
      </c>
      <c r="J44" s="47"/>
      <c r="K44" s="47" t="s">
        <v>216</v>
      </c>
      <c r="L44" s="60" t="s">
        <v>218</v>
      </c>
      <c r="M44" s="47" t="s">
        <v>28</v>
      </c>
      <c r="N44" s="67">
        <f>'4.ФС'!K52</f>
        <v>500</v>
      </c>
      <c r="O44" s="67">
        <f>'4.ФС'!L52</f>
        <v>0</v>
      </c>
      <c r="P44" s="67">
        <f>'4.ФС'!M52</f>
        <v>500</v>
      </c>
      <c r="Q44" s="67">
        <f>'4.ФС'!N52</f>
        <v>500</v>
      </c>
      <c r="R44" s="67">
        <f>'4.ФС'!O52</f>
        <v>500</v>
      </c>
    </row>
    <row r="45" spans="1:18" ht="77.25" customHeight="1" hidden="1">
      <c r="A45" s="80" t="s">
        <v>310</v>
      </c>
      <c r="B45" s="80"/>
      <c r="C45" s="46"/>
      <c r="D45" s="10">
        <v>66</v>
      </c>
      <c r="E45" s="81">
        <v>0</v>
      </c>
      <c r="F45" s="81" t="s">
        <v>39</v>
      </c>
      <c r="G45" s="35"/>
      <c r="H45" s="47"/>
      <c r="I45" s="81"/>
      <c r="J45" s="47"/>
      <c r="K45" s="47" t="s">
        <v>216</v>
      </c>
      <c r="L45" s="60" t="s">
        <v>314</v>
      </c>
      <c r="M45" s="47"/>
      <c r="N45" s="67">
        <f>N47</f>
        <v>300</v>
      </c>
      <c r="O45" s="67">
        <f>O47</f>
        <v>0</v>
      </c>
      <c r="P45" s="67">
        <f>P47</f>
        <v>300</v>
      </c>
      <c r="Q45" s="67">
        <f>Q47</f>
        <v>300</v>
      </c>
      <c r="R45" s="67">
        <f>R47</f>
        <v>300</v>
      </c>
    </row>
    <row r="46" spans="1:18" ht="17.25" customHeight="1" hidden="1">
      <c r="A46" s="80" t="s">
        <v>53</v>
      </c>
      <c r="B46" s="80"/>
      <c r="C46" s="46"/>
      <c r="D46" s="10">
        <v>66</v>
      </c>
      <c r="E46" s="81">
        <v>0</v>
      </c>
      <c r="F46" s="81" t="s">
        <v>39</v>
      </c>
      <c r="G46" s="35"/>
      <c r="H46" s="47"/>
      <c r="I46" s="81"/>
      <c r="J46" s="47"/>
      <c r="K46" s="47" t="s">
        <v>216</v>
      </c>
      <c r="L46" s="60" t="s">
        <v>314</v>
      </c>
      <c r="M46" s="47" t="s">
        <v>41</v>
      </c>
      <c r="N46" s="67">
        <f>N47</f>
        <v>300</v>
      </c>
      <c r="O46" s="67">
        <f>O47</f>
        <v>0</v>
      </c>
      <c r="P46" s="67">
        <f>P47</f>
        <v>300</v>
      </c>
      <c r="Q46" s="67">
        <f>Q47</f>
        <v>300</v>
      </c>
      <c r="R46" s="67">
        <f>R47</f>
        <v>300</v>
      </c>
    </row>
    <row r="47" spans="1:18" ht="22.5" customHeight="1" hidden="1">
      <c r="A47" s="80" t="s">
        <v>64</v>
      </c>
      <c r="B47" s="80"/>
      <c r="C47" s="46"/>
      <c r="D47" s="10">
        <v>66</v>
      </c>
      <c r="E47" s="81">
        <v>0</v>
      </c>
      <c r="F47" s="81" t="s">
        <v>39</v>
      </c>
      <c r="G47" s="35"/>
      <c r="H47" s="47"/>
      <c r="I47" s="81"/>
      <c r="J47" s="47"/>
      <c r="K47" s="47" t="s">
        <v>216</v>
      </c>
      <c r="L47" s="60" t="s">
        <v>314</v>
      </c>
      <c r="M47" s="47" t="s">
        <v>28</v>
      </c>
      <c r="N47" s="67">
        <f>'3.Вед.'!K55</f>
        <v>300</v>
      </c>
      <c r="O47" s="67">
        <f>'3.Вед.'!L55</f>
        <v>0</v>
      </c>
      <c r="P47" s="67">
        <f>'3.Вед.'!M55</f>
        <v>300</v>
      </c>
      <c r="Q47" s="67">
        <f>'3.Вед.'!N55</f>
        <v>300</v>
      </c>
      <c r="R47" s="67">
        <f>'3.Вед.'!O55</f>
        <v>300</v>
      </c>
    </row>
    <row r="48" spans="1:18" s="79" customFormat="1" ht="43.5" customHeight="1" hidden="1">
      <c r="A48" s="98" t="s">
        <v>203</v>
      </c>
      <c r="B48" s="50">
        <v>63</v>
      </c>
      <c r="C48" s="50">
        <v>0</v>
      </c>
      <c r="D48" s="30">
        <v>66</v>
      </c>
      <c r="E48" s="86">
        <v>0</v>
      </c>
      <c r="F48" s="86" t="s">
        <v>40</v>
      </c>
      <c r="G48" s="51">
        <v>866</v>
      </c>
      <c r="H48" s="55" t="s">
        <v>40</v>
      </c>
      <c r="I48" s="55"/>
      <c r="J48" s="55"/>
      <c r="K48" s="55"/>
      <c r="L48" s="55"/>
      <c r="M48" s="55"/>
      <c r="N48" s="57">
        <f aca="true" t="shared" si="7" ref="N48:R49">N49</f>
        <v>137993</v>
      </c>
      <c r="O48" s="57">
        <f t="shared" si="7"/>
        <v>0</v>
      </c>
      <c r="P48" s="57">
        <f t="shared" si="7"/>
        <v>137993</v>
      </c>
      <c r="Q48" s="57">
        <f t="shared" si="7"/>
        <v>151805</v>
      </c>
      <c r="R48" s="57">
        <f t="shared" si="7"/>
        <v>165851</v>
      </c>
    </row>
    <row r="49" spans="1:18" ht="14.25" customHeight="1" hidden="1">
      <c r="A49" s="214" t="s">
        <v>152</v>
      </c>
      <c r="B49" s="214"/>
      <c r="C49" s="46">
        <v>0</v>
      </c>
      <c r="D49" s="10">
        <v>66</v>
      </c>
      <c r="E49" s="81">
        <v>0</v>
      </c>
      <c r="F49" s="81" t="s">
        <v>40</v>
      </c>
      <c r="G49" s="36">
        <v>866</v>
      </c>
      <c r="H49" s="47" t="s">
        <v>40</v>
      </c>
      <c r="I49" s="47" t="s">
        <v>42</v>
      </c>
      <c r="J49" s="47"/>
      <c r="K49" s="47" t="s">
        <v>216</v>
      </c>
      <c r="L49" s="47"/>
      <c r="M49" s="47"/>
      <c r="N49" s="67">
        <f t="shared" si="7"/>
        <v>137993</v>
      </c>
      <c r="O49" s="67">
        <f t="shared" si="7"/>
        <v>0</v>
      </c>
      <c r="P49" s="67">
        <f t="shared" si="7"/>
        <v>137993</v>
      </c>
      <c r="Q49" s="67">
        <f t="shared" si="7"/>
        <v>151805</v>
      </c>
      <c r="R49" s="67">
        <f t="shared" si="7"/>
        <v>165851</v>
      </c>
    </row>
    <row r="50" spans="1:18" ht="46.5" customHeight="1" hidden="1">
      <c r="A50" s="74" t="s">
        <v>292</v>
      </c>
      <c r="B50" s="46">
        <v>63</v>
      </c>
      <c r="C50" s="46">
        <v>0</v>
      </c>
      <c r="D50" s="10">
        <v>66</v>
      </c>
      <c r="E50" s="81">
        <v>0</v>
      </c>
      <c r="F50" s="81" t="s">
        <v>40</v>
      </c>
      <c r="G50" s="36">
        <v>866</v>
      </c>
      <c r="H50" s="47" t="s">
        <v>40</v>
      </c>
      <c r="I50" s="47" t="s">
        <v>42</v>
      </c>
      <c r="J50" s="47" t="s">
        <v>98</v>
      </c>
      <c r="K50" s="47" t="s">
        <v>216</v>
      </c>
      <c r="L50" s="60" t="s">
        <v>183</v>
      </c>
      <c r="M50" s="47"/>
      <c r="N50" s="67">
        <f>N51+N53</f>
        <v>137993</v>
      </c>
      <c r="O50" s="67">
        <f>O51+O53</f>
        <v>0</v>
      </c>
      <c r="P50" s="67">
        <f>P51+P53</f>
        <v>137993</v>
      </c>
      <c r="Q50" s="67">
        <f>Q51+Q53</f>
        <v>151805</v>
      </c>
      <c r="R50" s="67">
        <f>R51+R53</f>
        <v>165851</v>
      </c>
    </row>
    <row r="51" spans="1:18" ht="64.5" customHeight="1" hidden="1">
      <c r="A51" s="34" t="s">
        <v>90</v>
      </c>
      <c r="B51" s="46">
        <v>63</v>
      </c>
      <c r="C51" s="46">
        <v>0</v>
      </c>
      <c r="D51" s="10">
        <v>66</v>
      </c>
      <c r="E51" s="81">
        <v>0</v>
      </c>
      <c r="F51" s="81" t="s">
        <v>40</v>
      </c>
      <c r="G51" s="36">
        <v>866</v>
      </c>
      <c r="H51" s="47" t="s">
        <v>40</v>
      </c>
      <c r="I51" s="47" t="s">
        <v>42</v>
      </c>
      <c r="J51" s="47" t="s">
        <v>98</v>
      </c>
      <c r="K51" s="47" t="s">
        <v>216</v>
      </c>
      <c r="L51" s="60" t="s">
        <v>183</v>
      </c>
      <c r="M51" s="47" t="s">
        <v>20</v>
      </c>
      <c r="N51" s="67">
        <f>N52</f>
        <v>125000</v>
      </c>
      <c r="O51" s="67">
        <f>O52</f>
        <v>0</v>
      </c>
      <c r="P51" s="67">
        <f>P52</f>
        <v>125000</v>
      </c>
      <c r="Q51" s="67">
        <f>Q52</f>
        <v>131000</v>
      </c>
      <c r="R51" s="67">
        <f>R52</f>
        <v>137000</v>
      </c>
    </row>
    <row r="52" spans="1:18" ht="30" customHeight="1" hidden="1">
      <c r="A52" s="34" t="s">
        <v>92</v>
      </c>
      <c r="B52" s="46">
        <v>63</v>
      </c>
      <c r="C52" s="46">
        <v>0</v>
      </c>
      <c r="D52" s="10">
        <v>66</v>
      </c>
      <c r="E52" s="81">
        <v>0</v>
      </c>
      <c r="F52" s="81" t="s">
        <v>40</v>
      </c>
      <c r="G52" s="36">
        <v>866</v>
      </c>
      <c r="H52" s="47" t="s">
        <v>40</v>
      </c>
      <c r="I52" s="47" t="s">
        <v>42</v>
      </c>
      <c r="J52" s="47" t="s">
        <v>98</v>
      </c>
      <c r="K52" s="47" t="s">
        <v>216</v>
      </c>
      <c r="L52" s="60" t="s">
        <v>183</v>
      </c>
      <c r="M52" s="47" t="s">
        <v>21</v>
      </c>
      <c r="N52" s="67">
        <f>'4.ФС'!K63</f>
        <v>125000</v>
      </c>
      <c r="O52" s="67">
        <f>'4.ФС'!L63</f>
        <v>0</v>
      </c>
      <c r="P52" s="67">
        <f>'4.ФС'!M63</f>
        <v>125000</v>
      </c>
      <c r="Q52" s="67">
        <f>'4.ФС'!N63</f>
        <v>131000</v>
      </c>
      <c r="R52" s="67">
        <f>'4.ФС'!O63</f>
        <v>137000</v>
      </c>
    </row>
    <row r="53" spans="1:18" ht="30" customHeight="1" hidden="1">
      <c r="A53" s="73" t="s">
        <v>167</v>
      </c>
      <c r="B53" s="46">
        <v>63</v>
      </c>
      <c r="C53" s="46">
        <v>0</v>
      </c>
      <c r="D53" s="10">
        <v>66</v>
      </c>
      <c r="E53" s="81">
        <v>0</v>
      </c>
      <c r="F53" s="81" t="s">
        <v>40</v>
      </c>
      <c r="G53" s="35">
        <v>866</v>
      </c>
      <c r="H53" s="47" t="s">
        <v>40</v>
      </c>
      <c r="I53" s="47" t="s">
        <v>42</v>
      </c>
      <c r="J53" s="47" t="s">
        <v>98</v>
      </c>
      <c r="K53" s="47" t="s">
        <v>216</v>
      </c>
      <c r="L53" s="60" t="s">
        <v>183</v>
      </c>
      <c r="M53" s="47" t="s">
        <v>22</v>
      </c>
      <c r="N53" s="67">
        <f>N54</f>
        <v>12993</v>
      </c>
      <c r="O53" s="67">
        <f>O54</f>
        <v>0</v>
      </c>
      <c r="P53" s="67">
        <f>P54</f>
        <v>12993</v>
      </c>
      <c r="Q53" s="67">
        <f>Q54</f>
        <v>20805</v>
      </c>
      <c r="R53" s="67">
        <f>R54</f>
        <v>28851</v>
      </c>
    </row>
    <row r="54" spans="1:18" ht="30" customHeight="1" hidden="1">
      <c r="A54" s="73" t="s">
        <v>168</v>
      </c>
      <c r="B54" s="46">
        <v>63</v>
      </c>
      <c r="C54" s="46">
        <v>0</v>
      </c>
      <c r="D54" s="10">
        <v>66</v>
      </c>
      <c r="E54" s="81">
        <v>0</v>
      </c>
      <c r="F54" s="81" t="s">
        <v>40</v>
      </c>
      <c r="G54" s="35">
        <v>866</v>
      </c>
      <c r="H54" s="47" t="s">
        <v>40</v>
      </c>
      <c r="I54" s="47" t="s">
        <v>42</v>
      </c>
      <c r="J54" s="47" t="s">
        <v>98</v>
      </c>
      <c r="K54" s="47" t="s">
        <v>216</v>
      </c>
      <c r="L54" s="60" t="s">
        <v>183</v>
      </c>
      <c r="M54" s="47" t="s">
        <v>23</v>
      </c>
      <c r="N54" s="67">
        <f>'4.ФС'!K65</f>
        <v>12993</v>
      </c>
      <c r="O54" s="67">
        <f>'4.ФС'!L65</f>
        <v>0</v>
      </c>
      <c r="P54" s="67">
        <f>'4.ФС'!M65</f>
        <v>12993</v>
      </c>
      <c r="Q54" s="67">
        <f>'4.ФС'!N65</f>
        <v>20805</v>
      </c>
      <c r="R54" s="67">
        <f>'4.ФС'!O65</f>
        <v>28851</v>
      </c>
    </row>
    <row r="55" spans="1:18" ht="40.5" customHeight="1">
      <c r="A55" s="80" t="s">
        <v>202</v>
      </c>
      <c r="B55" s="46">
        <v>63</v>
      </c>
      <c r="C55" s="46">
        <v>0</v>
      </c>
      <c r="D55" s="10">
        <v>66</v>
      </c>
      <c r="E55" s="81">
        <v>0</v>
      </c>
      <c r="F55" s="81" t="s">
        <v>42</v>
      </c>
      <c r="G55" s="36">
        <v>866</v>
      </c>
      <c r="H55" s="47" t="s">
        <v>42</v>
      </c>
      <c r="I55" s="47"/>
      <c r="J55" s="47"/>
      <c r="K55" s="47"/>
      <c r="L55" s="47"/>
      <c r="M55" s="47"/>
      <c r="N55" s="67">
        <f aca="true" t="shared" si="8" ref="N55:R56">N56</f>
        <v>0</v>
      </c>
      <c r="O55" s="67">
        <f t="shared" si="8"/>
        <v>25000</v>
      </c>
      <c r="P55" s="67">
        <f t="shared" si="8"/>
        <v>25000</v>
      </c>
      <c r="Q55" s="67">
        <f t="shared" si="8"/>
        <v>0</v>
      </c>
      <c r="R55" s="67">
        <f t="shared" si="8"/>
        <v>0</v>
      </c>
    </row>
    <row r="56" spans="1:18" ht="15.75" customHeight="1">
      <c r="A56" s="214" t="s">
        <v>152</v>
      </c>
      <c r="B56" s="214"/>
      <c r="C56" s="46">
        <v>0</v>
      </c>
      <c r="D56" s="10">
        <v>66</v>
      </c>
      <c r="E56" s="81">
        <v>0</v>
      </c>
      <c r="F56" s="81" t="s">
        <v>42</v>
      </c>
      <c r="G56" s="150">
        <v>866</v>
      </c>
      <c r="H56" s="47" t="s">
        <v>42</v>
      </c>
      <c r="I56" s="81" t="s">
        <v>52</v>
      </c>
      <c r="J56" s="81"/>
      <c r="K56" s="47" t="s">
        <v>216</v>
      </c>
      <c r="L56" s="81"/>
      <c r="M56" s="47"/>
      <c r="N56" s="67">
        <f t="shared" si="8"/>
        <v>0</v>
      </c>
      <c r="O56" s="67">
        <f t="shared" si="8"/>
        <v>25000</v>
      </c>
      <c r="P56" s="67">
        <f t="shared" si="8"/>
        <v>25000</v>
      </c>
      <c r="Q56" s="67">
        <f t="shared" si="8"/>
        <v>0</v>
      </c>
      <c r="R56" s="67">
        <f t="shared" si="8"/>
        <v>0</v>
      </c>
    </row>
    <row r="57" spans="1:18" ht="14.25" customHeight="1">
      <c r="A57" s="74" t="s">
        <v>99</v>
      </c>
      <c r="B57" s="46">
        <v>63</v>
      </c>
      <c r="C57" s="46">
        <v>0</v>
      </c>
      <c r="D57" s="10">
        <v>66</v>
      </c>
      <c r="E57" s="81">
        <v>0</v>
      </c>
      <c r="F57" s="81" t="s">
        <v>42</v>
      </c>
      <c r="G57" s="35">
        <v>866</v>
      </c>
      <c r="H57" s="47" t="s">
        <v>42</v>
      </c>
      <c r="I57" s="47" t="s">
        <v>52</v>
      </c>
      <c r="J57" s="81" t="s">
        <v>100</v>
      </c>
      <c r="K57" s="47" t="s">
        <v>216</v>
      </c>
      <c r="L57" s="60" t="s">
        <v>184</v>
      </c>
      <c r="M57" s="47"/>
      <c r="N57" s="67">
        <f aca="true" t="shared" si="9" ref="N57:R58">N58</f>
        <v>0</v>
      </c>
      <c r="O57" s="67">
        <f t="shared" si="9"/>
        <v>25000</v>
      </c>
      <c r="P57" s="67">
        <f t="shared" si="9"/>
        <v>25000</v>
      </c>
      <c r="Q57" s="67">
        <f t="shared" si="9"/>
        <v>0</v>
      </c>
      <c r="R57" s="67">
        <f t="shared" si="9"/>
        <v>0</v>
      </c>
    </row>
    <row r="58" spans="1:18" ht="28.5" customHeight="1">
      <c r="A58" s="73" t="s">
        <v>167</v>
      </c>
      <c r="B58" s="46">
        <v>63</v>
      </c>
      <c r="C58" s="46">
        <v>0</v>
      </c>
      <c r="D58" s="10">
        <v>66</v>
      </c>
      <c r="E58" s="81">
        <v>0</v>
      </c>
      <c r="F58" s="81" t="s">
        <v>42</v>
      </c>
      <c r="G58" s="35">
        <v>866</v>
      </c>
      <c r="H58" s="47" t="s">
        <v>42</v>
      </c>
      <c r="I58" s="81" t="s">
        <v>52</v>
      </c>
      <c r="J58" s="81" t="s">
        <v>100</v>
      </c>
      <c r="K58" s="47" t="s">
        <v>216</v>
      </c>
      <c r="L58" s="60" t="s">
        <v>184</v>
      </c>
      <c r="M58" s="47" t="s">
        <v>22</v>
      </c>
      <c r="N58" s="67">
        <f t="shared" si="9"/>
        <v>0</v>
      </c>
      <c r="O58" s="67">
        <f t="shared" si="9"/>
        <v>25000</v>
      </c>
      <c r="P58" s="67">
        <f t="shared" si="9"/>
        <v>25000</v>
      </c>
      <c r="Q58" s="67">
        <f t="shared" si="9"/>
        <v>0</v>
      </c>
      <c r="R58" s="67">
        <f t="shared" si="9"/>
        <v>0</v>
      </c>
    </row>
    <row r="59" spans="1:18" ht="28.5" customHeight="1">
      <c r="A59" s="73" t="s">
        <v>168</v>
      </c>
      <c r="B59" s="46">
        <v>63</v>
      </c>
      <c r="C59" s="46">
        <v>0</v>
      </c>
      <c r="D59" s="10">
        <v>66</v>
      </c>
      <c r="E59" s="81">
        <v>0</v>
      </c>
      <c r="F59" s="81" t="s">
        <v>42</v>
      </c>
      <c r="G59" s="35">
        <v>866</v>
      </c>
      <c r="H59" s="47" t="s">
        <v>42</v>
      </c>
      <c r="I59" s="81" t="s">
        <v>52</v>
      </c>
      <c r="J59" s="81" t="s">
        <v>100</v>
      </c>
      <c r="K59" s="47" t="s">
        <v>216</v>
      </c>
      <c r="L59" s="60" t="s">
        <v>184</v>
      </c>
      <c r="M59" s="47" t="s">
        <v>23</v>
      </c>
      <c r="N59" s="67">
        <f>'4.ФС'!K70</f>
        <v>0</v>
      </c>
      <c r="O59" s="67">
        <f>'4.ФС'!L70</f>
        <v>25000</v>
      </c>
      <c r="P59" s="67">
        <f>'4.ФС'!M70</f>
        <v>25000</v>
      </c>
      <c r="Q59" s="67">
        <f>'4.ФС'!N70</f>
        <v>0</v>
      </c>
      <c r="R59" s="67">
        <f>'4.ФС'!O70</f>
        <v>0</v>
      </c>
    </row>
    <row r="60" spans="1:18" s="90" customFormat="1" ht="32.25" customHeight="1">
      <c r="A60" s="110" t="s">
        <v>199</v>
      </c>
      <c r="B60" s="50">
        <v>63</v>
      </c>
      <c r="C60" s="153">
        <v>0</v>
      </c>
      <c r="D60" s="30">
        <v>66</v>
      </c>
      <c r="E60" s="86">
        <v>0</v>
      </c>
      <c r="F60" s="86" t="s">
        <v>44</v>
      </c>
      <c r="G60" s="78">
        <v>866</v>
      </c>
      <c r="H60" s="55" t="s">
        <v>44</v>
      </c>
      <c r="I60" s="55" t="s">
        <v>132</v>
      </c>
      <c r="J60" s="55"/>
      <c r="K60" s="55"/>
      <c r="L60" s="55"/>
      <c r="M60" s="55"/>
      <c r="N60" s="57">
        <f aca="true" t="shared" si="10" ref="N60:R61">N61</f>
        <v>2167044</v>
      </c>
      <c r="O60" s="57">
        <f>O61+O65</f>
        <v>328973.63</v>
      </c>
      <c r="P60" s="57">
        <f>P61+P65</f>
        <v>2496017.63</v>
      </c>
      <c r="Q60" s="57">
        <f t="shared" si="10"/>
        <v>2211979</v>
      </c>
      <c r="R60" s="57">
        <f t="shared" si="10"/>
        <v>2224689</v>
      </c>
    </row>
    <row r="61" spans="1:18" s="88" customFormat="1" ht="16.5" customHeight="1">
      <c r="A61" s="214" t="s">
        <v>152</v>
      </c>
      <c r="B61" s="214"/>
      <c r="C61" s="156"/>
      <c r="D61" s="10">
        <v>66</v>
      </c>
      <c r="E61" s="81">
        <v>0</v>
      </c>
      <c r="F61" s="81" t="s">
        <v>44</v>
      </c>
      <c r="G61" s="35"/>
      <c r="H61" s="47"/>
      <c r="I61" s="47"/>
      <c r="J61" s="47"/>
      <c r="K61" s="47" t="s">
        <v>216</v>
      </c>
      <c r="L61" s="47"/>
      <c r="M61" s="47"/>
      <c r="N61" s="67">
        <f t="shared" si="10"/>
        <v>2167044</v>
      </c>
      <c r="O61" s="67">
        <f t="shared" si="10"/>
        <v>313973.63</v>
      </c>
      <c r="P61" s="67">
        <f t="shared" si="10"/>
        <v>2481017.63</v>
      </c>
      <c r="Q61" s="67">
        <f t="shared" si="10"/>
        <v>2211979</v>
      </c>
      <c r="R61" s="67">
        <f t="shared" si="10"/>
        <v>2224689</v>
      </c>
    </row>
    <row r="62" spans="1:18" s="88" customFormat="1" ht="195" customHeight="1">
      <c r="A62" s="112" t="s">
        <v>174</v>
      </c>
      <c r="B62" s="46">
        <v>63</v>
      </c>
      <c r="C62" s="46">
        <v>0</v>
      </c>
      <c r="D62" s="10">
        <v>66</v>
      </c>
      <c r="E62" s="81">
        <v>0</v>
      </c>
      <c r="F62" s="81" t="s">
        <v>44</v>
      </c>
      <c r="G62" s="35">
        <v>866</v>
      </c>
      <c r="H62" s="47" t="s">
        <v>44</v>
      </c>
      <c r="I62" s="47" t="s">
        <v>132</v>
      </c>
      <c r="J62" s="47" t="s">
        <v>133</v>
      </c>
      <c r="K62" s="47" t="s">
        <v>216</v>
      </c>
      <c r="L62" s="91" t="s">
        <v>185</v>
      </c>
      <c r="M62" s="47"/>
      <c r="N62" s="67">
        <f aca="true" t="shared" si="11" ref="N62:R63">N63</f>
        <v>2167044</v>
      </c>
      <c r="O62" s="67">
        <f t="shared" si="11"/>
        <v>313973.63</v>
      </c>
      <c r="P62" s="67">
        <f t="shared" si="11"/>
        <v>2481017.63</v>
      </c>
      <c r="Q62" s="67">
        <f t="shared" si="11"/>
        <v>2211979</v>
      </c>
      <c r="R62" s="67">
        <f t="shared" si="11"/>
        <v>2224689</v>
      </c>
    </row>
    <row r="63" spans="1:18" s="88" customFormat="1" ht="32.25" customHeight="1">
      <c r="A63" s="73" t="s">
        <v>167</v>
      </c>
      <c r="B63" s="46">
        <v>63</v>
      </c>
      <c r="C63" s="46">
        <v>0</v>
      </c>
      <c r="D63" s="10">
        <v>66</v>
      </c>
      <c r="E63" s="81">
        <v>0</v>
      </c>
      <c r="F63" s="81" t="s">
        <v>44</v>
      </c>
      <c r="G63" s="35">
        <v>866</v>
      </c>
      <c r="H63" s="47" t="s">
        <v>44</v>
      </c>
      <c r="I63" s="47" t="s">
        <v>132</v>
      </c>
      <c r="J63" s="47" t="s">
        <v>133</v>
      </c>
      <c r="K63" s="47" t="s">
        <v>216</v>
      </c>
      <c r="L63" s="60" t="s">
        <v>185</v>
      </c>
      <c r="M63" s="47" t="s">
        <v>22</v>
      </c>
      <c r="N63" s="67">
        <f t="shared" si="11"/>
        <v>2167044</v>
      </c>
      <c r="O63" s="67">
        <f t="shared" si="11"/>
        <v>313973.63</v>
      </c>
      <c r="P63" s="67">
        <f t="shared" si="11"/>
        <v>2481017.63</v>
      </c>
      <c r="Q63" s="67">
        <f t="shared" si="11"/>
        <v>2211979</v>
      </c>
      <c r="R63" s="67">
        <f t="shared" si="11"/>
        <v>2224689</v>
      </c>
    </row>
    <row r="64" spans="1:18" s="88" customFormat="1" ht="30" customHeight="1">
      <c r="A64" s="73" t="s">
        <v>168</v>
      </c>
      <c r="B64" s="46">
        <v>63</v>
      </c>
      <c r="C64" s="46">
        <v>0</v>
      </c>
      <c r="D64" s="10">
        <v>66</v>
      </c>
      <c r="E64" s="81">
        <v>0</v>
      </c>
      <c r="F64" s="81" t="s">
        <v>44</v>
      </c>
      <c r="G64" s="35">
        <v>866</v>
      </c>
      <c r="H64" s="47" t="s">
        <v>44</v>
      </c>
      <c r="I64" s="47" t="s">
        <v>132</v>
      </c>
      <c r="J64" s="47" t="s">
        <v>133</v>
      </c>
      <c r="K64" s="47" t="s">
        <v>216</v>
      </c>
      <c r="L64" s="60" t="s">
        <v>185</v>
      </c>
      <c r="M64" s="47" t="s">
        <v>23</v>
      </c>
      <c r="N64" s="67">
        <f>'4.ФС'!K79</f>
        <v>2167044</v>
      </c>
      <c r="O64" s="67">
        <f>'4.ФС'!L79</f>
        <v>313973.63</v>
      </c>
      <c r="P64" s="67">
        <f>'4.ФС'!M79</f>
        <v>2481017.63</v>
      </c>
      <c r="Q64" s="67">
        <f>'4.ФС'!N79</f>
        <v>2211979</v>
      </c>
      <c r="R64" s="67">
        <f>'4.ФС'!O79</f>
        <v>2224689</v>
      </c>
    </row>
    <row r="65" spans="1:18" s="88" customFormat="1" ht="18" customHeight="1">
      <c r="A65" s="180" t="s">
        <v>338</v>
      </c>
      <c r="B65" s="46"/>
      <c r="C65" s="46"/>
      <c r="D65" s="10">
        <v>66</v>
      </c>
      <c r="E65" s="81">
        <v>0</v>
      </c>
      <c r="F65" s="81" t="s">
        <v>44</v>
      </c>
      <c r="G65" s="35"/>
      <c r="H65" s="47"/>
      <c r="I65" s="47"/>
      <c r="J65" s="47"/>
      <c r="K65" s="47" t="s">
        <v>216</v>
      </c>
      <c r="L65" s="60" t="s">
        <v>342</v>
      </c>
      <c r="M65" s="47"/>
      <c r="N65" s="67">
        <v>0</v>
      </c>
      <c r="O65" s="67">
        <f>'3.Вед.'!L80</f>
        <v>15000</v>
      </c>
      <c r="P65" s="67">
        <f>'3.Вед.'!M80</f>
        <v>15000</v>
      </c>
      <c r="Q65" s="67"/>
      <c r="R65" s="67"/>
    </row>
    <row r="66" spans="1:18" s="88" customFormat="1" ht="30" customHeight="1">
      <c r="A66" s="180" t="s">
        <v>339</v>
      </c>
      <c r="B66" s="46"/>
      <c r="C66" s="46"/>
      <c r="D66" s="10">
        <v>66</v>
      </c>
      <c r="E66" s="81">
        <v>0</v>
      </c>
      <c r="F66" s="81" t="s">
        <v>44</v>
      </c>
      <c r="G66" s="35"/>
      <c r="H66" s="47"/>
      <c r="I66" s="47"/>
      <c r="J66" s="47"/>
      <c r="K66" s="47" t="s">
        <v>216</v>
      </c>
      <c r="L66" s="60" t="s">
        <v>342</v>
      </c>
      <c r="M66" s="47"/>
      <c r="N66" s="67">
        <v>0</v>
      </c>
      <c r="O66" s="67">
        <f>'3.Вед.'!L81</f>
        <v>15000</v>
      </c>
      <c r="P66" s="67">
        <f>'3.Вед.'!M81</f>
        <v>15000</v>
      </c>
      <c r="Q66" s="67"/>
      <c r="R66" s="67"/>
    </row>
    <row r="67" spans="1:18" s="88" customFormat="1" ht="30" customHeight="1">
      <c r="A67" s="180" t="s">
        <v>167</v>
      </c>
      <c r="B67" s="46"/>
      <c r="C67" s="46"/>
      <c r="D67" s="10">
        <v>66</v>
      </c>
      <c r="E67" s="81">
        <v>0</v>
      </c>
      <c r="F67" s="81" t="s">
        <v>44</v>
      </c>
      <c r="G67" s="35"/>
      <c r="H67" s="47"/>
      <c r="I67" s="47"/>
      <c r="J67" s="47"/>
      <c r="K67" s="47" t="s">
        <v>216</v>
      </c>
      <c r="L67" s="60" t="s">
        <v>342</v>
      </c>
      <c r="M67" s="47" t="s">
        <v>22</v>
      </c>
      <c r="N67" s="67">
        <v>0</v>
      </c>
      <c r="O67" s="67">
        <f>'3.Вед.'!L82</f>
        <v>15000</v>
      </c>
      <c r="P67" s="67">
        <f>'3.Вед.'!M82</f>
        <v>15000</v>
      </c>
      <c r="Q67" s="67"/>
      <c r="R67" s="67"/>
    </row>
    <row r="68" spans="1:18" s="88" customFormat="1" ht="30" customHeight="1">
      <c r="A68" s="180" t="s">
        <v>95</v>
      </c>
      <c r="B68" s="46"/>
      <c r="C68" s="46"/>
      <c r="D68" s="10">
        <v>66</v>
      </c>
      <c r="E68" s="81">
        <v>0</v>
      </c>
      <c r="F68" s="81" t="s">
        <v>44</v>
      </c>
      <c r="G68" s="35"/>
      <c r="H68" s="47"/>
      <c r="I68" s="47"/>
      <c r="J68" s="47"/>
      <c r="K68" s="47" t="s">
        <v>216</v>
      </c>
      <c r="L68" s="60" t="s">
        <v>342</v>
      </c>
      <c r="M68" s="47" t="s">
        <v>23</v>
      </c>
      <c r="N68" s="67">
        <v>0</v>
      </c>
      <c r="O68" s="67">
        <f>'3.Вед.'!L83</f>
        <v>15000</v>
      </c>
      <c r="P68" s="67">
        <f>'3.Вед.'!M83</f>
        <v>15000</v>
      </c>
      <c r="Q68" s="67"/>
      <c r="R68" s="67"/>
    </row>
    <row r="69" spans="1:18" s="90" customFormat="1" ht="42.75" customHeight="1">
      <c r="A69" s="115" t="s">
        <v>200</v>
      </c>
      <c r="B69" s="50">
        <v>63</v>
      </c>
      <c r="C69" s="50">
        <v>0</v>
      </c>
      <c r="D69" s="30">
        <v>66</v>
      </c>
      <c r="E69" s="86">
        <v>0</v>
      </c>
      <c r="F69" s="86" t="s">
        <v>45</v>
      </c>
      <c r="G69" s="51">
        <v>866</v>
      </c>
      <c r="H69" s="59" t="s">
        <v>45</v>
      </c>
      <c r="I69" s="59"/>
      <c r="J69" s="59"/>
      <c r="K69" s="59"/>
      <c r="L69" s="59"/>
      <c r="M69" s="59"/>
      <c r="N69" s="92">
        <f>N70</f>
        <v>78100</v>
      </c>
      <c r="O69" s="92">
        <f>O70</f>
        <v>55200</v>
      </c>
      <c r="P69" s="92">
        <f>P70</f>
        <v>133300</v>
      </c>
      <c r="Q69" s="92">
        <f>Q70</f>
        <v>80000</v>
      </c>
      <c r="R69" s="92">
        <f>R70</f>
        <v>80000</v>
      </c>
    </row>
    <row r="70" spans="1:18" s="88" customFormat="1" ht="15.75" customHeight="1">
      <c r="A70" s="112" t="s">
        <v>152</v>
      </c>
      <c r="B70" s="46">
        <v>63</v>
      </c>
      <c r="C70" s="46">
        <v>0</v>
      </c>
      <c r="D70" s="10">
        <v>66</v>
      </c>
      <c r="E70" s="81">
        <v>0</v>
      </c>
      <c r="F70" s="81" t="s">
        <v>45</v>
      </c>
      <c r="G70" s="36">
        <v>866</v>
      </c>
      <c r="H70" s="65" t="s">
        <v>45</v>
      </c>
      <c r="I70" s="65" t="s">
        <v>39</v>
      </c>
      <c r="J70" s="65"/>
      <c r="K70" s="47" t="s">
        <v>216</v>
      </c>
      <c r="L70" s="63"/>
      <c r="M70" s="65"/>
      <c r="N70" s="94">
        <f>N71+N74+N77+N80</f>
        <v>78100</v>
      </c>
      <c r="O70" s="94">
        <f>O71+O74+O77+O80</f>
        <v>55200</v>
      </c>
      <c r="P70" s="94">
        <f>P71+P74+P77+P80</f>
        <v>133300</v>
      </c>
      <c r="Q70" s="94">
        <f>Q71+Q74+Q77+Q80</f>
        <v>80000</v>
      </c>
      <c r="R70" s="94">
        <f>R71+R74+R77+R80</f>
        <v>80000</v>
      </c>
    </row>
    <row r="71" spans="1:18" s="88" customFormat="1" ht="15.75" customHeight="1">
      <c r="A71" s="116" t="s">
        <v>201</v>
      </c>
      <c r="B71" s="46">
        <v>63</v>
      </c>
      <c r="C71" s="46">
        <v>0</v>
      </c>
      <c r="D71" s="10">
        <v>66</v>
      </c>
      <c r="E71" s="81">
        <v>0</v>
      </c>
      <c r="F71" s="81" t="s">
        <v>45</v>
      </c>
      <c r="G71" s="35">
        <v>866</v>
      </c>
      <c r="H71" s="65" t="s">
        <v>45</v>
      </c>
      <c r="I71" s="65" t="s">
        <v>42</v>
      </c>
      <c r="J71" s="65" t="s">
        <v>101</v>
      </c>
      <c r="K71" s="47" t="s">
        <v>216</v>
      </c>
      <c r="L71" s="65" t="s">
        <v>186</v>
      </c>
      <c r="M71" s="65"/>
      <c r="N71" s="94">
        <f aca="true" t="shared" si="12" ref="N71:R72">N72</f>
        <v>75000</v>
      </c>
      <c r="O71" s="94">
        <f t="shared" si="12"/>
        <v>20000</v>
      </c>
      <c r="P71" s="94">
        <f t="shared" si="12"/>
        <v>95000</v>
      </c>
      <c r="Q71" s="94">
        <f t="shared" si="12"/>
        <v>75000</v>
      </c>
      <c r="R71" s="94">
        <f t="shared" si="12"/>
        <v>75000</v>
      </c>
    </row>
    <row r="72" spans="1:18" s="88" customFormat="1" ht="33.75" customHeight="1">
      <c r="A72" s="73" t="s">
        <v>167</v>
      </c>
      <c r="B72" s="46">
        <v>63</v>
      </c>
      <c r="C72" s="46">
        <v>0</v>
      </c>
      <c r="D72" s="10">
        <v>66</v>
      </c>
      <c r="E72" s="81">
        <v>0</v>
      </c>
      <c r="F72" s="81" t="s">
        <v>45</v>
      </c>
      <c r="G72" s="35">
        <v>866</v>
      </c>
      <c r="H72" s="65" t="s">
        <v>45</v>
      </c>
      <c r="I72" s="65" t="s">
        <v>42</v>
      </c>
      <c r="J72" s="65" t="s">
        <v>101</v>
      </c>
      <c r="K72" s="47" t="s">
        <v>216</v>
      </c>
      <c r="L72" s="65" t="s">
        <v>186</v>
      </c>
      <c r="M72" s="65" t="s">
        <v>22</v>
      </c>
      <c r="N72" s="94">
        <f t="shared" si="12"/>
        <v>75000</v>
      </c>
      <c r="O72" s="94">
        <f t="shared" si="12"/>
        <v>20000</v>
      </c>
      <c r="P72" s="94">
        <f t="shared" si="12"/>
        <v>95000</v>
      </c>
      <c r="Q72" s="94">
        <f t="shared" si="12"/>
        <v>75000</v>
      </c>
      <c r="R72" s="94">
        <f t="shared" si="12"/>
        <v>75000</v>
      </c>
    </row>
    <row r="73" spans="1:18" ht="28.5" customHeight="1">
      <c r="A73" s="73" t="s">
        <v>168</v>
      </c>
      <c r="B73" s="46">
        <v>63</v>
      </c>
      <c r="C73" s="46">
        <v>0</v>
      </c>
      <c r="D73" s="10">
        <v>66</v>
      </c>
      <c r="E73" s="81">
        <v>0</v>
      </c>
      <c r="F73" s="81" t="s">
        <v>45</v>
      </c>
      <c r="G73" s="35">
        <v>866</v>
      </c>
      <c r="H73" s="65" t="s">
        <v>45</v>
      </c>
      <c r="I73" s="65" t="s">
        <v>42</v>
      </c>
      <c r="J73" s="65" t="s">
        <v>101</v>
      </c>
      <c r="K73" s="47" t="s">
        <v>216</v>
      </c>
      <c r="L73" s="65" t="s">
        <v>186</v>
      </c>
      <c r="M73" s="65" t="s">
        <v>23</v>
      </c>
      <c r="N73" s="94">
        <f>'4.ФС'!K88</f>
        <v>75000</v>
      </c>
      <c r="O73" s="94">
        <f>'4.ФС'!L88</f>
        <v>20000</v>
      </c>
      <c r="P73" s="94">
        <f>'4.ФС'!M88</f>
        <v>95000</v>
      </c>
      <c r="Q73" s="94">
        <f>'4.ФС'!N88</f>
        <v>75000</v>
      </c>
      <c r="R73" s="94">
        <f>'4.ФС'!O88</f>
        <v>75000</v>
      </c>
    </row>
    <row r="74" spans="1:18" ht="14.25" customHeight="1">
      <c r="A74" s="96" t="s">
        <v>153</v>
      </c>
      <c r="B74" s="46"/>
      <c r="C74" s="46"/>
      <c r="D74" s="10">
        <v>66</v>
      </c>
      <c r="E74" s="81">
        <v>0</v>
      </c>
      <c r="F74" s="81" t="s">
        <v>45</v>
      </c>
      <c r="G74" s="35">
        <v>866</v>
      </c>
      <c r="H74" s="65" t="s">
        <v>45</v>
      </c>
      <c r="I74" s="65" t="s">
        <v>42</v>
      </c>
      <c r="J74" s="65" t="s">
        <v>101</v>
      </c>
      <c r="K74" s="47" t="s">
        <v>216</v>
      </c>
      <c r="L74" s="65" t="s">
        <v>187</v>
      </c>
      <c r="M74" s="65"/>
      <c r="N74" s="94">
        <f aca="true" t="shared" si="13" ref="N74:R75">N75</f>
        <v>0</v>
      </c>
      <c r="O74" s="94">
        <f t="shared" si="13"/>
        <v>35000</v>
      </c>
      <c r="P74" s="94">
        <f t="shared" si="13"/>
        <v>35000</v>
      </c>
      <c r="Q74" s="94">
        <f t="shared" si="13"/>
        <v>0</v>
      </c>
      <c r="R74" s="94">
        <f t="shared" si="13"/>
        <v>0</v>
      </c>
    </row>
    <row r="75" spans="1:18" ht="28.5" customHeight="1">
      <c r="A75" s="73" t="s">
        <v>167</v>
      </c>
      <c r="B75" s="46"/>
      <c r="C75" s="46"/>
      <c r="D75" s="10">
        <v>66</v>
      </c>
      <c r="E75" s="81">
        <v>0</v>
      </c>
      <c r="F75" s="81" t="s">
        <v>45</v>
      </c>
      <c r="G75" s="35">
        <v>866</v>
      </c>
      <c r="H75" s="65" t="s">
        <v>45</v>
      </c>
      <c r="I75" s="65" t="s">
        <v>42</v>
      </c>
      <c r="J75" s="65" t="s">
        <v>101</v>
      </c>
      <c r="K75" s="47" t="s">
        <v>216</v>
      </c>
      <c r="L75" s="65" t="s">
        <v>187</v>
      </c>
      <c r="M75" s="65" t="s">
        <v>22</v>
      </c>
      <c r="N75" s="94">
        <f t="shared" si="13"/>
        <v>0</v>
      </c>
      <c r="O75" s="94">
        <f t="shared" si="13"/>
        <v>35000</v>
      </c>
      <c r="P75" s="94">
        <f t="shared" si="13"/>
        <v>35000</v>
      </c>
      <c r="Q75" s="94">
        <f t="shared" si="13"/>
        <v>0</v>
      </c>
      <c r="R75" s="94">
        <f t="shared" si="13"/>
        <v>0</v>
      </c>
    </row>
    <row r="76" spans="1:18" ht="28.5" customHeight="1">
      <c r="A76" s="73" t="s">
        <v>168</v>
      </c>
      <c r="B76" s="46"/>
      <c r="C76" s="46"/>
      <c r="D76" s="10">
        <v>66</v>
      </c>
      <c r="E76" s="81">
        <v>0</v>
      </c>
      <c r="F76" s="81" t="s">
        <v>45</v>
      </c>
      <c r="G76" s="35">
        <v>866</v>
      </c>
      <c r="H76" s="65" t="s">
        <v>45</v>
      </c>
      <c r="I76" s="65" t="s">
        <v>42</v>
      </c>
      <c r="J76" s="65" t="s">
        <v>101</v>
      </c>
      <c r="K76" s="47" t="s">
        <v>216</v>
      </c>
      <c r="L76" s="65" t="s">
        <v>187</v>
      </c>
      <c r="M76" s="65" t="s">
        <v>23</v>
      </c>
      <c r="N76" s="94">
        <f>'4.ФС'!K91</f>
        <v>0</v>
      </c>
      <c r="O76" s="94">
        <f>'4.ФС'!L91</f>
        <v>35000</v>
      </c>
      <c r="P76" s="94">
        <f>'4.ФС'!M91</f>
        <v>35000</v>
      </c>
      <c r="Q76" s="94">
        <f>'4.ФС'!N91</f>
        <v>0</v>
      </c>
      <c r="R76" s="94">
        <f>'4.ФС'!O91</f>
        <v>0</v>
      </c>
    </row>
    <row r="77" spans="1:18" ht="14.25" customHeight="1">
      <c r="A77" s="73" t="s">
        <v>103</v>
      </c>
      <c r="B77" s="46">
        <v>63</v>
      </c>
      <c r="C77" s="46">
        <v>0</v>
      </c>
      <c r="D77" s="10">
        <v>66</v>
      </c>
      <c r="E77" s="81">
        <v>0</v>
      </c>
      <c r="F77" s="81" t="s">
        <v>45</v>
      </c>
      <c r="G77" s="35">
        <v>866</v>
      </c>
      <c r="H77" s="65" t="s">
        <v>45</v>
      </c>
      <c r="I77" s="65" t="s">
        <v>42</v>
      </c>
      <c r="J77" s="65" t="s">
        <v>102</v>
      </c>
      <c r="K77" s="47" t="s">
        <v>216</v>
      </c>
      <c r="L77" s="65" t="s">
        <v>188</v>
      </c>
      <c r="M77" s="65"/>
      <c r="N77" s="94">
        <f aca="true" t="shared" si="14" ref="N77:R78">N78</f>
        <v>3100</v>
      </c>
      <c r="O77" s="94">
        <f t="shared" si="14"/>
        <v>200</v>
      </c>
      <c r="P77" s="94">
        <f t="shared" si="14"/>
        <v>3300</v>
      </c>
      <c r="Q77" s="94">
        <f t="shared" si="14"/>
        <v>5000</v>
      </c>
      <c r="R77" s="94">
        <f t="shared" si="14"/>
        <v>5000</v>
      </c>
    </row>
    <row r="78" spans="1:18" ht="15.75" customHeight="1">
      <c r="A78" s="73" t="s">
        <v>167</v>
      </c>
      <c r="B78" s="46">
        <v>63</v>
      </c>
      <c r="C78" s="46">
        <v>0</v>
      </c>
      <c r="D78" s="10">
        <v>66</v>
      </c>
      <c r="E78" s="81">
        <v>0</v>
      </c>
      <c r="F78" s="81" t="s">
        <v>45</v>
      </c>
      <c r="G78" s="35">
        <v>866</v>
      </c>
      <c r="H78" s="65" t="s">
        <v>45</v>
      </c>
      <c r="I78" s="65" t="s">
        <v>42</v>
      </c>
      <c r="J78" s="65" t="s">
        <v>102</v>
      </c>
      <c r="K78" s="47" t="s">
        <v>216</v>
      </c>
      <c r="L78" s="65" t="s">
        <v>188</v>
      </c>
      <c r="M78" s="65" t="s">
        <v>22</v>
      </c>
      <c r="N78" s="94">
        <f t="shared" si="14"/>
        <v>3100</v>
      </c>
      <c r="O78" s="94">
        <f t="shared" si="14"/>
        <v>200</v>
      </c>
      <c r="P78" s="94">
        <f t="shared" si="14"/>
        <v>3300</v>
      </c>
      <c r="Q78" s="94">
        <f t="shared" si="14"/>
        <v>5000</v>
      </c>
      <c r="R78" s="94">
        <f t="shared" si="14"/>
        <v>5000</v>
      </c>
    </row>
    <row r="79" spans="1:18" ht="34.5" customHeight="1">
      <c r="A79" s="73" t="s">
        <v>168</v>
      </c>
      <c r="B79" s="46">
        <v>63</v>
      </c>
      <c r="C79" s="46">
        <v>0</v>
      </c>
      <c r="D79" s="10">
        <v>66</v>
      </c>
      <c r="E79" s="81">
        <v>0</v>
      </c>
      <c r="F79" s="81" t="s">
        <v>45</v>
      </c>
      <c r="G79" s="35">
        <v>866</v>
      </c>
      <c r="H79" s="65" t="s">
        <v>45</v>
      </c>
      <c r="I79" s="65" t="s">
        <v>42</v>
      </c>
      <c r="J79" s="65" t="s">
        <v>102</v>
      </c>
      <c r="K79" s="47" t="s">
        <v>216</v>
      </c>
      <c r="L79" s="65" t="s">
        <v>188</v>
      </c>
      <c r="M79" s="65" t="s">
        <v>23</v>
      </c>
      <c r="N79" s="67">
        <f>'4.ФС'!K94</f>
        <v>3100</v>
      </c>
      <c r="O79" s="67">
        <f>'4.ФС'!L94</f>
        <v>200</v>
      </c>
      <c r="P79" s="67">
        <f>'4.ФС'!M94</f>
        <v>3300</v>
      </c>
      <c r="Q79" s="67">
        <f>'4.ФС'!N94</f>
        <v>5000</v>
      </c>
      <c r="R79" s="67">
        <f>'4.ФС'!O94</f>
        <v>5000</v>
      </c>
    </row>
    <row r="80" spans="1:18" s="88" customFormat="1" ht="15" customHeight="1" hidden="1">
      <c r="A80" s="96" t="s">
        <v>176</v>
      </c>
      <c r="B80" s="46"/>
      <c r="C80" s="46"/>
      <c r="D80" s="10">
        <v>66</v>
      </c>
      <c r="E80" s="81">
        <v>0</v>
      </c>
      <c r="F80" s="81" t="s">
        <v>45</v>
      </c>
      <c r="G80" s="35">
        <v>866</v>
      </c>
      <c r="H80" s="65" t="s">
        <v>45</v>
      </c>
      <c r="I80" s="65" t="s">
        <v>42</v>
      </c>
      <c r="J80" s="65" t="s">
        <v>102</v>
      </c>
      <c r="K80" s="47" t="s">
        <v>216</v>
      </c>
      <c r="L80" s="65" t="s">
        <v>189</v>
      </c>
      <c r="M80" s="65"/>
      <c r="N80" s="67">
        <f aca="true" t="shared" si="15" ref="N80:R81">N81</f>
        <v>0</v>
      </c>
      <c r="O80" s="67">
        <f t="shared" si="15"/>
        <v>0</v>
      </c>
      <c r="P80" s="67">
        <f t="shared" si="15"/>
        <v>0</v>
      </c>
      <c r="Q80" s="67">
        <f t="shared" si="15"/>
        <v>0</v>
      </c>
      <c r="R80" s="67">
        <f t="shared" si="15"/>
        <v>0</v>
      </c>
    </row>
    <row r="81" spans="1:18" ht="14.25" customHeight="1" hidden="1">
      <c r="A81" s="73" t="s">
        <v>167</v>
      </c>
      <c r="B81" s="46"/>
      <c r="C81" s="46"/>
      <c r="D81" s="10">
        <v>66</v>
      </c>
      <c r="E81" s="81">
        <v>0</v>
      </c>
      <c r="F81" s="81" t="s">
        <v>45</v>
      </c>
      <c r="G81" s="35">
        <v>866</v>
      </c>
      <c r="H81" s="65" t="s">
        <v>45</v>
      </c>
      <c r="I81" s="65" t="s">
        <v>42</v>
      </c>
      <c r="J81" s="65" t="s">
        <v>102</v>
      </c>
      <c r="K81" s="47" t="s">
        <v>216</v>
      </c>
      <c r="L81" s="65" t="s">
        <v>189</v>
      </c>
      <c r="M81" s="65" t="s">
        <v>22</v>
      </c>
      <c r="N81" s="67">
        <f t="shared" si="15"/>
        <v>0</v>
      </c>
      <c r="O81" s="67">
        <f t="shared" si="15"/>
        <v>0</v>
      </c>
      <c r="P81" s="67">
        <f t="shared" si="15"/>
        <v>0</v>
      </c>
      <c r="Q81" s="67">
        <f t="shared" si="15"/>
        <v>0</v>
      </c>
      <c r="R81" s="67">
        <f t="shared" si="15"/>
        <v>0</v>
      </c>
    </row>
    <row r="82" spans="1:18" ht="14.25" customHeight="1" hidden="1">
      <c r="A82" s="73" t="s">
        <v>168</v>
      </c>
      <c r="B82" s="46"/>
      <c r="C82" s="46"/>
      <c r="D82" s="10">
        <v>66</v>
      </c>
      <c r="E82" s="81">
        <v>0</v>
      </c>
      <c r="F82" s="81" t="s">
        <v>45</v>
      </c>
      <c r="G82" s="35">
        <v>866</v>
      </c>
      <c r="H82" s="65" t="s">
        <v>45</v>
      </c>
      <c r="I82" s="65" t="s">
        <v>42</v>
      </c>
      <c r="J82" s="65" t="s">
        <v>102</v>
      </c>
      <c r="K82" s="47" t="s">
        <v>216</v>
      </c>
      <c r="L82" s="65" t="s">
        <v>189</v>
      </c>
      <c r="M82" s="65" t="s">
        <v>23</v>
      </c>
      <c r="N82" s="67">
        <f>'4.ФС'!K97</f>
        <v>0</v>
      </c>
      <c r="O82" s="67">
        <f>'4.ФС'!L97</f>
        <v>0</v>
      </c>
      <c r="P82" s="67">
        <f>'4.ФС'!M97</f>
        <v>0</v>
      </c>
      <c r="Q82" s="67">
        <f>'4.ФС'!N97</f>
        <v>0</v>
      </c>
      <c r="R82" s="67">
        <f>'4.ФС'!O97</f>
        <v>0</v>
      </c>
    </row>
    <row r="83" spans="1:18" s="79" customFormat="1" ht="43.5" customHeight="1" hidden="1">
      <c r="A83" s="170" t="s">
        <v>287</v>
      </c>
      <c r="B83" s="50">
        <v>63</v>
      </c>
      <c r="C83" s="50">
        <v>0</v>
      </c>
      <c r="D83" s="30">
        <v>66</v>
      </c>
      <c r="E83" s="86">
        <v>0</v>
      </c>
      <c r="F83" s="155" t="s">
        <v>26</v>
      </c>
      <c r="G83" s="78">
        <v>866</v>
      </c>
      <c r="H83" s="55" t="s">
        <v>44</v>
      </c>
      <c r="I83" s="56"/>
      <c r="J83" s="56"/>
      <c r="K83" s="56"/>
      <c r="L83" s="56"/>
      <c r="M83" s="56"/>
      <c r="N83" s="57">
        <f>N84</f>
        <v>34939</v>
      </c>
      <c r="O83" s="57">
        <f>O84</f>
        <v>0</v>
      </c>
      <c r="P83" s="57">
        <f>P84</f>
        <v>34939</v>
      </c>
      <c r="Q83" s="57">
        <f>Q84</f>
        <v>29002</v>
      </c>
      <c r="R83" s="57">
        <f>R84</f>
        <v>29050</v>
      </c>
    </row>
    <row r="84" spans="1:18" ht="15.75" customHeight="1" hidden="1">
      <c r="A84" s="214" t="s">
        <v>152</v>
      </c>
      <c r="B84" s="214"/>
      <c r="C84" s="46"/>
      <c r="D84" s="10">
        <v>66</v>
      </c>
      <c r="E84" s="81">
        <v>0</v>
      </c>
      <c r="F84" s="122" t="s">
        <v>26</v>
      </c>
      <c r="G84" s="35">
        <v>866</v>
      </c>
      <c r="H84" s="47" t="s">
        <v>44</v>
      </c>
      <c r="I84" s="47" t="s">
        <v>26</v>
      </c>
      <c r="J84" s="148"/>
      <c r="K84" s="47" t="s">
        <v>216</v>
      </c>
      <c r="L84" s="148"/>
      <c r="M84" s="148"/>
      <c r="N84" s="67">
        <f>N85+N88</f>
        <v>34939</v>
      </c>
      <c r="O84" s="67">
        <f>O85+O88</f>
        <v>0</v>
      </c>
      <c r="P84" s="67">
        <f>P85+P88</f>
        <v>34939</v>
      </c>
      <c r="Q84" s="67">
        <f>Q85+Q88</f>
        <v>29002</v>
      </c>
      <c r="R84" s="67">
        <f>R85+R88</f>
        <v>29050</v>
      </c>
    </row>
    <row r="85" spans="1:18" ht="18" customHeight="1" hidden="1">
      <c r="A85" s="68" t="s">
        <v>236</v>
      </c>
      <c r="B85" s="68"/>
      <c r="C85" s="46"/>
      <c r="D85" s="10">
        <v>66</v>
      </c>
      <c r="E85" s="81" t="s">
        <v>222</v>
      </c>
      <c r="F85" s="122" t="s">
        <v>26</v>
      </c>
      <c r="G85" s="35"/>
      <c r="H85" s="47"/>
      <c r="I85" s="47"/>
      <c r="J85" s="148"/>
      <c r="K85" s="47" t="s">
        <v>216</v>
      </c>
      <c r="L85" s="47" t="s">
        <v>238</v>
      </c>
      <c r="M85" s="148"/>
      <c r="N85" s="67">
        <f aca="true" t="shared" si="16" ref="N85:R86">N86</f>
        <v>26939</v>
      </c>
      <c r="O85" s="67">
        <f t="shared" si="16"/>
        <v>0</v>
      </c>
      <c r="P85" s="67">
        <f t="shared" si="16"/>
        <v>26939</v>
      </c>
      <c r="Q85" s="67">
        <f t="shared" si="16"/>
        <v>21002</v>
      </c>
      <c r="R85" s="67">
        <f t="shared" si="16"/>
        <v>21050</v>
      </c>
    </row>
    <row r="86" spans="1:18" s="151" customFormat="1" ht="33.75" customHeight="1" hidden="1">
      <c r="A86" s="73" t="s">
        <v>167</v>
      </c>
      <c r="B86" s="46"/>
      <c r="C86" s="46"/>
      <c r="D86" s="10">
        <v>66</v>
      </c>
      <c r="E86" s="81">
        <v>0</v>
      </c>
      <c r="F86" s="122" t="s">
        <v>26</v>
      </c>
      <c r="G86" s="35">
        <v>866</v>
      </c>
      <c r="H86" s="47" t="s">
        <v>44</v>
      </c>
      <c r="I86" s="47" t="s">
        <v>26</v>
      </c>
      <c r="J86" s="148"/>
      <c r="K86" s="47" t="s">
        <v>216</v>
      </c>
      <c r="L86" s="47" t="s">
        <v>238</v>
      </c>
      <c r="M86" s="47" t="s">
        <v>22</v>
      </c>
      <c r="N86" s="67">
        <f t="shared" si="16"/>
        <v>26939</v>
      </c>
      <c r="O86" s="67">
        <f t="shared" si="16"/>
        <v>0</v>
      </c>
      <c r="P86" s="67">
        <f t="shared" si="16"/>
        <v>26939</v>
      </c>
      <c r="Q86" s="67">
        <f t="shared" si="16"/>
        <v>21002</v>
      </c>
      <c r="R86" s="67">
        <f t="shared" si="16"/>
        <v>21050</v>
      </c>
    </row>
    <row r="87" spans="1:18" s="151" customFormat="1" ht="31.5" customHeight="1" hidden="1">
      <c r="A87" s="73" t="s">
        <v>168</v>
      </c>
      <c r="B87" s="46"/>
      <c r="C87" s="46"/>
      <c r="D87" s="10">
        <v>66</v>
      </c>
      <c r="E87" s="81">
        <v>0</v>
      </c>
      <c r="F87" s="122" t="s">
        <v>26</v>
      </c>
      <c r="G87" s="35">
        <v>866</v>
      </c>
      <c r="H87" s="47" t="s">
        <v>44</v>
      </c>
      <c r="I87" s="47" t="s">
        <v>26</v>
      </c>
      <c r="J87" s="148"/>
      <c r="K87" s="47" t="s">
        <v>216</v>
      </c>
      <c r="L87" s="47" t="s">
        <v>238</v>
      </c>
      <c r="M87" s="47" t="s">
        <v>23</v>
      </c>
      <c r="N87" s="67">
        <f>'3.Вед.'!K109</f>
        <v>26939</v>
      </c>
      <c r="O87" s="67">
        <f>'3.Вед.'!L109</f>
        <v>0</v>
      </c>
      <c r="P87" s="67">
        <f>'3.Вед.'!M109</f>
        <v>26939</v>
      </c>
      <c r="Q87" s="67">
        <f>'3.Вед.'!N109</f>
        <v>21002</v>
      </c>
      <c r="R87" s="67">
        <f>'3.Вед.'!O109</f>
        <v>21050</v>
      </c>
    </row>
    <row r="88" spans="1:18" s="151" customFormat="1" ht="15.75" customHeight="1" hidden="1">
      <c r="A88" s="73" t="s">
        <v>237</v>
      </c>
      <c r="B88" s="46"/>
      <c r="C88" s="46"/>
      <c r="D88" s="10">
        <v>66</v>
      </c>
      <c r="E88" s="81">
        <v>0</v>
      </c>
      <c r="F88" s="122" t="s">
        <v>26</v>
      </c>
      <c r="G88" s="35"/>
      <c r="H88" s="47"/>
      <c r="I88" s="47"/>
      <c r="J88" s="148"/>
      <c r="K88" s="47" t="s">
        <v>216</v>
      </c>
      <c r="L88" s="47" t="s">
        <v>239</v>
      </c>
      <c r="M88" s="47"/>
      <c r="N88" s="67">
        <f aca="true" t="shared" si="17" ref="N88:R89">N89</f>
        <v>8000</v>
      </c>
      <c r="O88" s="67">
        <f t="shared" si="17"/>
        <v>0</v>
      </c>
      <c r="P88" s="67">
        <f t="shared" si="17"/>
        <v>8000</v>
      </c>
      <c r="Q88" s="67">
        <f t="shared" si="17"/>
        <v>8000</v>
      </c>
      <c r="R88" s="67">
        <f t="shared" si="17"/>
        <v>8000</v>
      </c>
    </row>
    <row r="89" spans="1:18" s="151" customFormat="1" ht="16.5" customHeight="1" hidden="1">
      <c r="A89" s="63" t="s">
        <v>24</v>
      </c>
      <c r="B89" s="46"/>
      <c r="C89" s="46"/>
      <c r="D89" s="10">
        <v>66</v>
      </c>
      <c r="E89" s="81">
        <v>0</v>
      </c>
      <c r="F89" s="122" t="s">
        <v>26</v>
      </c>
      <c r="G89" s="35"/>
      <c r="H89" s="47"/>
      <c r="I89" s="47"/>
      <c r="J89" s="148"/>
      <c r="K89" s="47" t="s">
        <v>216</v>
      </c>
      <c r="L89" s="47" t="s">
        <v>239</v>
      </c>
      <c r="M89" s="47" t="s">
        <v>25</v>
      </c>
      <c r="N89" s="67">
        <f t="shared" si="17"/>
        <v>8000</v>
      </c>
      <c r="O89" s="67">
        <f t="shared" si="17"/>
        <v>0</v>
      </c>
      <c r="P89" s="67">
        <f t="shared" si="17"/>
        <v>8000</v>
      </c>
      <c r="Q89" s="67">
        <f t="shared" si="17"/>
        <v>8000</v>
      </c>
      <c r="R89" s="67">
        <f t="shared" si="17"/>
        <v>8000</v>
      </c>
    </row>
    <row r="90" spans="1:18" s="151" customFormat="1" ht="15" customHeight="1" hidden="1">
      <c r="A90" s="76" t="s">
        <v>206</v>
      </c>
      <c r="B90" s="46"/>
      <c r="C90" s="46"/>
      <c r="D90" s="10">
        <v>66</v>
      </c>
      <c r="E90" s="81">
        <v>0</v>
      </c>
      <c r="F90" s="122" t="s">
        <v>26</v>
      </c>
      <c r="G90" s="35"/>
      <c r="H90" s="47"/>
      <c r="I90" s="47"/>
      <c r="J90" s="148"/>
      <c r="K90" s="47" t="s">
        <v>216</v>
      </c>
      <c r="L90" s="47" t="s">
        <v>239</v>
      </c>
      <c r="M90" s="47" t="s">
        <v>169</v>
      </c>
      <c r="N90" s="67">
        <f>'3.Вед.'!K112</f>
        <v>8000</v>
      </c>
      <c r="O90" s="67">
        <f>'3.Вед.'!L112</f>
        <v>0</v>
      </c>
      <c r="P90" s="67">
        <f>'3.Вед.'!M112</f>
        <v>8000</v>
      </c>
      <c r="Q90" s="67">
        <f>'3.Вед.'!N112</f>
        <v>8000</v>
      </c>
      <c r="R90" s="67">
        <f>'3.Вед.'!O112</f>
        <v>8000</v>
      </c>
    </row>
    <row r="91" spans="1:18" s="79" customFormat="1" ht="28.5" customHeight="1">
      <c r="A91" s="123" t="s">
        <v>194</v>
      </c>
      <c r="B91" s="50"/>
      <c r="C91" s="50"/>
      <c r="D91" s="30">
        <v>66</v>
      </c>
      <c r="E91" s="124">
        <v>0</v>
      </c>
      <c r="F91" s="124" t="s">
        <v>244</v>
      </c>
      <c r="G91" s="78">
        <v>866</v>
      </c>
      <c r="H91" s="55" t="s">
        <v>52</v>
      </c>
      <c r="I91" s="55"/>
      <c r="J91" s="55"/>
      <c r="K91" s="55" t="s">
        <v>216</v>
      </c>
      <c r="L91" s="59"/>
      <c r="M91" s="55"/>
      <c r="N91" s="57">
        <f aca="true" t="shared" si="18" ref="N91:R94">N92</f>
        <v>109414</v>
      </c>
      <c r="O91" s="57">
        <f t="shared" si="18"/>
        <v>0.32</v>
      </c>
      <c r="P91" s="57">
        <f t="shared" si="18"/>
        <v>109414.32</v>
      </c>
      <c r="Q91" s="57">
        <f t="shared" si="18"/>
        <v>54700</v>
      </c>
      <c r="R91" s="57">
        <f t="shared" si="18"/>
        <v>54800</v>
      </c>
    </row>
    <row r="92" spans="1:18" ht="17.25" customHeight="1">
      <c r="A92" s="214" t="s">
        <v>152</v>
      </c>
      <c r="B92" s="214"/>
      <c r="C92" s="46"/>
      <c r="D92" s="46">
        <v>66</v>
      </c>
      <c r="E92" s="81">
        <v>0</v>
      </c>
      <c r="F92" s="81" t="s">
        <v>244</v>
      </c>
      <c r="G92" s="35">
        <v>866</v>
      </c>
      <c r="H92" s="47" t="s">
        <v>52</v>
      </c>
      <c r="I92" s="47" t="s">
        <v>39</v>
      </c>
      <c r="J92" s="47"/>
      <c r="K92" s="47" t="s">
        <v>216</v>
      </c>
      <c r="L92" s="65"/>
      <c r="M92" s="47"/>
      <c r="N92" s="67">
        <f t="shared" si="18"/>
        <v>109414</v>
      </c>
      <c r="O92" s="67">
        <f t="shared" si="18"/>
        <v>0.32</v>
      </c>
      <c r="P92" s="67">
        <f t="shared" si="18"/>
        <v>109414.32</v>
      </c>
      <c r="Q92" s="67">
        <f t="shared" si="18"/>
        <v>54700</v>
      </c>
      <c r="R92" s="67">
        <f t="shared" si="18"/>
        <v>54800</v>
      </c>
    </row>
    <row r="93" spans="1:18" ht="30" customHeight="1">
      <c r="A93" s="63" t="s">
        <v>177</v>
      </c>
      <c r="B93" s="46"/>
      <c r="C93" s="46"/>
      <c r="D93" s="46">
        <v>66</v>
      </c>
      <c r="E93" s="81">
        <v>0</v>
      </c>
      <c r="F93" s="81" t="s">
        <v>244</v>
      </c>
      <c r="G93" s="35">
        <v>866</v>
      </c>
      <c r="H93" s="47" t="s">
        <v>52</v>
      </c>
      <c r="I93" s="47" t="s">
        <v>39</v>
      </c>
      <c r="J93" s="47"/>
      <c r="K93" s="47" t="s">
        <v>216</v>
      </c>
      <c r="L93" s="65" t="s">
        <v>190</v>
      </c>
      <c r="M93" s="47"/>
      <c r="N93" s="67">
        <f t="shared" si="18"/>
        <v>109414</v>
      </c>
      <c r="O93" s="67">
        <f t="shared" si="18"/>
        <v>0.32</v>
      </c>
      <c r="P93" s="67">
        <f t="shared" si="18"/>
        <v>109414.32</v>
      </c>
      <c r="Q93" s="67">
        <f t="shared" si="18"/>
        <v>54700</v>
      </c>
      <c r="R93" s="67">
        <f t="shared" si="18"/>
        <v>54800</v>
      </c>
    </row>
    <row r="94" spans="1:18" s="152" customFormat="1" ht="18" customHeight="1">
      <c r="A94" s="80" t="s">
        <v>139</v>
      </c>
      <c r="B94" s="46"/>
      <c r="C94" s="46"/>
      <c r="D94" s="46">
        <v>66</v>
      </c>
      <c r="E94" s="81">
        <v>0</v>
      </c>
      <c r="F94" s="81" t="s">
        <v>244</v>
      </c>
      <c r="G94" s="35">
        <v>866</v>
      </c>
      <c r="H94" s="47" t="s">
        <v>52</v>
      </c>
      <c r="I94" s="47" t="s">
        <v>39</v>
      </c>
      <c r="J94" s="47"/>
      <c r="K94" s="47" t="s">
        <v>216</v>
      </c>
      <c r="L94" s="65" t="s">
        <v>190</v>
      </c>
      <c r="M94" s="47" t="s">
        <v>138</v>
      </c>
      <c r="N94" s="67">
        <f t="shared" si="18"/>
        <v>109414</v>
      </c>
      <c r="O94" s="67">
        <f t="shared" si="18"/>
        <v>0.32</v>
      </c>
      <c r="P94" s="67">
        <f t="shared" si="18"/>
        <v>109414.32</v>
      </c>
      <c r="Q94" s="67">
        <f t="shared" si="18"/>
        <v>54700</v>
      </c>
      <c r="R94" s="67">
        <f t="shared" si="18"/>
        <v>54800</v>
      </c>
    </row>
    <row r="95" spans="1:18" ht="20.25" customHeight="1">
      <c r="A95" s="80" t="s">
        <v>306</v>
      </c>
      <c r="B95" s="46"/>
      <c r="C95" s="46"/>
      <c r="D95" s="46">
        <v>66</v>
      </c>
      <c r="E95" s="81">
        <v>0</v>
      </c>
      <c r="F95" s="81" t="s">
        <v>244</v>
      </c>
      <c r="G95" s="35">
        <v>866</v>
      </c>
      <c r="H95" s="47" t="s">
        <v>52</v>
      </c>
      <c r="I95" s="47" t="s">
        <v>39</v>
      </c>
      <c r="J95" s="47"/>
      <c r="K95" s="47" t="s">
        <v>216</v>
      </c>
      <c r="L95" s="65" t="s">
        <v>190</v>
      </c>
      <c r="M95" s="47" t="s">
        <v>307</v>
      </c>
      <c r="N95" s="67">
        <f>'4.ФС'!K113</f>
        <v>109414</v>
      </c>
      <c r="O95" s="67">
        <f>'4.ФС'!L113</f>
        <v>0.32</v>
      </c>
      <c r="P95" s="67">
        <f>'4.ФС'!M113</f>
        <v>109414.32</v>
      </c>
      <c r="Q95" s="67">
        <f>'4.ФС'!N113</f>
        <v>54700</v>
      </c>
      <c r="R95" s="67">
        <f>'4.ФС'!O113</f>
        <v>54800</v>
      </c>
    </row>
    <row r="96" spans="1:18" s="79" customFormat="1" ht="18" customHeight="1" hidden="1">
      <c r="A96" s="110" t="s">
        <v>196</v>
      </c>
      <c r="B96" s="50">
        <v>63</v>
      </c>
      <c r="C96" s="50">
        <v>0</v>
      </c>
      <c r="D96" s="50">
        <v>66</v>
      </c>
      <c r="E96" s="86">
        <v>0</v>
      </c>
      <c r="F96" s="86" t="s">
        <v>233</v>
      </c>
      <c r="G96" s="78">
        <v>866</v>
      </c>
      <c r="H96" s="55" t="s">
        <v>54</v>
      </c>
      <c r="I96" s="55"/>
      <c r="J96" s="55"/>
      <c r="K96" s="55"/>
      <c r="L96" s="59"/>
      <c r="M96" s="55"/>
      <c r="N96" s="57">
        <f aca="true" t="shared" si="19" ref="N96:R99">N97</f>
        <v>2000</v>
      </c>
      <c r="O96" s="57">
        <f t="shared" si="19"/>
        <v>0</v>
      </c>
      <c r="P96" s="57">
        <f t="shared" si="19"/>
        <v>2000</v>
      </c>
      <c r="Q96" s="57">
        <f t="shared" si="19"/>
        <v>2000</v>
      </c>
      <c r="R96" s="57">
        <f t="shared" si="19"/>
        <v>2000</v>
      </c>
    </row>
    <row r="97" spans="1:18" ht="18" customHeight="1" hidden="1">
      <c r="A97" s="112" t="s">
        <v>152</v>
      </c>
      <c r="B97" s="46">
        <v>63</v>
      </c>
      <c r="C97" s="46">
        <v>0</v>
      </c>
      <c r="D97" s="46">
        <v>66</v>
      </c>
      <c r="E97" s="81">
        <v>0</v>
      </c>
      <c r="F97" s="81" t="s">
        <v>233</v>
      </c>
      <c r="G97" s="35">
        <v>866</v>
      </c>
      <c r="H97" s="47" t="s">
        <v>54</v>
      </c>
      <c r="I97" s="47" t="s">
        <v>40</v>
      </c>
      <c r="J97" s="47"/>
      <c r="K97" s="47" t="s">
        <v>216</v>
      </c>
      <c r="L97" s="65"/>
      <c r="M97" s="47"/>
      <c r="N97" s="67">
        <f>N98</f>
        <v>2000</v>
      </c>
      <c r="O97" s="67">
        <f t="shared" si="19"/>
        <v>0</v>
      </c>
      <c r="P97" s="67">
        <f t="shared" si="19"/>
        <v>2000</v>
      </c>
      <c r="Q97" s="67">
        <f t="shared" si="19"/>
        <v>2000</v>
      </c>
      <c r="R97" s="67">
        <f t="shared" si="19"/>
        <v>2000</v>
      </c>
    </row>
    <row r="98" spans="1:18" ht="121.5" customHeight="1" hidden="1">
      <c r="A98" s="116" t="s">
        <v>197</v>
      </c>
      <c r="B98" s="145"/>
      <c r="C98" s="46"/>
      <c r="D98" s="46">
        <v>66</v>
      </c>
      <c r="E98" s="81">
        <v>0</v>
      </c>
      <c r="F98" s="81" t="s">
        <v>233</v>
      </c>
      <c r="G98" s="35"/>
      <c r="H98" s="47"/>
      <c r="I98" s="47"/>
      <c r="J98" s="47"/>
      <c r="K98" s="47" t="s">
        <v>216</v>
      </c>
      <c r="L98" s="65" t="s">
        <v>198</v>
      </c>
      <c r="M98" s="47"/>
      <c r="N98" s="67">
        <f>N99</f>
        <v>2000</v>
      </c>
      <c r="O98" s="67">
        <f t="shared" si="19"/>
        <v>0</v>
      </c>
      <c r="P98" s="67">
        <f t="shared" si="19"/>
        <v>2000</v>
      </c>
      <c r="Q98" s="67">
        <f>Q99</f>
        <v>2000</v>
      </c>
      <c r="R98" s="67">
        <f>R99</f>
        <v>2000</v>
      </c>
    </row>
    <row r="99" spans="1:18" ht="14.25" customHeight="1" hidden="1">
      <c r="A99" s="80" t="s">
        <v>53</v>
      </c>
      <c r="B99" s="46">
        <v>63</v>
      </c>
      <c r="C99" s="46">
        <v>0</v>
      </c>
      <c r="D99" s="46">
        <v>66</v>
      </c>
      <c r="E99" s="81">
        <v>0</v>
      </c>
      <c r="F99" s="81" t="s">
        <v>233</v>
      </c>
      <c r="G99" s="35">
        <v>866</v>
      </c>
      <c r="H99" s="47" t="s">
        <v>52</v>
      </c>
      <c r="I99" s="47" t="s">
        <v>39</v>
      </c>
      <c r="J99" s="47" t="s">
        <v>125</v>
      </c>
      <c r="K99" s="47" t="s">
        <v>216</v>
      </c>
      <c r="L99" s="65" t="s">
        <v>198</v>
      </c>
      <c r="M99" s="47" t="s">
        <v>41</v>
      </c>
      <c r="N99" s="67">
        <f>N100</f>
        <v>2000</v>
      </c>
      <c r="O99" s="67">
        <f t="shared" si="19"/>
        <v>0</v>
      </c>
      <c r="P99" s="67">
        <f t="shared" si="19"/>
        <v>2000</v>
      </c>
      <c r="Q99" s="67">
        <f>Q100</f>
        <v>2000</v>
      </c>
      <c r="R99" s="67">
        <f>R100</f>
        <v>2000</v>
      </c>
    </row>
    <row r="100" spans="1:18" ht="14.25" customHeight="1" hidden="1">
      <c r="A100" s="80" t="s">
        <v>64</v>
      </c>
      <c r="B100" s="46">
        <v>63</v>
      </c>
      <c r="C100" s="46">
        <v>0</v>
      </c>
      <c r="D100" s="46">
        <v>66</v>
      </c>
      <c r="E100" s="81">
        <v>0</v>
      </c>
      <c r="F100" s="81" t="s">
        <v>233</v>
      </c>
      <c r="G100" s="35">
        <v>866</v>
      </c>
      <c r="H100" s="47" t="s">
        <v>52</v>
      </c>
      <c r="I100" s="47" t="s">
        <v>39</v>
      </c>
      <c r="J100" s="47" t="s">
        <v>125</v>
      </c>
      <c r="K100" s="47" t="s">
        <v>216</v>
      </c>
      <c r="L100" s="65" t="s">
        <v>198</v>
      </c>
      <c r="M100" s="47" t="s">
        <v>28</v>
      </c>
      <c r="N100" s="67">
        <f>'4.ФС'!K118</f>
        <v>2000</v>
      </c>
      <c r="O100" s="67">
        <f>'4.ФС'!L118</f>
        <v>0</v>
      </c>
      <c r="P100" s="67">
        <f>'4.ФС'!M118</f>
        <v>2000</v>
      </c>
      <c r="Q100" s="67">
        <f>'4.ФС'!N118</f>
        <v>2000</v>
      </c>
      <c r="R100" s="67">
        <f>'4.ФС'!O118</f>
        <v>2000</v>
      </c>
    </row>
    <row r="101" spans="1:18" s="79" customFormat="1" ht="58.5" customHeight="1">
      <c r="A101" s="98" t="s">
        <v>286</v>
      </c>
      <c r="B101" s="50"/>
      <c r="C101" s="50"/>
      <c r="D101" s="30">
        <v>66</v>
      </c>
      <c r="E101" s="86" t="s">
        <v>222</v>
      </c>
      <c r="F101" s="86" t="s">
        <v>132</v>
      </c>
      <c r="G101" s="78"/>
      <c r="H101" s="55"/>
      <c r="I101" s="55"/>
      <c r="J101" s="55"/>
      <c r="K101" s="55"/>
      <c r="L101" s="59"/>
      <c r="M101" s="55"/>
      <c r="N101" s="57">
        <f>N102</f>
        <v>0</v>
      </c>
      <c r="O101" s="57">
        <f>O102</f>
        <v>407122.96</v>
      </c>
      <c r="P101" s="57">
        <f>P102</f>
        <v>407122.96</v>
      </c>
      <c r="Q101" s="57">
        <f>Q102</f>
        <v>0</v>
      </c>
      <c r="R101" s="57">
        <f>R102</f>
        <v>0</v>
      </c>
    </row>
    <row r="102" spans="1:18" ht="17.25" customHeight="1">
      <c r="A102" s="112" t="s">
        <v>152</v>
      </c>
      <c r="B102" s="46"/>
      <c r="C102" s="46"/>
      <c r="D102" s="10">
        <v>66</v>
      </c>
      <c r="E102" s="81" t="s">
        <v>222</v>
      </c>
      <c r="F102" s="81" t="s">
        <v>132</v>
      </c>
      <c r="G102" s="35"/>
      <c r="H102" s="47"/>
      <c r="I102" s="47"/>
      <c r="J102" s="47"/>
      <c r="K102" s="47" t="s">
        <v>216</v>
      </c>
      <c r="L102" s="65"/>
      <c r="M102" s="47"/>
      <c r="N102" s="67">
        <f>N104</f>
        <v>0</v>
      </c>
      <c r="O102" s="67">
        <f>O104</f>
        <v>407122.96</v>
      </c>
      <c r="P102" s="67">
        <f>P104</f>
        <v>407122.96</v>
      </c>
      <c r="Q102" s="67">
        <f>Q104</f>
        <v>0</v>
      </c>
      <c r="R102" s="67">
        <f>R104</f>
        <v>0</v>
      </c>
    </row>
    <row r="103" spans="1:21" s="88" customFormat="1" ht="30" customHeight="1">
      <c r="A103" s="68" t="s">
        <v>223</v>
      </c>
      <c r="B103" s="68"/>
      <c r="C103" s="46"/>
      <c r="D103" s="10">
        <v>66</v>
      </c>
      <c r="E103" s="81" t="s">
        <v>222</v>
      </c>
      <c r="F103" s="81" t="s">
        <v>132</v>
      </c>
      <c r="G103" s="35"/>
      <c r="H103" s="47"/>
      <c r="I103" s="47"/>
      <c r="J103" s="47"/>
      <c r="K103" s="47" t="s">
        <v>216</v>
      </c>
      <c r="L103" s="47" t="s">
        <v>284</v>
      </c>
      <c r="M103" s="47"/>
      <c r="N103" s="67">
        <f aca="true" t="shared" si="20" ref="N103:R104">N104</f>
        <v>0</v>
      </c>
      <c r="O103" s="67">
        <f t="shared" si="20"/>
        <v>407122.96</v>
      </c>
      <c r="P103" s="67">
        <f t="shared" si="20"/>
        <v>407122.96</v>
      </c>
      <c r="Q103" s="67">
        <f t="shared" si="20"/>
        <v>0</v>
      </c>
      <c r="R103" s="67">
        <f t="shared" si="20"/>
        <v>0</v>
      </c>
      <c r="T103" s="39"/>
      <c r="U103" s="39"/>
    </row>
    <row r="104" spans="1:21" s="88" customFormat="1" ht="33" customHeight="1">
      <c r="A104" s="68" t="str">
        <f>'3.Вед.'!A74</f>
        <v>Закупка товаров, работ и услуг для обеспечения государственных (муниципальных) нужд</v>
      </c>
      <c r="B104" s="68"/>
      <c r="C104" s="46"/>
      <c r="D104" s="10">
        <v>66</v>
      </c>
      <c r="E104" s="81" t="s">
        <v>222</v>
      </c>
      <c r="F104" s="81" t="s">
        <v>132</v>
      </c>
      <c r="G104" s="35"/>
      <c r="H104" s="47"/>
      <c r="I104" s="47"/>
      <c r="J104" s="47"/>
      <c r="K104" s="47" t="s">
        <v>216</v>
      </c>
      <c r="L104" s="47" t="s">
        <v>284</v>
      </c>
      <c r="M104" s="47" t="s">
        <v>22</v>
      </c>
      <c r="N104" s="67">
        <f t="shared" si="20"/>
        <v>0</v>
      </c>
      <c r="O104" s="67">
        <f t="shared" si="20"/>
        <v>407122.96</v>
      </c>
      <c r="P104" s="67">
        <f t="shared" si="20"/>
        <v>407122.96</v>
      </c>
      <c r="Q104" s="67">
        <f t="shared" si="20"/>
        <v>0</v>
      </c>
      <c r="R104" s="67">
        <f t="shared" si="20"/>
        <v>0</v>
      </c>
      <c r="T104" s="39"/>
      <c r="U104" s="39"/>
    </row>
    <row r="105" spans="1:18" s="88" customFormat="1" ht="34.5" customHeight="1">
      <c r="A105" s="68" t="str">
        <f>'3.Вед.'!A75</f>
        <v>Иные закупки товаров, работ и услуг для обеспечения государственных (муниципальных) нужд
</v>
      </c>
      <c r="B105" s="68"/>
      <c r="C105" s="46"/>
      <c r="D105" s="10">
        <v>66</v>
      </c>
      <c r="E105" s="81" t="s">
        <v>222</v>
      </c>
      <c r="F105" s="81" t="s">
        <v>132</v>
      </c>
      <c r="G105" s="35"/>
      <c r="H105" s="47"/>
      <c r="I105" s="47"/>
      <c r="J105" s="47"/>
      <c r="K105" s="47" t="s">
        <v>216</v>
      </c>
      <c r="L105" s="47" t="s">
        <v>284</v>
      </c>
      <c r="M105" s="47" t="s">
        <v>23</v>
      </c>
      <c r="N105" s="67">
        <f>'3.Вед.'!K75</f>
        <v>0</v>
      </c>
      <c r="O105" s="67">
        <f>'3.Вед.'!L75</f>
        <v>407122.96</v>
      </c>
      <c r="P105" s="67">
        <f>'3.Вед.'!M75</f>
        <v>407122.96</v>
      </c>
      <c r="Q105" s="67">
        <f>'3.Вед.'!N75</f>
        <v>0</v>
      </c>
      <c r="R105" s="67">
        <f>'3.Вед.'!O75</f>
        <v>0</v>
      </c>
    </row>
    <row r="106" spans="1:18" s="88" customFormat="1" ht="30" customHeight="1" hidden="1">
      <c r="A106" s="165" t="s">
        <v>309</v>
      </c>
      <c r="B106" s="68"/>
      <c r="C106" s="46"/>
      <c r="D106" s="10">
        <v>66</v>
      </c>
      <c r="E106" s="81" t="s">
        <v>222</v>
      </c>
      <c r="F106" s="81" t="s">
        <v>52</v>
      </c>
      <c r="G106" s="35"/>
      <c r="H106" s="47"/>
      <c r="I106" s="47"/>
      <c r="J106" s="47"/>
      <c r="K106" s="47"/>
      <c r="L106" s="47"/>
      <c r="M106" s="47"/>
      <c r="N106" s="67">
        <f>N108</f>
        <v>0</v>
      </c>
      <c r="O106" s="67">
        <f>O108</f>
        <v>0</v>
      </c>
      <c r="P106" s="67">
        <f>P108</f>
        <v>0</v>
      </c>
      <c r="Q106" s="67"/>
      <c r="R106" s="67"/>
    </row>
    <row r="107" spans="1:18" s="88" customFormat="1" ht="18.75" customHeight="1" hidden="1">
      <c r="A107" s="164" t="s">
        <v>152</v>
      </c>
      <c r="B107" s="68"/>
      <c r="C107" s="46"/>
      <c r="D107" s="10">
        <v>66</v>
      </c>
      <c r="E107" s="81" t="s">
        <v>222</v>
      </c>
      <c r="F107" s="81" t="s">
        <v>52</v>
      </c>
      <c r="G107" s="35"/>
      <c r="H107" s="47"/>
      <c r="I107" s="47"/>
      <c r="J107" s="47"/>
      <c r="K107" s="47" t="s">
        <v>216</v>
      </c>
      <c r="L107" s="47"/>
      <c r="M107" s="47"/>
      <c r="N107" s="67">
        <f>N108</f>
        <v>0</v>
      </c>
      <c r="O107" s="67">
        <f>O108</f>
        <v>0</v>
      </c>
      <c r="P107" s="67">
        <f>P108</f>
        <v>0</v>
      </c>
      <c r="Q107" s="67"/>
      <c r="R107" s="67"/>
    </row>
    <row r="108" spans="1:18" ht="42.75" customHeight="1" hidden="1">
      <c r="A108" s="166" t="s">
        <v>308</v>
      </c>
      <c r="B108" s="46"/>
      <c r="C108" s="46"/>
      <c r="D108" s="10">
        <v>66</v>
      </c>
      <c r="E108" s="81">
        <v>0</v>
      </c>
      <c r="F108" s="81" t="s">
        <v>52</v>
      </c>
      <c r="G108" s="35"/>
      <c r="H108" s="65"/>
      <c r="I108" s="65"/>
      <c r="J108" s="65"/>
      <c r="K108" s="47" t="s">
        <v>216</v>
      </c>
      <c r="L108" s="65" t="s">
        <v>296</v>
      </c>
      <c r="M108" s="65"/>
      <c r="N108" s="67">
        <f>N110</f>
        <v>0</v>
      </c>
      <c r="O108" s="67">
        <f>O110</f>
        <v>0</v>
      </c>
      <c r="P108" s="67">
        <f>P110</f>
        <v>0</v>
      </c>
      <c r="Q108" s="67"/>
      <c r="R108" s="67"/>
    </row>
    <row r="109" spans="1:18" ht="33" customHeight="1" hidden="1">
      <c r="A109" s="167" t="s">
        <v>167</v>
      </c>
      <c r="B109" s="46"/>
      <c r="C109" s="46"/>
      <c r="D109" s="10">
        <v>66</v>
      </c>
      <c r="E109" s="81">
        <v>0</v>
      </c>
      <c r="F109" s="81" t="s">
        <v>52</v>
      </c>
      <c r="G109" s="35"/>
      <c r="H109" s="65"/>
      <c r="I109" s="65"/>
      <c r="J109" s="65"/>
      <c r="K109" s="47" t="s">
        <v>216</v>
      </c>
      <c r="L109" s="65" t="s">
        <v>296</v>
      </c>
      <c r="M109" s="65" t="s">
        <v>22</v>
      </c>
      <c r="N109" s="67">
        <f>N110</f>
        <v>0</v>
      </c>
      <c r="O109" s="67">
        <f>O110</f>
        <v>0</v>
      </c>
      <c r="P109" s="67">
        <f>P110</f>
        <v>0</v>
      </c>
      <c r="Q109" s="67"/>
      <c r="R109" s="67"/>
    </row>
    <row r="110" spans="1:18" ht="33" customHeight="1" hidden="1">
      <c r="A110" s="167" t="s">
        <v>95</v>
      </c>
      <c r="B110" s="46"/>
      <c r="C110" s="46"/>
      <c r="D110" s="10">
        <v>66</v>
      </c>
      <c r="E110" s="81">
        <v>0</v>
      </c>
      <c r="F110" s="81" t="s">
        <v>52</v>
      </c>
      <c r="G110" s="35"/>
      <c r="H110" s="65"/>
      <c r="I110" s="65"/>
      <c r="J110" s="65"/>
      <c r="K110" s="47" t="s">
        <v>216</v>
      </c>
      <c r="L110" s="65" t="s">
        <v>296</v>
      </c>
      <c r="M110" s="65" t="s">
        <v>23</v>
      </c>
      <c r="N110" s="67">
        <v>0</v>
      </c>
      <c r="O110" s="67">
        <v>0</v>
      </c>
      <c r="P110" s="67">
        <v>0</v>
      </c>
      <c r="Q110" s="67"/>
      <c r="R110" s="67"/>
    </row>
    <row r="111" spans="1:18" s="79" customFormat="1" ht="14.25" customHeight="1">
      <c r="A111" s="18" t="s">
        <v>241</v>
      </c>
      <c r="B111" s="95"/>
      <c r="C111" s="50"/>
      <c r="D111" s="30">
        <v>70</v>
      </c>
      <c r="E111" s="86"/>
      <c r="F111" s="86"/>
      <c r="G111" s="78"/>
      <c r="H111" s="55"/>
      <c r="I111" s="55"/>
      <c r="J111" s="55"/>
      <c r="K111" s="55"/>
      <c r="L111" s="154"/>
      <c r="M111" s="55"/>
      <c r="N111" s="57">
        <f aca="true" t="shared" si="21" ref="N111:R112">N112</f>
        <v>0</v>
      </c>
      <c r="O111" s="57">
        <f t="shared" si="21"/>
        <v>9814</v>
      </c>
      <c r="P111" s="57">
        <f t="shared" si="21"/>
        <v>9814</v>
      </c>
      <c r="Q111" s="57">
        <f t="shared" si="21"/>
        <v>38000</v>
      </c>
      <c r="R111" s="57">
        <f t="shared" si="21"/>
        <v>77000</v>
      </c>
    </row>
    <row r="112" spans="1:18" ht="14.25" customHeight="1">
      <c r="A112" s="112" t="s">
        <v>152</v>
      </c>
      <c r="B112" s="112" t="s">
        <v>152</v>
      </c>
      <c r="C112" s="112" t="s">
        <v>152</v>
      </c>
      <c r="D112" s="46">
        <v>70</v>
      </c>
      <c r="E112" s="81">
        <v>0</v>
      </c>
      <c r="F112" s="81" t="s">
        <v>240</v>
      </c>
      <c r="G112" s="35">
        <v>866</v>
      </c>
      <c r="H112" s="47" t="s">
        <v>54</v>
      </c>
      <c r="I112" s="47" t="s">
        <v>40</v>
      </c>
      <c r="J112" s="47"/>
      <c r="K112" s="47" t="s">
        <v>216</v>
      </c>
      <c r="L112" s="65"/>
      <c r="M112" s="47"/>
      <c r="N112" s="67">
        <f t="shared" si="21"/>
        <v>0</v>
      </c>
      <c r="O112" s="67">
        <f t="shared" si="21"/>
        <v>9814</v>
      </c>
      <c r="P112" s="67">
        <f t="shared" si="21"/>
        <v>9814</v>
      </c>
      <c r="Q112" s="67">
        <f t="shared" si="21"/>
        <v>38000</v>
      </c>
      <c r="R112" s="67">
        <f t="shared" si="21"/>
        <v>77000</v>
      </c>
    </row>
    <row r="113" spans="1:18" ht="14.25" customHeight="1">
      <c r="A113" s="80" t="s">
        <v>321</v>
      </c>
      <c r="B113" s="46"/>
      <c r="C113" s="46"/>
      <c r="D113" s="46">
        <v>70</v>
      </c>
      <c r="E113" s="81" t="s">
        <v>222</v>
      </c>
      <c r="F113" s="81" t="s">
        <v>240</v>
      </c>
      <c r="G113" s="35">
        <v>863</v>
      </c>
      <c r="H113" s="101">
        <v>99</v>
      </c>
      <c r="I113" s="47" t="s">
        <v>31</v>
      </c>
      <c r="J113" s="47" t="s">
        <v>104</v>
      </c>
      <c r="K113" s="47" t="s">
        <v>216</v>
      </c>
      <c r="L113" s="100">
        <v>80060</v>
      </c>
      <c r="M113" s="47"/>
      <c r="N113" s="67"/>
      <c r="O113" s="67">
        <f>O115</f>
        <v>9814</v>
      </c>
      <c r="P113" s="67">
        <f>P115</f>
        <v>9814</v>
      </c>
      <c r="Q113" s="67">
        <f>Q114</f>
        <v>38000</v>
      </c>
      <c r="R113" s="67">
        <f>R114</f>
        <v>77000</v>
      </c>
    </row>
    <row r="114" spans="1:18" ht="14.25" customHeight="1">
      <c r="A114" s="83" t="s">
        <v>24</v>
      </c>
      <c r="B114" s="46">
        <v>70</v>
      </c>
      <c r="C114" s="46">
        <v>0</v>
      </c>
      <c r="D114" s="46">
        <v>70</v>
      </c>
      <c r="E114" s="81" t="s">
        <v>222</v>
      </c>
      <c r="F114" s="81" t="s">
        <v>240</v>
      </c>
      <c r="G114" s="35">
        <v>863</v>
      </c>
      <c r="H114" s="101">
        <v>99</v>
      </c>
      <c r="I114" s="47" t="s">
        <v>31</v>
      </c>
      <c r="J114" s="47" t="s">
        <v>104</v>
      </c>
      <c r="K114" s="47" t="s">
        <v>216</v>
      </c>
      <c r="L114" s="100">
        <v>80060</v>
      </c>
      <c r="M114" s="47" t="s">
        <v>25</v>
      </c>
      <c r="N114" s="67">
        <f>N115</f>
        <v>0</v>
      </c>
      <c r="O114" s="67">
        <f>O115</f>
        <v>9814</v>
      </c>
      <c r="P114" s="67">
        <f>P115</f>
        <v>9814</v>
      </c>
      <c r="Q114" s="67">
        <f>Q115</f>
        <v>38000</v>
      </c>
      <c r="R114" s="67">
        <f>R115</f>
        <v>77000</v>
      </c>
    </row>
    <row r="115" spans="1:18" ht="14.25" customHeight="1">
      <c r="A115" s="174" t="s">
        <v>322</v>
      </c>
      <c r="B115" s="46">
        <v>70</v>
      </c>
      <c r="C115" s="46">
        <v>0</v>
      </c>
      <c r="D115" s="46">
        <v>70</v>
      </c>
      <c r="E115" s="81" t="s">
        <v>222</v>
      </c>
      <c r="F115" s="81" t="s">
        <v>240</v>
      </c>
      <c r="G115" s="35">
        <v>863</v>
      </c>
      <c r="H115" s="101">
        <v>99</v>
      </c>
      <c r="I115" s="47" t="s">
        <v>31</v>
      </c>
      <c r="J115" s="47" t="s">
        <v>104</v>
      </c>
      <c r="K115" s="47" t="s">
        <v>216</v>
      </c>
      <c r="L115" s="100">
        <v>80060</v>
      </c>
      <c r="M115" s="47" t="s">
        <v>208</v>
      </c>
      <c r="N115" s="67">
        <f>'3.Вед.'!K58</f>
        <v>0</v>
      </c>
      <c r="O115" s="67">
        <f>'4.ФС'!L42</f>
        <v>9814</v>
      </c>
      <c r="P115" s="67">
        <f>'4.ФС'!M42</f>
        <v>9814</v>
      </c>
      <c r="Q115" s="67">
        <f>'3.Вед.'!N58</f>
        <v>38000</v>
      </c>
      <c r="R115" s="67">
        <f>'3.Вед.'!O58</f>
        <v>77000</v>
      </c>
    </row>
    <row r="116" spans="1:18" s="79" customFormat="1" ht="18" customHeight="1">
      <c r="A116" s="98" t="s">
        <v>29</v>
      </c>
      <c r="B116" s="98"/>
      <c r="C116" s="98"/>
      <c r="D116" s="98"/>
      <c r="E116" s="98"/>
      <c r="F116" s="98"/>
      <c r="G116" s="78">
        <v>866</v>
      </c>
      <c r="H116" s="55"/>
      <c r="I116" s="55"/>
      <c r="J116" s="55"/>
      <c r="K116" s="55"/>
      <c r="L116" s="154"/>
      <c r="M116" s="55"/>
      <c r="N116" s="57">
        <f>N11+N111</f>
        <v>4039130</v>
      </c>
      <c r="O116" s="57">
        <f>O11+O111</f>
        <v>1152708.91</v>
      </c>
      <c r="P116" s="57">
        <f>P11+P111</f>
        <v>5191838.91</v>
      </c>
      <c r="Q116" s="57">
        <f>Q11+Q111</f>
        <v>3855526</v>
      </c>
      <c r="R116" s="57">
        <f>R11+R111</f>
        <v>3926030</v>
      </c>
    </row>
    <row r="117" spans="5:19" ht="15">
      <c r="E117" s="117"/>
      <c r="N117" s="103">
        <f>N116-'3.Вед.'!K123</f>
        <v>0</v>
      </c>
      <c r="O117" s="103"/>
      <c r="P117" s="103"/>
      <c r="Q117" s="103">
        <f>Q116-'3.Вед.'!N123</f>
        <v>0</v>
      </c>
      <c r="R117" s="103">
        <f>R116-'3.Вед.'!O123</f>
        <v>0</v>
      </c>
      <c r="S117" s="44"/>
    </row>
    <row r="118" spans="14:18" ht="15">
      <c r="N118" s="104"/>
      <c r="O118" s="104"/>
      <c r="P118" s="104"/>
      <c r="Q118" s="105"/>
      <c r="R118" s="105"/>
    </row>
    <row r="119" spans="14:18" ht="15">
      <c r="N119" s="104"/>
      <c r="O119" s="104"/>
      <c r="P119" s="104"/>
      <c r="Q119" s="104"/>
      <c r="R119" s="104"/>
    </row>
    <row r="120" spans="14:18" ht="15">
      <c r="N120" s="104"/>
      <c r="O120" s="104"/>
      <c r="P120" s="104"/>
      <c r="Q120" s="104"/>
      <c r="R120" s="104"/>
    </row>
    <row r="121" spans="14:18" ht="15">
      <c r="N121" s="104"/>
      <c r="O121" s="104"/>
      <c r="P121" s="104"/>
      <c r="Q121" s="105"/>
      <c r="R121" s="105"/>
    </row>
    <row r="122" spans="14:18" ht="15">
      <c r="N122" s="104"/>
      <c r="O122" s="104"/>
      <c r="P122" s="104"/>
      <c r="Q122" s="105"/>
      <c r="R122" s="105"/>
    </row>
    <row r="123" spans="14:18" ht="15">
      <c r="N123" s="104"/>
      <c r="O123" s="104"/>
      <c r="P123" s="104"/>
      <c r="Q123" s="104"/>
      <c r="R123" s="104"/>
    </row>
    <row r="124" spans="14:18" ht="15">
      <c r="N124" s="106"/>
      <c r="O124" s="106"/>
      <c r="P124" s="106"/>
      <c r="Q124" s="106"/>
      <c r="R124" s="106"/>
    </row>
    <row r="125" spans="14:18" ht="15">
      <c r="N125" s="106"/>
      <c r="O125" s="106"/>
      <c r="P125" s="106"/>
      <c r="Q125" s="106"/>
      <c r="R125" s="106"/>
    </row>
    <row r="126" spans="14:18" ht="15">
      <c r="N126" s="106"/>
      <c r="O126" s="106"/>
      <c r="P126" s="106"/>
      <c r="Q126" s="106"/>
      <c r="R126" s="106"/>
    </row>
    <row r="127" spans="14:18" ht="15">
      <c r="N127" s="106"/>
      <c r="O127" s="106"/>
      <c r="P127" s="106"/>
      <c r="Q127" s="106"/>
      <c r="R127" s="106"/>
    </row>
    <row r="128" spans="14:18" ht="15">
      <c r="N128" s="106"/>
      <c r="O128" s="106"/>
      <c r="P128" s="106"/>
      <c r="Q128" s="106"/>
      <c r="R128" s="106"/>
    </row>
    <row r="129" spans="14:18" ht="15">
      <c r="N129" s="106"/>
      <c r="O129" s="106"/>
      <c r="P129" s="106"/>
      <c r="Q129" s="106"/>
      <c r="R129" s="106"/>
    </row>
    <row r="130" spans="14:18" ht="15">
      <c r="N130" s="106"/>
      <c r="O130" s="106"/>
      <c r="P130" s="106"/>
      <c r="Q130" s="106"/>
      <c r="R130" s="106"/>
    </row>
    <row r="131" spans="14:18" ht="15">
      <c r="N131" s="106"/>
      <c r="O131" s="106"/>
      <c r="P131" s="106"/>
      <c r="Q131" s="106"/>
      <c r="R131" s="106"/>
    </row>
  </sheetData>
  <sheetProtection/>
  <mergeCells count="13">
    <mergeCell ref="A84:B84"/>
    <mergeCell ref="A92:B92"/>
    <mergeCell ref="A61:B61"/>
    <mergeCell ref="A36:B36"/>
    <mergeCell ref="A42:B42"/>
    <mergeCell ref="G2:N2"/>
    <mergeCell ref="A8:R8"/>
    <mergeCell ref="A56:B56"/>
    <mergeCell ref="D6:R6"/>
    <mergeCell ref="D4:P4"/>
    <mergeCell ref="D5:R5"/>
    <mergeCell ref="D3:P3"/>
    <mergeCell ref="A49:B49"/>
  </mergeCells>
  <printOptions/>
  <pageMargins left="0.5511811023622047" right="0.2362204724409449" top="0.6299212598425197" bottom="0.5118110236220472" header="0.8661417322834646" footer="0.7086614173228347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28"/>
  <sheetViews>
    <sheetView zoomScalePageLayoutView="0" workbookViewId="0" topLeftCell="A3">
      <selection activeCell="D16" sqref="D16"/>
    </sheetView>
  </sheetViews>
  <sheetFormatPr defaultColWidth="9.140625" defaultRowHeight="12.75"/>
  <cols>
    <col min="1" max="1" width="27.8515625" style="125" customWidth="1"/>
    <col min="2" max="2" width="19.8515625" style="125" customWidth="1"/>
    <col min="3" max="3" width="19.57421875" style="125" customWidth="1"/>
    <col min="4" max="6" width="15.28125" style="125" customWidth="1"/>
    <col min="7" max="238" width="9.140625" style="125" customWidth="1"/>
    <col min="239" max="239" width="26.00390625" style="125" customWidth="1"/>
    <col min="240" max="240" width="17.140625" style="125" customWidth="1"/>
    <col min="241" max="241" width="47.421875" style="125" customWidth="1"/>
    <col min="242" max="242" width="15.57421875" style="125" customWidth="1"/>
    <col min="243" max="243" width="12.7109375" style="125" customWidth="1"/>
    <col min="244" max="16384" width="9.140625" style="125" customWidth="1"/>
  </cols>
  <sheetData>
    <row r="1" spans="3:13" ht="15" hidden="1">
      <c r="C1" s="6" t="s">
        <v>129</v>
      </c>
      <c r="D1" s="40"/>
      <c r="E1" s="6"/>
      <c r="F1" s="6"/>
      <c r="G1" s="6"/>
      <c r="H1" s="6"/>
      <c r="I1" s="6"/>
      <c r="J1" s="39"/>
      <c r="K1" s="39"/>
      <c r="L1" s="39"/>
      <c r="M1" s="39"/>
    </row>
    <row r="2" spans="3:13" ht="57" customHeight="1" hidden="1">
      <c r="C2" s="206" t="s">
        <v>111</v>
      </c>
      <c r="D2" s="206"/>
      <c r="E2" s="126"/>
      <c r="F2" s="126"/>
      <c r="G2" s="126"/>
      <c r="H2" s="126"/>
      <c r="I2" s="126"/>
      <c r="J2" s="126"/>
      <c r="K2" s="126"/>
      <c r="L2" s="126"/>
      <c r="M2" s="126"/>
    </row>
    <row r="3" spans="3:13" ht="19.5" customHeight="1">
      <c r="C3" s="218" t="s">
        <v>157</v>
      </c>
      <c r="D3" s="213"/>
      <c r="E3" s="213"/>
      <c r="F3" s="213"/>
      <c r="G3" s="126"/>
      <c r="H3" s="126"/>
      <c r="I3" s="126"/>
      <c r="J3" s="126"/>
      <c r="K3" s="126"/>
      <c r="L3" s="126"/>
      <c r="M3" s="126"/>
    </row>
    <row r="4" spans="3:13" ht="76.5" customHeight="1">
      <c r="C4" s="206" t="s">
        <v>329</v>
      </c>
      <c r="D4" s="213"/>
      <c r="E4" s="213"/>
      <c r="F4" s="213"/>
      <c r="G4" s="126"/>
      <c r="H4" s="126"/>
      <c r="I4" s="126"/>
      <c r="J4" s="126"/>
      <c r="K4" s="126"/>
      <c r="L4" s="126"/>
      <c r="M4" s="126"/>
    </row>
    <row r="5" spans="1:6" s="128" customFormat="1" ht="16.5" customHeight="1">
      <c r="A5" s="127"/>
      <c r="C5" s="218" t="s">
        <v>343</v>
      </c>
      <c r="D5" s="213"/>
      <c r="E5" s="213"/>
      <c r="F5" s="213"/>
    </row>
    <row r="6" spans="1:6" s="128" customFormat="1" ht="62.25" customHeight="1">
      <c r="A6" s="127"/>
      <c r="C6" s="221" t="s">
        <v>312</v>
      </c>
      <c r="D6" s="213"/>
      <c r="E6" s="213"/>
      <c r="F6" s="213"/>
    </row>
    <row r="7" spans="1:6" s="129" customFormat="1" ht="41.25" customHeight="1">
      <c r="A7" s="220" t="s">
        <v>337</v>
      </c>
      <c r="B7" s="220"/>
      <c r="C7" s="220"/>
      <c r="D7" s="220"/>
      <c r="E7" s="220"/>
      <c r="F7" s="220"/>
    </row>
    <row r="8" spans="1:6" s="129" customFormat="1" ht="15" customHeight="1">
      <c r="A8" s="130"/>
      <c r="D8" s="7"/>
      <c r="E8" s="7"/>
      <c r="F8" s="7" t="s">
        <v>204</v>
      </c>
    </row>
    <row r="9" spans="1:6" s="128" customFormat="1" ht="32.25" customHeight="1">
      <c r="A9" s="48" t="s">
        <v>76</v>
      </c>
      <c r="B9" s="219" t="s">
        <v>77</v>
      </c>
      <c r="C9" s="219"/>
      <c r="D9" s="48" t="s">
        <v>289</v>
      </c>
      <c r="E9" s="48" t="s">
        <v>291</v>
      </c>
      <c r="F9" s="48" t="s">
        <v>315</v>
      </c>
    </row>
    <row r="10" spans="1:6" ht="31.5" customHeight="1">
      <c r="A10" s="131" t="s">
        <v>158</v>
      </c>
      <c r="B10" s="217" t="s">
        <v>78</v>
      </c>
      <c r="C10" s="217"/>
      <c r="D10" s="132">
        <f>D11+D15</f>
        <v>263735.28</v>
      </c>
      <c r="E10" s="132">
        <f>E11+E15</f>
        <v>0</v>
      </c>
      <c r="F10" s="132">
        <f>F11+F15</f>
        <v>0</v>
      </c>
    </row>
    <row r="11" spans="1:6" s="129" customFormat="1" ht="22.5" customHeight="1">
      <c r="A11" s="131" t="s">
        <v>159</v>
      </c>
      <c r="B11" s="217" t="s">
        <v>79</v>
      </c>
      <c r="C11" s="217"/>
      <c r="D11" s="132">
        <f>D14</f>
        <v>0</v>
      </c>
      <c r="E11" s="132">
        <f aca="true" t="shared" si="0" ref="E11:F13">E12</f>
        <v>0</v>
      </c>
      <c r="F11" s="132">
        <f t="shared" si="0"/>
        <v>0</v>
      </c>
    </row>
    <row r="12" spans="1:6" s="129" customFormat="1" ht="25.5" customHeight="1">
      <c r="A12" s="131" t="s">
        <v>160</v>
      </c>
      <c r="B12" s="217" t="s">
        <v>80</v>
      </c>
      <c r="C12" s="217"/>
      <c r="D12" s="132">
        <f>D14</f>
        <v>0</v>
      </c>
      <c r="E12" s="132">
        <f t="shared" si="0"/>
        <v>0</v>
      </c>
      <c r="F12" s="132">
        <f t="shared" si="0"/>
        <v>0</v>
      </c>
    </row>
    <row r="13" spans="1:6" s="129" customFormat="1" ht="28.5" customHeight="1">
      <c r="A13" s="131" t="s">
        <v>161</v>
      </c>
      <c r="B13" s="217" t="s">
        <v>81</v>
      </c>
      <c r="C13" s="217"/>
      <c r="D13" s="132">
        <f>D14</f>
        <v>0</v>
      </c>
      <c r="E13" s="132">
        <f t="shared" si="0"/>
        <v>0</v>
      </c>
      <c r="F13" s="132">
        <f t="shared" si="0"/>
        <v>0</v>
      </c>
    </row>
    <row r="14" spans="1:6" s="129" customFormat="1" ht="29.25" customHeight="1">
      <c r="A14" s="131" t="s">
        <v>162</v>
      </c>
      <c r="B14" s="217" t="s">
        <v>59</v>
      </c>
      <c r="C14" s="217"/>
      <c r="D14" s="132">
        <v>0</v>
      </c>
      <c r="E14" s="132">
        <v>0</v>
      </c>
      <c r="F14" s="132">
        <v>0</v>
      </c>
    </row>
    <row r="15" spans="1:6" s="129" customFormat="1" ht="30.75" customHeight="1">
      <c r="A15" s="131" t="s">
        <v>163</v>
      </c>
      <c r="B15" s="217" t="s">
        <v>82</v>
      </c>
      <c r="C15" s="217"/>
      <c r="D15" s="132">
        <f>D16</f>
        <v>263735.28</v>
      </c>
      <c r="E15" s="132">
        <f aca="true" t="shared" si="1" ref="E15:F17">E16</f>
        <v>0</v>
      </c>
      <c r="F15" s="132">
        <f t="shared" si="1"/>
        <v>0</v>
      </c>
    </row>
    <row r="16" spans="1:6" s="129" customFormat="1" ht="27.75" customHeight="1">
      <c r="A16" s="131" t="s">
        <v>164</v>
      </c>
      <c r="B16" s="217" t="s">
        <v>83</v>
      </c>
      <c r="C16" s="217"/>
      <c r="D16" s="132">
        <f>D17</f>
        <v>263735.28</v>
      </c>
      <c r="E16" s="132">
        <f t="shared" si="1"/>
        <v>0</v>
      </c>
      <c r="F16" s="132">
        <f t="shared" si="1"/>
        <v>0</v>
      </c>
    </row>
    <row r="17" spans="1:6" s="129" customFormat="1" ht="30.75" customHeight="1">
      <c r="A17" s="131" t="s">
        <v>165</v>
      </c>
      <c r="B17" s="217" t="s">
        <v>84</v>
      </c>
      <c r="C17" s="217"/>
      <c r="D17" s="132">
        <f>D18</f>
        <v>263735.28</v>
      </c>
      <c r="E17" s="132">
        <f t="shared" si="1"/>
        <v>0</v>
      </c>
      <c r="F17" s="132">
        <f t="shared" si="1"/>
        <v>0</v>
      </c>
    </row>
    <row r="18" spans="1:6" s="129" customFormat="1" ht="31.5" customHeight="1">
      <c r="A18" s="131" t="s">
        <v>166</v>
      </c>
      <c r="B18" s="217" t="s">
        <v>60</v>
      </c>
      <c r="C18" s="217"/>
      <c r="D18" s="132">
        <v>263735.28</v>
      </c>
      <c r="E18" s="132">
        <v>0</v>
      </c>
      <c r="F18" s="132">
        <v>0</v>
      </c>
    </row>
    <row r="19" spans="1:6" s="135" customFormat="1" ht="42" customHeight="1">
      <c r="A19" s="133"/>
      <c r="B19" s="216" t="s">
        <v>85</v>
      </c>
      <c r="C19" s="216"/>
      <c r="D19" s="134">
        <f>D10</f>
        <v>263735.28</v>
      </c>
      <c r="E19" s="134">
        <f>E10</f>
        <v>0</v>
      </c>
      <c r="F19" s="134">
        <f>F10</f>
        <v>0</v>
      </c>
    </row>
    <row r="20" ht="15">
      <c r="D20" s="136"/>
    </row>
    <row r="21" ht="15">
      <c r="D21" s="136"/>
    </row>
    <row r="22" ht="15">
      <c r="D22" s="136"/>
    </row>
    <row r="24" spans="3:4" ht="15">
      <c r="C24" s="137"/>
      <c r="D24" s="137"/>
    </row>
    <row r="28" spans="3:4" ht="15">
      <c r="C28" s="138"/>
      <c r="D28" s="138"/>
    </row>
  </sheetData>
  <sheetProtection/>
  <mergeCells count="17">
    <mergeCell ref="C4:F4"/>
    <mergeCell ref="C3:F3"/>
    <mergeCell ref="C2:D2"/>
    <mergeCell ref="B18:C18"/>
    <mergeCell ref="B9:C9"/>
    <mergeCell ref="B10:C10"/>
    <mergeCell ref="B11:C11"/>
    <mergeCell ref="A7:F7"/>
    <mergeCell ref="C6:F6"/>
    <mergeCell ref="C5:F5"/>
    <mergeCell ref="B19:C19"/>
    <mergeCell ref="B12:C12"/>
    <mergeCell ref="B13:C13"/>
    <mergeCell ref="B14:C14"/>
    <mergeCell ref="B15:C15"/>
    <mergeCell ref="B16:C16"/>
    <mergeCell ref="B17:C17"/>
  </mergeCells>
  <printOptions/>
  <pageMargins left="0.7086614173228347" right="0.2755905511811024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43.140625" style="186" customWidth="1"/>
    <col min="2" max="2" width="14.8515625" style="186" customWidth="1"/>
    <col min="3" max="4" width="14.8515625" style="188" customWidth="1"/>
    <col min="5" max="5" width="4.00390625" style="188" customWidth="1"/>
    <col min="6" max="16384" width="9.140625" style="188" customWidth="1"/>
  </cols>
  <sheetData>
    <row r="1" spans="2:5" ht="15">
      <c r="B1" s="222" t="s">
        <v>357</v>
      </c>
      <c r="C1" s="222"/>
      <c r="D1" s="222"/>
      <c r="E1" s="187"/>
    </row>
    <row r="2" spans="2:5" ht="105.75" customHeight="1">
      <c r="B2" s="206" t="s">
        <v>354</v>
      </c>
      <c r="C2" s="206"/>
      <c r="D2" s="206"/>
      <c r="E2" s="189"/>
    </row>
    <row r="3" spans="2:4" ht="15">
      <c r="B3" s="202" t="s">
        <v>344</v>
      </c>
      <c r="C3" s="202"/>
      <c r="D3" s="202"/>
    </row>
    <row r="4" spans="2:4" ht="75.75" customHeight="1">
      <c r="B4" s="223" t="s">
        <v>355</v>
      </c>
      <c r="C4" s="223"/>
      <c r="D4" s="223"/>
    </row>
    <row r="5" spans="1:5" ht="50.25" customHeight="1">
      <c r="A5" s="224" t="s">
        <v>356</v>
      </c>
      <c r="B5" s="224"/>
      <c r="C5" s="224"/>
      <c r="D5" s="224"/>
      <c r="E5" s="190"/>
    </row>
    <row r="6" spans="1:4" ht="15">
      <c r="A6" s="191"/>
      <c r="B6" s="191"/>
      <c r="D6" s="192" t="s">
        <v>204</v>
      </c>
    </row>
    <row r="7" spans="1:4" ht="15">
      <c r="A7" s="193" t="s">
        <v>33</v>
      </c>
      <c r="B7" s="193" t="s">
        <v>289</v>
      </c>
      <c r="C7" s="193" t="s">
        <v>291</v>
      </c>
      <c r="D7" s="193" t="s">
        <v>313</v>
      </c>
    </row>
    <row r="8" spans="1:4" ht="15">
      <c r="A8" s="193">
        <v>1</v>
      </c>
      <c r="B8" s="193">
        <v>2</v>
      </c>
      <c r="C8" s="193">
        <v>3</v>
      </c>
      <c r="D8" s="193">
        <v>4</v>
      </c>
    </row>
    <row r="9" spans="1:4" ht="28.5">
      <c r="A9" s="194" t="s">
        <v>345</v>
      </c>
      <c r="B9" s="195">
        <f>B10+B13</f>
        <v>0</v>
      </c>
      <c r="C9" s="195">
        <f>C10+C13</f>
        <v>0</v>
      </c>
      <c r="D9" s="195">
        <f>D10+D13</f>
        <v>0</v>
      </c>
    </row>
    <row r="10" spans="1:4" ht="14.25">
      <c r="A10" s="196" t="s">
        <v>346</v>
      </c>
      <c r="B10" s="195">
        <f>B11+B12</f>
        <v>0</v>
      </c>
      <c r="C10" s="195">
        <f>C11+C12</f>
        <v>0</v>
      </c>
      <c r="D10" s="195">
        <f>D11+D12</f>
        <v>0</v>
      </c>
    </row>
    <row r="11" spans="1:4" ht="15">
      <c r="A11" s="197" t="s">
        <v>347</v>
      </c>
      <c r="B11" s="198">
        <v>0</v>
      </c>
      <c r="C11" s="198">
        <v>0</v>
      </c>
      <c r="D11" s="198">
        <v>0</v>
      </c>
    </row>
    <row r="12" spans="1:4" ht="15">
      <c r="A12" s="197" t="s">
        <v>348</v>
      </c>
      <c r="B12" s="198">
        <v>0</v>
      </c>
      <c r="C12" s="198">
        <v>0</v>
      </c>
      <c r="D12" s="198">
        <v>0</v>
      </c>
    </row>
    <row r="13" spans="1:4" ht="42.75">
      <c r="A13" s="196" t="s">
        <v>349</v>
      </c>
      <c r="B13" s="195">
        <f>B14+B15</f>
        <v>0</v>
      </c>
      <c r="C13" s="195">
        <f>C14+C15</f>
        <v>0</v>
      </c>
      <c r="D13" s="195">
        <f>D14+D15</f>
        <v>0</v>
      </c>
    </row>
    <row r="14" spans="1:4" ht="15">
      <c r="A14" s="197" t="s">
        <v>347</v>
      </c>
      <c r="B14" s="199">
        <v>0</v>
      </c>
      <c r="C14" s="199">
        <v>0</v>
      </c>
      <c r="D14" s="199">
        <v>0</v>
      </c>
    </row>
    <row r="15" spans="1:4" ht="15">
      <c r="A15" s="197" t="s">
        <v>350</v>
      </c>
      <c r="B15" s="199">
        <f>B17+B18</f>
        <v>0</v>
      </c>
      <c r="C15" s="199">
        <f>C17+C18</f>
        <v>0</v>
      </c>
      <c r="D15" s="199">
        <f>D17+D18</f>
        <v>0</v>
      </c>
    </row>
    <row r="16" spans="1:4" ht="15">
      <c r="A16" s="197" t="s">
        <v>351</v>
      </c>
      <c r="B16" s="199"/>
      <c r="C16" s="199"/>
      <c r="D16" s="199"/>
    </row>
    <row r="17" spans="1:4" ht="60">
      <c r="A17" s="197" t="s">
        <v>352</v>
      </c>
      <c r="B17" s="199">
        <f>-B14</f>
        <v>0</v>
      </c>
      <c r="C17" s="199">
        <f>-C14</f>
        <v>0</v>
      </c>
      <c r="D17" s="199">
        <f>-D14</f>
        <v>0</v>
      </c>
    </row>
    <row r="18" spans="1:4" ht="75">
      <c r="A18" s="197" t="s">
        <v>353</v>
      </c>
      <c r="B18" s="200">
        <v>0</v>
      </c>
      <c r="C18" s="200">
        <v>0</v>
      </c>
      <c r="D18" s="200">
        <v>0</v>
      </c>
    </row>
    <row r="19" ht="12.75">
      <c r="B19" s="201"/>
    </row>
  </sheetData>
  <sheetProtection/>
  <mergeCells count="5">
    <mergeCell ref="B1:D1"/>
    <mergeCell ref="B2:D2"/>
    <mergeCell ref="B3:D3"/>
    <mergeCell ref="B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2024-03-26T13:42:56Z</cp:lastPrinted>
  <dcterms:created xsi:type="dcterms:W3CDTF">1996-10-08T23:32:33Z</dcterms:created>
  <dcterms:modified xsi:type="dcterms:W3CDTF">2024-04-04T14:35:07Z</dcterms:modified>
  <cp:category/>
  <cp:version/>
  <cp:contentType/>
  <cp:contentStatus/>
</cp:coreProperties>
</file>