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2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(2)'!$A$1:$P$180</definedName>
  </definedNames>
  <calcPr calcId="125725"/>
</workbook>
</file>

<file path=xl/calcChain.xml><?xml version="1.0" encoding="utf-8"?>
<calcChain xmlns="http://schemas.openxmlformats.org/spreadsheetml/2006/main">
  <c r="J80" i="1"/>
  <c r="J81"/>
  <c r="I79"/>
  <c r="I80"/>
  <c r="O6" i="2"/>
  <c r="O48"/>
  <c r="N48"/>
  <c r="N6" s="1"/>
  <c r="O51"/>
  <c r="N51"/>
  <c r="M6"/>
  <c r="O167"/>
  <c r="O168"/>
  <c r="N167"/>
  <c r="N168"/>
  <c r="M167"/>
  <c r="M168"/>
  <c r="J167"/>
  <c r="F79" i="1"/>
  <c r="I167" i="2"/>
  <c r="I168"/>
  <c r="H167"/>
  <c r="I48"/>
  <c r="H48"/>
  <c r="I51"/>
  <c r="F81" i="1"/>
  <c r="E79"/>
  <c r="E81"/>
  <c r="M68" i="2"/>
  <c r="H118"/>
  <c r="E73" i="1"/>
  <c r="M53" i="2"/>
  <c r="J48"/>
  <c r="N53"/>
  <c r="I39" i="1"/>
  <c r="I19"/>
  <c r="I22"/>
  <c r="I53" i="2"/>
  <c r="M171"/>
  <c r="I99"/>
  <c r="H99"/>
  <c r="F18" i="1"/>
  <c r="J39"/>
  <c r="M22" i="2"/>
  <c r="J36"/>
  <c r="E40" i="1"/>
  <c r="M117" i="2"/>
  <c r="N117"/>
  <c r="O117"/>
  <c r="O100"/>
  <c r="O99" s="1"/>
  <c r="N100"/>
  <c r="N99" s="1"/>
  <c r="M99"/>
  <c r="M100"/>
  <c r="N52"/>
  <c r="M52"/>
  <c r="J111"/>
  <c r="M114"/>
  <c r="N114"/>
  <c r="I131"/>
  <c r="O126"/>
  <c r="M82"/>
  <c r="M81" s="1"/>
  <c r="J81"/>
  <c r="F40" i="1"/>
  <c r="F36" s="1"/>
  <c r="I82" i="2"/>
  <c r="I81" s="1"/>
  <c r="I52"/>
  <c r="H111"/>
  <c r="H81"/>
  <c r="O52" l="1"/>
  <c r="I114"/>
  <c r="J101"/>
  <c r="K111"/>
  <c r="L111"/>
  <c r="I117"/>
  <c r="K48"/>
  <c r="L48"/>
  <c r="J174" l="1"/>
  <c r="J172"/>
  <c r="J170"/>
  <c r="J160"/>
  <c r="J150"/>
  <c r="J118"/>
  <c r="J105"/>
  <c r="J103"/>
  <c r="J91"/>
  <c r="J83"/>
  <c r="J79"/>
  <c r="J69"/>
  <c r="J57"/>
  <c r="J43"/>
  <c r="J41"/>
  <c r="J38"/>
  <c r="O113" l="1"/>
  <c r="N113"/>
  <c r="M113"/>
  <c r="I113"/>
  <c r="I88"/>
  <c r="I89"/>
  <c r="K10" l="1"/>
  <c r="L10"/>
  <c r="O115"/>
  <c r="N115"/>
  <c r="M115"/>
  <c r="I115"/>
  <c r="H10" l="1"/>
  <c r="J10"/>
  <c r="J6" s="1"/>
  <c r="N89" l="1"/>
  <c r="N90"/>
  <c r="N88"/>
  <c r="K69" l="1"/>
  <c r="L69"/>
  <c r="H69"/>
  <c r="M77"/>
  <c r="I77"/>
  <c r="O77" s="1"/>
  <c r="N77" l="1"/>
  <c r="I52" i="1"/>
  <c r="P11" i="2" l="1"/>
  <c r="P12" l="1"/>
  <c r="M146" l="1"/>
  <c r="I146"/>
  <c r="O146" s="1"/>
  <c r="N146"/>
  <c r="M145"/>
  <c r="I145"/>
  <c r="O145" s="1"/>
  <c r="N145" l="1"/>
  <c r="E18" i="1"/>
  <c r="I118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6"/>
  <c r="I74"/>
  <c r="O74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20"/>
  <c r="M88"/>
  <c r="M8"/>
  <c r="H83"/>
  <c r="H57"/>
  <c r="H6" s="1"/>
  <c r="H36"/>
  <c r="O125"/>
  <c r="N125"/>
  <c r="M126"/>
  <c r="F69" i="1"/>
  <c r="O40" i="2"/>
  <c r="N42"/>
  <c r="N41" s="1"/>
  <c r="O41" s="1"/>
  <c r="K41"/>
  <c r="L41" s="1"/>
  <c r="K42"/>
  <c r="L42" s="1"/>
  <c r="H101"/>
  <c r="H7"/>
  <c r="N148"/>
  <c r="N149"/>
  <c r="N151"/>
  <c r="N152"/>
  <c r="N153"/>
  <c r="N154"/>
  <c r="N155"/>
  <c r="N156"/>
  <c r="N157"/>
  <c r="N158"/>
  <c r="N159"/>
  <c r="N161"/>
  <c r="N162"/>
  <c r="N163"/>
  <c r="N164"/>
  <c r="N165"/>
  <c r="I42"/>
  <c r="H41"/>
  <c r="K36"/>
  <c r="L36"/>
  <c r="N40"/>
  <c r="M20"/>
  <c r="R12"/>
  <c r="I68"/>
  <c r="O68" s="1"/>
  <c r="N68"/>
  <c r="J77" i="1"/>
  <c r="J78"/>
  <c r="G79"/>
  <c r="H79"/>
  <c r="F75"/>
  <c r="G75"/>
  <c r="H75"/>
  <c r="E75"/>
  <c r="E58" s="1"/>
  <c r="N143" i="2"/>
  <c r="M143"/>
  <c r="I143"/>
  <c r="O143" s="1"/>
  <c r="M89"/>
  <c r="M13"/>
  <c r="N144"/>
  <c r="M144"/>
  <c r="I144"/>
  <c r="O144" s="1"/>
  <c r="I147"/>
  <c r="O147" s="1"/>
  <c r="N56"/>
  <c r="M56"/>
  <c r="I56"/>
  <c r="P33"/>
  <c r="I132"/>
  <c r="O132" s="1"/>
  <c r="M174"/>
  <c r="N132"/>
  <c r="M132"/>
  <c r="I133"/>
  <c r="O133" s="1"/>
  <c r="M133"/>
  <c r="N133"/>
  <c r="M23"/>
  <c r="O137"/>
  <c r="N137"/>
  <c r="P15"/>
  <c r="I54"/>
  <c r="O54" s="1"/>
  <c r="M176"/>
  <c r="N124"/>
  <c r="N123"/>
  <c r="M134"/>
  <c r="M135"/>
  <c r="M136"/>
  <c r="M138"/>
  <c r="M139"/>
  <c r="M140"/>
  <c r="M141"/>
  <c r="M142"/>
  <c r="N80"/>
  <c r="M79"/>
  <c r="I80"/>
  <c r="O80" s="1"/>
  <c r="H79"/>
  <c r="I79" s="1"/>
  <c r="E36" i="1"/>
  <c r="M74" i="2"/>
  <c r="N54"/>
  <c r="M54"/>
  <c r="I42" i="1"/>
  <c r="M16" i="2"/>
  <c r="M17"/>
  <c r="M18"/>
  <c r="M19"/>
  <c r="M21"/>
  <c r="M24"/>
  <c r="M25"/>
  <c r="M26"/>
  <c r="M27"/>
  <c r="M28"/>
  <c r="M29"/>
  <c r="M30"/>
  <c r="M31"/>
  <c r="M32"/>
  <c r="M150"/>
  <c r="I157"/>
  <c r="O157" s="1"/>
  <c r="I71"/>
  <c r="N71" s="1"/>
  <c r="O71" s="1"/>
  <c r="I110"/>
  <c r="O110" s="1"/>
  <c r="I109"/>
  <c r="O109" s="1"/>
  <c r="I112"/>
  <c r="I111" s="1"/>
  <c r="I37" i="1"/>
  <c r="N9" i="2"/>
  <c r="O176"/>
  <c r="N176"/>
  <c r="O116"/>
  <c r="O112"/>
  <c r="O111" s="1"/>
  <c r="M175"/>
  <c r="M122"/>
  <c r="M116"/>
  <c r="M112"/>
  <c r="M111" s="1"/>
  <c r="M70"/>
  <c r="M72"/>
  <c r="E33" i="1"/>
  <c r="E28"/>
  <c r="E27" s="1"/>
  <c r="E49"/>
  <c r="E55"/>
  <c r="E54" s="1"/>
  <c r="E53" s="1"/>
  <c r="E62"/>
  <c r="E69"/>
  <c r="J37"/>
  <c r="N32" i="2"/>
  <c r="N33"/>
  <c r="H150"/>
  <c r="I150" s="1"/>
  <c r="I173"/>
  <c r="O173" s="1"/>
  <c r="M157"/>
  <c r="N116"/>
  <c r="I116"/>
  <c r="M90"/>
  <c r="I90"/>
  <c r="I83" s="1"/>
  <c r="M123"/>
  <c r="I123"/>
  <c r="O123" s="1"/>
  <c r="K101"/>
  <c r="L101"/>
  <c r="N110"/>
  <c r="M110"/>
  <c r="N112"/>
  <c r="H174"/>
  <c r="I174" s="1"/>
  <c r="I40" i="1"/>
  <c r="J41"/>
  <c r="I41"/>
  <c r="J45"/>
  <c r="J46"/>
  <c r="M33" i="2"/>
  <c r="M178"/>
  <c r="M37"/>
  <c r="M36" s="1"/>
  <c r="M50"/>
  <c r="M48" s="1"/>
  <c r="I44"/>
  <c r="O44" s="1"/>
  <c r="M156"/>
  <c r="M64"/>
  <c r="M60"/>
  <c r="F49" i="1"/>
  <c r="I156" i="2"/>
  <c r="O156" s="1"/>
  <c r="I78" i="1"/>
  <c r="I82"/>
  <c r="I83"/>
  <c r="J82"/>
  <c r="J83"/>
  <c r="N134" i="2"/>
  <c r="N135"/>
  <c r="N136"/>
  <c r="N138"/>
  <c r="N139"/>
  <c r="N140"/>
  <c r="N141"/>
  <c r="N142"/>
  <c r="I142"/>
  <c r="O142" s="1"/>
  <c r="F55" i="1"/>
  <c r="F53" s="1"/>
  <c r="N13" i="2"/>
  <c r="I108"/>
  <c r="O108" s="1"/>
  <c r="O50"/>
  <c r="N50"/>
  <c r="N39"/>
  <c r="I39"/>
  <c r="I38" s="1"/>
  <c r="H38"/>
  <c r="N37"/>
  <c r="I37"/>
  <c r="I36" s="1"/>
  <c r="I49"/>
  <c r="M67"/>
  <c r="M93"/>
  <c r="I32" i="1"/>
  <c r="I31"/>
  <c r="I30"/>
  <c r="I29"/>
  <c r="J30"/>
  <c r="J31"/>
  <c r="J32"/>
  <c r="J29"/>
  <c r="J26"/>
  <c r="F28"/>
  <c r="F27" s="1"/>
  <c r="G28"/>
  <c r="G27" s="1"/>
  <c r="H28"/>
  <c r="H27" s="1"/>
  <c r="I141" i="2"/>
  <c r="O141" s="1"/>
  <c r="I107"/>
  <c r="O107" s="1"/>
  <c r="I75"/>
  <c r="O75" s="1"/>
  <c r="H43"/>
  <c r="M43"/>
  <c r="I153"/>
  <c r="O153" s="1"/>
  <c r="M65"/>
  <c r="M155"/>
  <c r="M108"/>
  <c r="N75"/>
  <c r="M131"/>
  <c r="N47"/>
  <c r="M47"/>
  <c r="M46"/>
  <c r="I47"/>
  <c r="O47" s="1"/>
  <c r="I136"/>
  <c r="O136" s="1"/>
  <c r="I149"/>
  <c r="O149" s="1"/>
  <c r="M149"/>
  <c r="H105"/>
  <c r="N105" s="1"/>
  <c r="N108"/>
  <c r="N107"/>
  <c r="N109"/>
  <c r="M109"/>
  <c r="M84"/>
  <c r="I72" i="1"/>
  <c r="I70"/>
  <c r="I25"/>
  <c r="J25"/>
  <c r="I56"/>
  <c r="I55" s="1"/>
  <c r="N58" i="2"/>
  <c r="M106"/>
  <c r="M172"/>
  <c r="I172"/>
  <c r="H172"/>
  <c r="N173"/>
  <c r="M173"/>
  <c r="I154"/>
  <c r="O154" s="1"/>
  <c r="M154"/>
  <c r="I140"/>
  <c r="O140" s="1"/>
  <c r="M14"/>
  <c r="M59"/>
  <c r="M158"/>
  <c r="M153"/>
  <c r="M147"/>
  <c r="M107"/>
  <c r="K105"/>
  <c r="L105"/>
  <c r="M76"/>
  <c r="M78"/>
  <c r="M73"/>
  <c r="M75"/>
  <c r="I138"/>
  <c r="O138" s="1"/>
  <c r="I155"/>
  <c r="O155" s="1"/>
  <c r="I68" i="1"/>
  <c r="I57"/>
  <c r="J57"/>
  <c r="I26"/>
  <c r="N94" i="2"/>
  <c r="N95"/>
  <c r="N96"/>
  <c r="N97"/>
  <c r="N98"/>
  <c r="N102"/>
  <c r="N104"/>
  <c r="N106"/>
  <c r="I106"/>
  <c r="N126"/>
  <c r="N127"/>
  <c r="N131"/>
  <c r="O131"/>
  <c r="I139"/>
  <c r="O139" s="1"/>
  <c r="N74"/>
  <c r="N26"/>
  <c r="N27"/>
  <c r="N28"/>
  <c r="N29"/>
  <c r="N30"/>
  <c r="M124"/>
  <c r="M86"/>
  <c r="M58"/>
  <c r="J61" i="1"/>
  <c r="J63"/>
  <c r="J64"/>
  <c r="J65"/>
  <c r="J66"/>
  <c r="J67"/>
  <c r="J68"/>
  <c r="M9" i="2"/>
  <c r="M15"/>
  <c r="M151"/>
  <c r="H91"/>
  <c r="I91" s="1"/>
  <c r="O91" s="1"/>
  <c r="I78"/>
  <c r="O78" s="1"/>
  <c r="I73"/>
  <c r="O73" s="1"/>
  <c r="I72"/>
  <c r="I70"/>
  <c r="F33" i="1"/>
  <c r="G18"/>
  <c r="H18"/>
  <c r="I104" i="2"/>
  <c r="I103" s="1"/>
  <c r="O103" s="1"/>
  <c r="M103"/>
  <c r="H103"/>
  <c r="M91"/>
  <c r="O9"/>
  <c r="M165"/>
  <c r="M164"/>
  <c r="I165"/>
  <c r="O165" s="1"/>
  <c r="I164"/>
  <c r="O164" s="1"/>
  <c r="I102"/>
  <c r="O102" s="1"/>
  <c r="I92"/>
  <c r="O92" s="1"/>
  <c r="M44"/>
  <c r="M45"/>
  <c r="M87"/>
  <c r="M92"/>
  <c r="M94"/>
  <c r="M95"/>
  <c r="M96"/>
  <c r="M97"/>
  <c r="M98"/>
  <c r="M102"/>
  <c r="M148"/>
  <c r="M159"/>
  <c r="M161"/>
  <c r="M162"/>
  <c r="M163"/>
  <c r="I24" i="1"/>
  <c r="J24"/>
  <c r="N73" i="2"/>
  <c r="J47" i="1"/>
  <c r="I134" i="2"/>
  <c r="O134" s="1"/>
  <c r="M66"/>
  <c r="I50" i="1"/>
  <c r="I59"/>
  <c r="I60"/>
  <c r="I76"/>
  <c r="I75" s="1"/>
  <c r="J177" i="2"/>
  <c r="M177" s="1"/>
  <c r="I34" i="1"/>
  <c r="I48"/>
  <c r="I47"/>
  <c r="J7" i="2"/>
  <c r="I135"/>
  <c r="O135" s="1"/>
  <c r="N78"/>
  <c r="J22" i="1"/>
  <c r="O24" i="2"/>
  <c r="O27"/>
  <c r="O45"/>
  <c r="O46"/>
  <c r="K7"/>
  <c r="K43"/>
  <c r="K31"/>
  <c r="K57"/>
  <c r="K118"/>
  <c r="K150"/>
  <c r="K170"/>
  <c r="K174"/>
  <c r="L7"/>
  <c r="L43"/>
  <c r="L31"/>
  <c r="L57"/>
  <c r="L118"/>
  <c r="L150"/>
  <c r="L170"/>
  <c r="L174"/>
  <c r="G69" i="1"/>
  <c r="G58" s="1"/>
  <c r="H69"/>
  <c r="J72"/>
  <c r="I163" i="2"/>
  <c r="O163" s="1"/>
  <c r="J76" i="1"/>
  <c r="J71"/>
  <c r="J70"/>
  <c r="I67"/>
  <c r="I66"/>
  <c r="I65"/>
  <c r="I64"/>
  <c r="I63"/>
  <c r="F62"/>
  <c r="I62" s="1"/>
  <c r="I61"/>
  <c r="J60"/>
  <c r="J59"/>
  <c r="J56"/>
  <c r="J52"/>
  <c r="J50"/>
  <c r="I5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2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8"/>
  <c r="O58" s="1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N65"/>
  <c r="I66"/>
  <c r="O66" s="1"/>
  <c r="I67"/>
  <c r="O67" s="1"/>
  <c r="N67"/>
  <c r="N66" s="1"/>
  <c r="O84"/>
  <c r="I85"/>
  <c r="N85" s="1"/>
  <c r="I86"/>
  <c r="O86" s="1"/>
  <c r="I87"/>
  <c r="O87" s="1"/>
  <c r="I93"/>
  <c r="O93" s="1"/>
  <c r="N93"/>
  <c r="I94"/>
  <c r="O94" s="1"/>
  <c r="I95"/>
  <c r="O95" s="1"/>
  <c r="I96"/>
  <c r="O96" s="1"/>
  <c r="I97"/>
  <c r="O97" s="1"/>
  <c r="I98"/>
  <c r="O98" s="1"/>
  <c r="I120"/>
  <c r="O120" s="1"/>
  <c r="I121"/>
  <c r="O121" s="1"/>
  <c r="I122"/>
  <c r="O122" s="1"/>
  <c r="N122"/>
  <c r="I124"/>
  <c r="O124" s="1"/>
  <c r="I127"/>
  <c r="O127" s="1"/>
  <c r="N147"/>
  <c r="I148"/>
  <c r="O148" s="1"/>
  <c r="I151"/>
  <c r="O151" s="1"/>
  <c r="I152"/>
  <c r="O152" s="1"/>
  <c r="I158"/>
  <c r="O158" s="1"/>
  <c r="I159"/>
  <c r="O159" s="1"/>
  <c r="I160"/>
  <c r="N160"/>
  <c r="K160"/>
  <c r="L160"/>
  <c r="I161"/>
  <c r="O161" s="1"/>
  <c r="I162"/>
  <c r="O162" s="1"/>
  <c r="H170"/>
  <c r="I170" s="1"/>
  <c r="I171"/>
  <c r="I175"/>
  <c r="O175" s="1"/>
  <c r="N175"/>
  <c r="H177"/>
  <c r="I178"/>
  <c r="O178" s="1"/>
  <c r="N178"/>
  <c r="I179"/>
  <c r="O179" s="1"/>
  <c r="M179"/>
  <c r="N179"/>
  <c r="O28"/>
  <c r="O49"/>
  <c r="I8"/>
  <c r="O8" s="1"/>
  <c r="N8"/>
  <c r="N84"/>
  <c r="M170"/>
  <c r="O171"/>
  <c r="M120"/>
  <c r="M118"/>
  <c r="P124"/>
  <c r="N18"/>
  <c r="I81" i="1" l="1"/>
  <c r="I49"/>
  <c r="H58"/>
  <c r="I36"/>
  <c r="E17"/>
  <c r="O56" i="2"/>
  <c r="J28" i="1"/>
  <c r="J27" s="1"/>
  <c r="I28"/>
  <c r="I27" s="1"/>
  <c r="N111" i="2"/>
  <c r="P16"/>
  <c r="N177"/>
  <c r="J62" i="1"/>
  <c r="J69"/>
  <c r="I33"/>
  <c r="O104" i="2"/>
  <c r="I54" i="1"/>
  <c r="I53" s="1"/>
  <c r="H17"/>
  <c r="H16" s="1"/>
  <c r="J49"/>
  <c r="G17"/>
  <c r="G16" s="1"/>
  <c r="I41" i="2"/>
  <c r="M105"/>
  <c r="I57"/>
  <c r="R10"/>
  <c r="J54" i="1"/>
  <c r="I10" i="2"/>
  <c r="M10"/>
  <c r="N10"/>
  <c r="J53" i="1"/>
  <c r="M69" i="2"/>
  <c r="N36"/>
  <c r="J55" i="1"/>
  <c r="N79" i="2"/>
  <c r="N86"/>
  <c r="O90"/>
  <c r="O172"/>
  <c r="O38"/>
  <c r="O150"/>
  <c r="O79"/>
  <c r="N172"/>
  <c r="O88"/>
  <c r="N57"/>
  <c r="O42"/>
  <c r="I7"/>
  <c r="O7" s="1"/>
  <c r="J75" i="1"/>
  <c r="J33"/>
  <c r="N38" i="2"/>
  <c r="M38"/>
  <c r="I177"/>
  <c r="O177" s="1"/>
  <c r="O85"/>
  <c r="N101"/>
  <c r="O37"/>
  <c r="O36" s="1"/>
  <c r="N91"/>
  <c r="M101"/>
  <c r="N43"/>
  <c r="N70"/>
  <c r="O70" s="1"/>
  <c r="M160"/>
  <c r="O39"/>
  <c r="O14"/>
  <c r="O10" s="1"/>
  <c r="N103"/>
  <c r="I105"/>
  <c r="O105" s="1"/>
  <c r="N72"/>
  <c r="O72" s="1"/>
  <c r="K6"/>
  <c r="L6"/>
  <c r="N150"/>
  <c r="O101"/>
  <c r="I69" i="1"/>
  <c r="F58"/>
  <c r="O174" i="2"/>
  <c r="O170"/>
  <c r="O160"/>
  <c r="O83"/>
  <c r="N31"/>
  <c r="O89"/>
  <c r="N87"/>
  <c r="I43"/>
  <c r="O43" s="1"/>
  <c r="I101"/>
  <c r="O106"/>
  <c r="N171"/>
  <c r="N170"/>
  <c r="N174"/>
  <c r="N7"/>
  <c r="J18" i="1"/>
  <c r="J79"/>
  <c r="I18"/>
  <c r="I76" i="2"/>
  <c r="O76" s="1"/>
  <c r="N69"/>
  <c r="M57"/>
  <c r="J40" i="1"/>
  <c r="F17"/>
  <c r="N118" i="2"/>
  <c r="O118"/>
  <c r="M83"/>
  <c r="N83"/>
  <c r="M7"/>
  <c r="I6" l="1"/>
  <c r="I17" i="1"/>
  <c r="O57" i="2"/>
  <c r="E16" i="1"/>
  <c r="E15" i="3" s="1"/>
  <c r="K180" i="2"/>
  <c r="L180"/>
  <c r="J58" i="1"/>
  <c r="I69" i="2"/>
  <c r="J36" i="1"/>
  <c r="F16" i="3"/>
  <c r="H180" i="2" l="1"/>
  <c r="I180" s="1"/>
  <c r="E16" i="3"/>
  <c r="O69" i="2"/>
  <c r="F16" i="1"/>
  <c r="J17"/>
  <c r="F15" i="3" l="1"/>
  <c r="F14" s="1"/>
  <c r="F6" s="1"/>
  <c r="J16" i="1"/>
  <c r="J180" i="2"/>
  <c r="O180" s="1"/>
  <c r="I58" i="1"/>
  <c r="I16" s="1"/>
  <c r="M180" i="2" s="1"/>
</calcChain>
</file>

<file path=xl/sharedStrings.xml><?xml version="1.0" encoding="utf-8"?>
<sst xmlns="http://schemas.openxmlformats.org/spreadsheetml/2006/main" count="1338" uniqueCount="454">
  <si>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</si>
  <si>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</si>
  <si>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</si>
  <si>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</si>
  <si>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</si>
  <si>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</si>
  <si>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</si>
  <si>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</si>
  <si>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</si>
  <si>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</si>
  <si>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</si>
  <si>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</si>
  <si>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</si>
  <si>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</si>
  <si>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</si>
  <si>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</si>
  <si>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</si>
  <si>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</si>
  <si>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</si>
  <si>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</si>
  <si>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</si>
  <si>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</si>
  <si>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</si>
  <si>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</si>
  <si>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</si>
  <si>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</si>
  <si>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</si>
  <si>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</si>
  <si>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</si>
  <si>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</si>
  <si>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</si>
  <si>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</si>
  <si>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</si>
  <si>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</si>
  <si>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</si>
  <si>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</si>
  <si>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</si>
  <si>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</si>
  <si>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</si>
  <si>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</si>
  <si>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</si>
  <si>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</si>
  <si>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</si>
  <si>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</si>
  <si>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</si>
  <si>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</si>
  <si>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</si>
  <si>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</si>
  <si>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</si>
  <si>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</si>
  <si>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</si>
  <si>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</si>
  <si>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</si>
  <si>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</si>
  <si>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</si>
  <si>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</si>
  <si>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</si>
  <si>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</si>
  <si>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</si>
  <si>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</si>
  <si>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</si>
  <si>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</si>
  <si>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</si>
  <si>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</si>
  <si>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</si>
  <si>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</si>
  <si>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</si>
  <si>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</si>
  <si>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</si>
  <si>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</si>
  <si>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</si>
  <si>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</si>
  <si>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</si>
  <si>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</si>
  <si>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</si>
  <si>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</si>
  <si>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</si>
  <si>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</si>
  <si>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</si>
  <si>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</si>
  <si>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</si>
  <si>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</si>
  <si>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</si>
  <si>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</si>
  <si>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</si>
  <si>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</si>
  <si>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</si>
  <si>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</si>
  <si>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</si>
  <si>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</si>
  <si>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</si>
  <si>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</si>
  <si>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</si>
  <si>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</si>
  <si>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</si>
  <si>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</si>
  <si>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</si>
  <si>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</si>
  <si>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</si>
  <si>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</si>
  <si>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</si>
  <si>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</si>
  <si>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</si>
  <si>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</si>
  <si>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</si>
  <si>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</si>
  <si>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</si>
  <si>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</si>
  <si>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</si>
  <si>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</si>
  <si>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</si>
  <si>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</si>
  <si>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</si>
  <si>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</si>
  <si>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</si>
  <si>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</si>
  <si>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</si>
  <si>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</si>
  <si>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</si>
  <si>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</si>
  <si>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</si>
  <si>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</si>
  <si>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</si>
  <si>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</si>
  <si>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</si>
  <si>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</si>
  <si>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</si>
  <si>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</si>
  <si>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</si>
  <si>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</si>
  <si>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</si>
  <si>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</si>
  <si>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</si>
  <si>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</si>
  <si>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</si>
  <si>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</si>
  <si>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</si>
  <si>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</si>
  <si>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</si>
  <si>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</si>
  <si>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</si>
  <si>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</si>
  <si>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</si>
  <si>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</si>
  <si>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</si>
  <si>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</si>
  <si>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</si>
  <si>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</si>
  <si>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</si>
  <si>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</si>
  <si>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</si>
  <si>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</si>
  <si>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</si>
  <si>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</si>
  <si>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</si>
  <si>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</si>
  <si>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</si>
  <si>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</si>
  <si>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</si>
  <si>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</si>
  <si>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</si>
  <si>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</si>
  <si>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</si>
  <si>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</si>
  <si>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</si>
  <si>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</si>
  <si>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</si>
  <si>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</si>
  <si>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</si>
  <si>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</si>
  <si>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</si>
  <si>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</si>
  <si>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</si>
  <si>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</si>
  <si>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</si>
  <si>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</si>
  <si>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</si>
  <si>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</si>
  <si>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</si>
  <si>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</si>
  <si>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</si>
  <si>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</si>
  <si>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</si>
  <si>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</si>
  <si>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</si>
  <si>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</si>
  <si>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</si>
  <si>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</si>
  <si>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</si>
  <si>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</si>
  <si>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</si>
  <si>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</si>
  <si>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</si>
  <si>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</si>
  <si>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</si>
  <si>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</si>
  <si>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</si>
  <si>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</si>
  <si>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</si>
  <si>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</si>
  <si>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</si>
  <si>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</si>
  <si>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</si>
  <si>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</si>
  <si>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</si>
  <si>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</si>
  <si>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</si>
  <si>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</si>
  <si>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</si>
  <si>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</si>
  <si>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</si>
  <si>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</si>
  <si>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</si>
  <si>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</si>
  <si>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</si>
  <si>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</si>
  <si>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</si>
  <si>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</si>
  <si>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</si>
  <si>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</si>
  <si>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</si>
  <si>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</si>
  <si>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</si>
  <si>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</si>
  <si>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</si>
  <si>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</si>
  <si>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</si>
  <si>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</si>
  <si>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</si>
  <si>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</si>
  <si>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</si>
  <si>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</si>
  <si>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</si>
  <si>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</si>
  <si>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</si>
  <si>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</si>
  <si>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</si>
  <si>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</si>
  <si>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</si>
  <si>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</si>
  <si>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</si>
  <si>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</si>
  <si>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</si>
  <si>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</si>
  <si>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</si>
  <si>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</si>
  <si>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</si>
  <si>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</si>
  <si>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</si>
  <si>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</si>
  <si>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</si>
  <si>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</si>
  <si>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</si>
  <si>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</si>
  <si>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</si>
  <si>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</si>
  <si>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</si>
  <si>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</si>
  <si>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</si>
  <si>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</si>
  <si>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</si>
  <si>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</si>
  <si>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</si>
  <si>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</si>
  <si>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</si>
  <si>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</si>
  <si>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</si>
  <si>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</si>
  <si>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</si>
  <si>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</si>
  <si>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</si>
  <si>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</si>
  <si>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</si>
  <si>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</si>
  <si>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</si>
  <si>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</si>
  <si>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</si>
  <si>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</si>
  <si>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</si>
  <si>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</si>
  <si>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</si>
  <si>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</si>
  <si>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</si>
  <si>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</si>
  <si>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</si>
  <si>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</si>
  <si>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</si>
  <si>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</si>
  <si>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</si>
  <si>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</si>
  <si>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</si>
  <si>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</si>
  <si>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</si>
  <si>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</si>
  <si>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</si>
  <si>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</si>
  <si>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</si>
  <si>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</si>
  <si>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</si>
  <si>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</si>
  <si>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</si>
  <si>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</si>
  <si>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</si>
  <si>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</si>
  <si>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</si>
  <si>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</si>
  <si>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</si>
  <si>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</si>
  <si>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</si>
  <si>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</si>
  <si>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</si>
  <si>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</si>
  <si>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</si>
  <si>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</si>
  <si>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</si>
  <si>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</si>
  <si>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</si>
  <si>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</si>
  <si>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</si>
  <si>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</si>
  <si>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</si>
  <si>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</si>
  <si>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</si>
  <si>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</si>
  <si>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</si>
  <si>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</si>
  <si>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</si>
  <si>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</si>
  <si>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</si>
  <si>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</si>
  <si>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</si>
  <si>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</si>
  <si>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</si>
  <si>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</si>
  <si>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</si>
  <si>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</si>
  <si>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</si>
  <si>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</si>
  <si>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</si>
  <si>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</si>
  <si>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</si>
  <si>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</si>
  <si>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</si>
  <si>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</si>
  <si>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</si>
  <si>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</si>
  <si>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</si>
  <si>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</si>
  <si>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</si>
  <si>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</si>
  <si>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</si>
  <si>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</si>
  <si>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</si>
  <si>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</si>
  <si>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</si>
  <si>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</si>
  <si>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</si>
  <si>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</si>
  <si>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</si>
  <si>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</si>
  <si>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</si>
  <si>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</si>
  <si>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</si>
  <si>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</si>
  <si>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</si>
  <si>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</si>
  <si>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</si>
  <si>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</si>
  <si>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</si>
  <si>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</si>
  <si>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</si>
  <si>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</si>
  <si>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</si>
  <si>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</si>
  <si>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346</t>
  </si>
  <si>
    <t>291</t>
  </si>
  <si>
    <t>296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</si>
  <si>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</si>
  <si>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</si>
  <si>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</si>
  <si>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</si>
  <si>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</si>
  <si>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</si>
  <si>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</si>
  <si>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</si>
  <si>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</si>
  <si>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</si>
  <si>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</si>
  <si>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</si>
  <si>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</si>
  <si>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</si>
  <si>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</si>
  <si>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</si>
  <si>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</si>
  <si>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</si>
  <si>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</si>
  <si>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</si>
  <si>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</si>
  <si>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</si>
  <si>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</si>
  <si>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</si>
  <si>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</si>
  <si>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</si>
  <si>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</si>
  <si>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</si>
  <si>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</si>
  <si>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</si>
  <si>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</si>
  <si>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</si>
  <si>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</si>
  <si>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</si>
  <si>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</si>
  <si>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</si>
  <si>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</si>
  <si>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</si>
  <si>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</si>
  <si>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</si>
  <si>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</si>
  <si>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</si>
  <si>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</si>
  <si>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</si>
  <si>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6440983300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</si>
  <si>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</si>
  <si>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</si>
  <si>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</si>
  <si>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</si>
  <si>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</si>
  <si>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</si>
  <si>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</si>
  <si>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</si>
  <si>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</si>
  <si>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</si>
  <si>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</si>
  <si>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</si>
  <si>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</si>
  <si>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</si>
  <si>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</si>
  <si>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1 14 02053 10 0000 410</t>
  </si>
  <si>
    <t>1 14 02050 00 0000 410</t>
  </si>
  <si>
    <t>1 14 02000 00 0000 410</t>
  </si>
  <si>
    <t>Доходы от реализации имущества, находящегося в 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</si>
  <si>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</si>
  <si>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Работы и услуги по содержанию имущества</t>
  </si>
  <si>
    <t>64410L2990</t>
  </si>
  <si>
    <t>20240014100000150</t>
  </si>
  <si>
    <t>Прочие межбюджетные трансферты, передаваемые бюджетам</t>
  </si>
  <si>
    <t>2024999900000150</t>
  </si>
  <si>
    <t>864  2024999900000150</t>
  </si>
  <si>
    <t>Прочие межбюджетные трансферты, передаваемые бюджетам сельских поселений</t>
  </si>
  <si>
    <t>6440184460</t>
  </si>
  <si>
    <t>Культура и кинематография</t>
  </si>
  <si>
    <t>6440680480</t>
  </si>
  <si>
    <t>312</t>
  </si>
  <si>
    <t>01.03.2024г.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</si>
</sst>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36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20" xfId="0" applyFont="1" applyFill="1" applyBorder="1" applyAlignment="1">
      <alignment wrapText="1"/>
    </xf>
    <xf numFmtId="49" fontId="0" fillId="15" borderId="18" xfId="0" applyNumberForma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0" fontId="7" fillId="15" borderId="24" xfId="0" applyFont="1" applyFill="1" applyBorder="1" applyAlignment="1">
      <alignment wrapText="1"/>
    </xf>
    <xf numFmtId="0" fontId="13" fillId="15" borderId="24" xfId="0" applyFont="1" applyFill="1" applyBorder="1" applyAlignment="1">
      <alignment wrapText="1"/>
    </xf>
    <xf numFmtId="0" fontId="4" fillId="15" borderId="20" xfId="0" applyFont="1" applyFill="1" applyBorder="1" applyAlignment="1">
      <alignment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4"/>
  <sheetViews>
    <sheetView showGridLines="0" zoomScaleNormal="100" workbookViewId="0">
      <selection activeCell="J81" sqref="J81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93" t="s">
        <v>0</v>
      </c>
      <c r="B2" s="193"/>
      <c r="C2" s="193"/>
      <c r="D2" s="193"/>
      <c r="E2" s="193"/>
      <c r="F2" s="193"/>
      <c r="G2" s="193"/>
      <c r="H2" s="193"/>
      <c r="I2" s="7"/>
      <c r="J2" s="8" t="s">
        <v>1</v>
      </c>
    </row>
    <row r="3" spans="1:13" ht="38.25" customHeight="1">
      <c r="A3" s="194" t="s">
        <v>241</v>
      </c>
      <c r="B3" s="194"/>
      <c r="C3" s="194"/>
      <c r="D3" s="194"/>
      <c r="E3" s="194"/>
      <c r="F3" s="194"/>
      <c r="G3" s="194"/>
      <c r="H3" s="194"/>
      <c r="I3" s="9" t="s">
        <v>2</v>
      </c>
      <c r="J3" s="10" t="s">
        <v>3</v>
      </c>
    </row>
    <row r="4" spans="1:13">
      <c r="A4" s="195" t="s">
        <v>453</v>
      </c>
      <c r="B4" s="195"/>
      <c r="C4" s="195"/>
      <c r="D4" s="195"/>
      <c r="E4" s="195"/>
      <c r="F4" s="195"/>
      <c r="G4" s="195"/>
      <c r="H4" s="195"/>
      <c r="I4" s="9" t="s">
        <v>4</v>
      </c>
      <c r="J4" s="11"/>
    </row>
    <row r="5" spans="1:13" ht="45" customHeight="1">
      <c r="A5" s="196" t="s">
        <v>5</v>
      </c>
      <c r="B5" s="196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97" t="s">
        <v>7</v>
      </c>
      <c r="B6" s="197"/>
      <c r="C6" s="197"/>
      <c r="D6" s="197"/>
      <c r="E6" s="197"/>
      <c r="F6" s="197"/>
      <c r="G6" s="197"/>
      <c r="H6" s="197"/>
      <c r="I6" s="9" t="s">
        <v>8</v>
      </c>
      <c r="J6" s="12"/>
    </row>
    <row r="7" spans="1:13">
      <c r="A7" s="198" t="s">
        <v>9</v>
      </c>
      <c r="B7" s="198"/>
      <c r="C7" s="198"/>
      <c r="D7" s="198"/>
      <c r="E7" s="198"/>
      <c r="F7" s="198"/>
      <c r="G7" s="198"/>
      <c r="H7" s="198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201" t="s">
        <v>15</v>
      </c>
      <c r="B11" s="201"/>
      <c r="C11" s="201"/>
      <c r="D11" s="201"/>
      <c r="E11" s="201"/>
      <c r="F11" s="201"/>
      <c r="G11" s="201"/>
      <c r="H11" s="201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202" t="s">
        <v>16</v>
      </c>
      <c r="B13" s="202" t="s">
        <v>17</v>
      </c>
      <c r="C13" s="211" t="s">
        <v>18</v>
      </c>
      <c r="D13" s="212"/>
      <c r="E13" s="202" t="s">
        <v>19</v>
      </c>
      <c r="F13" s="204" t="s">
        <v>20</v>
      </c>
      <c r="G13" s="205"/>
      <c r="H13" s="205"/>
      <c r="I13" s="206"/>
      <c r="J13" s="202" t="s">
        <v>21</v>
      </c>
    </row>
    <row r="14" spans="1:13" ht="21" customHeight="1">
      <c r="A14" s="203"/>
      <c r="B14" s="203"/>
      <c r="C14" s="213"/>
      <c r="D14" s="214"/>
      <c r="E14" s="203"/>
      <c r="F14" s="16" t="s">
        <v>22</v>
      </c>
      <c r="G14" s="16" t="s">
        <v>23</v>
      </c>
      <c r="H14" s="16" t="s">
        <v>24</v>
      </c>
      <c r="I14" s="16" t="s">
        <v>25</v>
      </c>
      <c r="J14" s="203"/>
      <c r="M14" s="31"/>
    </row>
    <row r="15" spans="1:13" ht="13.5" thickBot="1">
      <c r="A15" s="17" t="s">
        <v>26</v>
      </c>
      <c r="B15" s="18" t="s">
        <v>27</v>
      </c>
      <c r="C15" s="207" t="s">
        <v>28</v>
      </c>
      <c r="D15" s="208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4981242</v>
      </c>
      <c r="F16" s="24">
        <f>F17+F58</f>
        <v>816076.06</v>
      </c>
      <c r="G16" s="24">
        <f>G17+G58</f>
        <v>79849.460000000006</v>
      </c>
      <c r="H16" s="24">
        <f>H17+H58</f>
        <v>79849.460000000006</v>
      </c>
      <c r="I16" s="24">
        <f>I17+I58</f>
        <v>816076.06</v>
      </c>
      <c r="J16" s="24">
        <f>E16-F16</f>
        <v>4165165.94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1155000</v>
      </c>
      <c r="F17" s="24">
        <f>F18+F24+F36+F47+F49+F34+F35+F57+F27+F53</f>
        <v>166407.28000000003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166407.28000000003</v>
      </c>
      <c r="J17" s="24">
        <f>E17-F17</f>
        <v>988592.72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66000</v>
      </c>
      <c r="F18" s="82">
        <f>F19+F22+F21</f>
        <v>5272.63</v>
      </c>
      <c r="G18" s="54">
        <f>G19+G20+G21+G22</f>
        <v>77297.66</v>
      </c>
      <c r="H18" s="54">
        <f>H19+H20+H21+H22</f>
        <v>77297.66</v>
      </c>
      <c r="I18" s="54">
        <f>I19+I20+I21+I22+I26+I25</f>
        <v>5272.63</v>
      </c>
      <c r="J18" s="62">
        <f t="shared" ref="J18:J83" si="0">E18-F18</f>
        <v>60727.37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380</v>
      </c>
      <c r="E19" s="25">
        <v>66000</v>
      </c>
      <c r="F19" s="25">
        <v>5258.84</v>
      </c>
      <c r="G19" s="25">
        <v>77297.66</v>
      </c>
      <c r="H19" s="25">
        <v>77297.66</v>
      </c>
      <c r="I19" s="25">
        <f>F19</f>
        <v>5258.84</v>
      </c>
      <c r="J19" s="24">
        <f>E19-F19</f>
        <v>60741.16</v>
      </c>
    </row>
    <row r="20" spans="1:10" ht="24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>
        <v>0</v>
      </c>
      <c r="G21" s="25"/>
      <c r="H21" s="25"/>
      <c r="I21" s="25">
        <f t="shared" ref="I21:I26" si="1">F21</f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13.79</v>
      </c>
      <c r="G22" s="25"/>
      <c r="H22" s="25"/>
      <c r="I22" s="25">
        <f>F22</f>
        <v>13.79</v>
      </c>
      <c r="J22" s="24">
        <f t="shared" si="0"/>
        <v>-13.79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209" t="s">
        <v>220</v>
      </c>
      <c r="D24" s="210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16000</v>
      </c>
      <c r="F33" s="54">
        <f>F34+F35</f>
        <v>0</v>
      </c>
      <c r="G33" s="54"/>
      <c r="H33" s="54"/>
      <c r="I33" s="54">
        <f>I34+I35</f>
        <v>0</v>
      </c>
      <c r="J33" s="62">
        <f>J34+J35</f>
        <v>16000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16000</v>
      </c>
      <c r="F34" s="25">
        <v>0</v>
      </c>
      <c r="G34" s="25"/>
      <c r="H34" s="25"/>
      <c r="I34" s="25">
        <f>F34</f>
        <v>0</v>
      </c>
      <c r="J34" s="24">
        <f t="shared" si="0"/>
        <v>16000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378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938000</v>
      </c>
      <c r="F36" s="54">
        <f>F37+F40+F38+F39</f>
        <v>143930.39000000001</v>
      </c>
      <c r="G36" s="25"/>
      <c r="H36" s="25"/>
      <c r="I36" s="54">
        <f>I37+I40+I38+I39</f>
        <v>143930.39000000001</v>
      </c>
      <c r="J36" s="62">
        <f t="shared" si="0"/>
        <v>794069.61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111000</v>
      </c>
      <c r="F37" s="25">
        <v>7138.45</v>
      </c>
      <c r="G37" s="25">
        <v>0</v>
      </c>
      <c r="H37" s="25">
        <v>0</v>
      </c>
      <c r="I37" s="25">
        <f t="shared" ref="I37:I43" si="4">F37</f>
        <v>7138.45</v>
      </c>
      <c r="J37" s="24">
        <f t="shared" si="0"/>
        <v>103861.55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 t="shared" si="4"/>
        <v>0</v>
      </c>
      <c r="J38" s="24">
        <f t="shared" si="0"/>
        <v>0</v>
      </c>
    </row>
    <row r="39" spans="1:10" ht="39" customHeight="1">
      <c r="A39" s="19"/>
      <c r="B39" s="20"/>
      <c r="C39" s="168" t="s">
        <v>38</v>
      </c>
      <c r="D39" s="169" t="s">
        <v>409</v>
      </c>
      <c r="E39" s="25">
        <v>0</v>
      </c>
      <c r="F39" s="103">
        <v>0</v>
      </c>
      <c r="G39" s="103"/>
      <c r="H39" s="103"/>
      <c r="I39" s="103">
        <f>F39</f>
        <v>0</v>
      </c>
      <c r="J39" s="104">
        <f t="shared" si="0"/>
        <v>0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827000</v>
      </c>
      <c r="F40" s="54">
        <f>F42+F44+F41+F48</f>
        <v>136791.94</v>
      </c>
      <c r="G40" s="25">
        <v>7290.03</v>
      </c>
      <c r="H40" s="25">
        <v>7290.03</v>
      </c>
      <c r="I40" s="54">
        <f t="shared" si="4"/>
        <v>136791.94</v>
      </c>
      <c r="J40" s="62">
        <f t="shared" si="0"/>
        <v>690208.06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438000</v>
      </c>
      <c r="F41" s="25">
        <v>115144.14</v>
      </c>
      <c r="G41" s="25"/>
      <c r="H41" s="25"/>
      <c r="I41" s="25">
        <f t="shared" si="4"/>
        <v>115144.14</v>
      </c>
      <c r="J41" s="24">
        <f t="shared" si="0"/>
        <v>322855.86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389000</v>
      </c>
      <c r="F42" s="25">
        <v>21647.8</v>
      </c>
      <c r="G42" s="25">
        <v>0</v>
      </c>
      <c r="H42" s="25">
        <v>0</v>
      </c>
      <c r="I42" s="25">
        <f t="shared" si="4"/>
        <v>21647.8</v>
      </c>
      <c r="J42" s="24">
        <f t="shared" si="0"/>
        <v>367352.2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209" t="s">
        <v>256</v>
      </c>
      <c r="D48" s="210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17204.259999999998</v>
      </c>
      <c r="G49" s="25"/>
      <c r="H49" s="25"/>
      <c r="I49" s="54">
        <f>I50+I52+I51</f>
        <v>17204.259999999998</v>
      </c>
      <c r="J49" s="62">
        <f>J50+J52</f>
        <v>117795.74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17204.259999999998</v>
      </c>
      <c r="G52" s="25"/>
      <c r="H52" s="25"/>
      <c r="I52" s="25">
        <f t="shared" si="5"/>
        <v>17204.259999999998</v>
      </c>
      <c r="J52" s="24">
        <f t="shared" si="0"/>
        <v>117795.74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1" t="s">
        <v>440</v>
      </c>
      <c r="B54" s="20" t="s">
        <v>36</v>
      </c>
      <c r="C54" s="63" t="s">
        <v>48</v>
      </c>
      <c r="D54" s="174" t="s">
        <v>439</v>
      </c>
      <c r="E54" s="25">
        <f t="shared" si="6"/>
        <v>0</v>
      </c>
      <c r="F54" s="25"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1" t="s">
        <v>441</v>
      </c>
      <c r="B55" s="27" t="s">
        <v>36</v>
      </c>
      <c r="C55" s="72" t="s">
        <v>48</v>
      </c>
      <c r="D55" s="65" t="s">
        <v>438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1" t="s">
        <v>441</v>
      </c>
      <c r="B56" s="20" t="s">
        <v>36</v>
      </c>
      <c r="C56" s="63" t="s">
        <v>48</v>
      </c>
      <c r="D56" s="174" t="s">
        <v>437</v>
      </c>
      <c r="E56" s="25">
        <v>0</v>
      </c>
      <c r="F56" s="25">
        <v>0</v>
      </c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E75+E79+E59+E60+E73</f>
        <v>3826242</v>
      </c>
      <c r="F58" s="54">
        <f>F59+F60+F69+F75+F68+F79</f>
        <v>649668.78</v>
      </c>
      <c r="G58" s="54">
        <f>G59+G60+G69+G75+G68+G79</f>
        <v>0</v>
      </c>
      <c r="H58" s="54">
        <f>H59+H60+H69+H75+H68+H79</f>
        <v>0</v>
      </c>
      <c r="I58" s="54">
        <f>I59+I60+I69+I75+I68+I79</f>
        <v>649668.78</v>
      </c>
      <c r="J58" s="62">
        <f t="shared" si="0"/>
        <v>3176573.2199999997</v>
      </c>
    </row>
    <row r="59" spans="1:10" ht="24">
      <c r="A59" s="19" t="s">
        <v>333</v>
      </c>
      <c r="B59" s="20" t="s">
        <v>36</v>
      </c>
      <c r="C59" s="63" t="s">
        <v>48</v>
      </c>
      <c r="D59" s="126" t="s">
        <v>397</v>
      </c>
      <c r="E59" s="25">
        <v>418474</v>
      </c>
      <c r="F59" s="25">
        <v>69746</v>
      </c>
      <c r="G59" s="25">
        <v>0</v>
      </c>
      <c r="H59" s="25">
        <v>0</v>
      </c>
      <c r="I59" s="25">
        <f>F59</f>
        <v>69746</v>
      </c>
      <c r="J59" s="24">
        <f t="shared" si="0"/>
        <v>348728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0</v>
      </c>
      <c r="F60" s="25">
        <v>0</v>
      </c>
      <c r="G60" s="25">
        <v>0</v>
      </c>
      <c r="H60" s="25">
        <v>0</v>
      </c>
      <c r="I60" s="25">
        <f>F60</f>
        <v>0</v>
      </c>
      <c r="J60" s="24">
        <f t="shared" si="0"/>
        <v>0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83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391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99"/>
      <c r="D70" s="200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394</v>
      </c>
      <c r="B71" s="120" t="s">
        <v>36</v>
      </c>
      <c r="C71" s="121" t="s">
        <v>48</v>
      </c>
      <c r="D71" s="122" t="s">
        <v>391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41.25" hidden="1" customHeight="1">
      <c r="A73" s="74" t="s">
        <v>249</v>
      </c>
      <c r="B73" s="75" t="s">
        <v>36</v>
      </c>
      <c r="C73" s="175" t="s">
        <v>48</v>
      </c>
      <c r="D73" s="176" t="s">
        <v>391</v>
      </c>
      <c r="E73" s="25">
        <f>E74</f>
        <v>0</v>
      </c>
      <c r="F73" s="25"/>
      <c r="G73" s="25"/>
      <c r="H73" s="25"/>
      <c r="I73" s="25"/>
      <c r="J73" s="24"/>
    </row>
    <row r="74" spans="1:10" ht="60" hidden="1" customHeight="1">
      <c r="A74" s="180" t="s">
        <v>394</v>
      </c>
      <c r="B74" s="181" t="s">
        <v>36</v>
      </c>
      <c r="C74" s="69" t="s">
        <v>48</v>
      </c>
      <c r="D74" s="70" t="s">
        <v>391</v>
      </c>
      <c r="E74" s="25">
        <v>0</v>
      </c>
      <c r="F74" s="25"/>
      <c r="G74" s="25"/>
      <c r="H74" s="25"/>
      <c r="I74" s="25"/>
      <c r="J74" s="24"/>
    </row>
    <row r="75" spans="1:10" ht="38.25" customHeight="1">
      <c r="A75" s="74" t="s">
        <v>250</v>
      </c>
      <c r="B75" s="75" t="s">
        <v>36</v>
      </c>
      <c r="C75" s="76" t="s">
        <v>48</v>
      </c>
      <c r="D75" s="77" t="s">
        <v>372</v>
      </c>
      <c r="E75" s="54">
        <f>E76</f>
        <v>137993</v>
      </c>
      <c r="F75" s="54">
        <f>F76</f>
        <v>10021.23</v>
      </c>
      <c r="G75" s="54">
        <f>G76</f>
        <v>0</v>
      </c>
      <c r="H75" s="54">
        <f>H76</f>
        <v>0</v>
      </c>
      <c r="I75" s="54">
        <f>I76</f>
        <v>10021.23</v>
      </c>
      <c r="J75" s="62">
        <f>J76+J77+J83</f>
        <v>127971.77</v>
      </c>
    </row>
    <row r="76" spans="1:10" ht="36" customHeight="1">
      <c r="A76" s="19" t="s">
        <v>335</v>
      </c>
      <c r="B76" s="20" t="s">
        <v>36</v>
      </c>
      <c r="C76" s="63" t="s">
        <v>48</v>
      </c>
      <c r="D76" s="64" t="s">
        <v>379</v>
      </c>
      <c r="E76" s="25">
        <v>137993</v>
      </c>
      <c r="F76" s="25">
        <v>10021.23</v>
      </c>
      <c r="G76" s="25">
        <v>0</v>
      </c>
      <c r="H76" s="25">
        <v>0</v>
      </c>
      <c r="I76" s="25">
        <f t="shared" si="7"/>
        <v>10021.23</v>
      </c>
      <c r="J76" s="24">
        <f t="shared" si="0"/>
        <v>127971.77</v>
      </c>
    </row>
    <row r="77" spans="1:10" ht="48" hidden="1" customHeight="1">
      <c r="A77" s="56" t="s">
        <v>251</v>
      </c>
      <c r="B77" s="20" t="s">
        <v>36</v>
      </c>
      <c r="C77" s="63" t="s">
        <v>48</v>
      </c>
      <c r="D77" s="64"/>
      <c r="E77" s="25">
        <v>0</v>
      </c>
      <c r="F77" s="25"/>
      <c r="G77" s="25"/>
      <c r="H77" s="25"/>
      <c r="I77" s="25"/>
      <c r="J77" s="24">
        <f t="shared" si="0"/>
        <v>0</v>
      </c>
    </row>
    <row r="78" spans="1:10" ht="38.25" hidden="1" customHeight="1">
      <c r="A78" s="57" t="s">
        <v>194</v>
      </c>
      <c r="B78" s="58" t="s">
        <v>36</v>
      </c>
      <c r="C78" s="191" t="s">
        <v>193</v>
      </c>
      <c r="D78" s="192"/>
      <c r="E78" s="60"/>
      <c r="F78" s="60"/>
      <c r="G78" s="59"/>
      <c r="H78" s="59"/>
      <c r="I78" s="25">
        <f t="shared" si="7"/>
        <v>0</v>
      </c>
      <c r="J78" s="24">
        <f t="shared" si="0"/>
        <v>0</v>
      </c>
    </row>
    <row r="79" spans="1:10" ht="20.25" customHeight="1">
      <c r="A79" s="99" t="s">
        <v>368</v>
      </c>
      <c r="B79" s="58" t="s">
        <v>36</v>
      </c>
      <c r="C79" s="97" t="s">
        <v>48</v>
      </c>
      <c r="D79" s="98" t="s">
        <v>373</v>
      </c>
      <c r="E79" s="62">
        <f>E80+E81</f>
        <v>3269775</v>
      </c>
      <c r="F79" s="62">
        <f>F82+F80</f>
        <v>569901.55000000005</v>
      </c>
      <c r="G79" s="62">
        <f>G82</f>
        <v>0</v>
      </c>
      <c r="H79" s="62">
        <f>H82</f>
        <v>0</v>
      </c>
      <c r="I79" s="62">
        <f>I81+I80</f>
        <v>569901.55000000005</v>
      </c>
      <c r="J79" s="62">
        <f t="shared" si="0"/>
        <v>2699873.45</v>
      </c>
    </row>
    <row r="80" spans="1:10" ht="82.5" customHeight="1">
      <c r="A80" s="56" t="s">
        <v>357</v>
      </c>
      <c r="B80" s="58" t="s">
        <v>36</v>
      </c>
      <c r="C80" s="182" t="s">
        <v>48</v>
      </c>
      <c r="D80" s="183" t="s">
        <v>444</v>
      </c>
      <c r="E80" s="24">
        <v>1921048</v>
      </c>
      <c r="F80" s="62">
        <v>345113.55</v>
      </c>
      <c r="G80" s="62"/>
      <c r="H80" s="62"/>
      <c r="I80" s="62">
        <f>F80</f>
        <v>345113.55</v>
      </c>
      <c r="J80" s="62">
        <f>E80-F80</f>
        <v>1575934.45</v>
      </c>
    </row>
    <row r="81" spans="1:10" ht="33.75" customHeight="1">
      <c r="A81" s="189" t="s">
        <v>445</v>
      </c>
      <c r="B81" s="58" t="s">
        <v>36</v>
      </c>
      <c r="C81" s="182" t="s">
        <v>48</v>
      </c>
      <c r="D81" s="183" t="s">
        <v>446</v>
      </c>
      <c r="E81" s="62">
        <f>E82</f>
        <v>1348727</v>
      </c>
      <c r="F81" s="62">
        <f>F82</f>
        <v>224788</v>
      </c>
      <c r="G81" s="62"/>
      <c r="H81" s="62"/>
      <c r="I81" s="62">
        <f>I82</f>
        <v>224788</v>
      </c>
      <c r="J81" s="62">
        <f>E81-F81</f>
        <v>1123939</v>
      </c>
    </row>
    <row r="82" spans="1:10" ht="60" customHeight="1">
      <c r="A82" s="188" t="s">
        <v>448</v>
      </c>
      <c r="B82" s="58" t="s">
        <v>36</v>
      </c>
      <c r="C82" s="191" t="s">
        <v>447</v>
      </c>
      <c r="D82" s="192"/>
      <c r="E82" s="25">
        <v>1348727</v>
      </c>
      <c r="F82" s="25">
        <v>224788</v>
      </c>
      <c r="G82" s="59"/>
      <c r="H82" s="59"/>
      <c r="I82" s="25">
        <f t="shared" si="7"/>
        <v>224788</v>
      </c>
      <c r="J82" s="24">
        <f t="shared" si="0"/>
        <v>1123939</v>
      </c>
    </row>
    <row r="83" spans="1:10" ht="60" hidden="1" customHeight="1">
      <c r="A83" s="56" t="s">
        <v>324</v>
      </c>
      <c r="B83" s="86">
        <v>10</v>
      </c>
      <c r="C83" s="63" t="s">
        <v>339</v>
      </c>
      <c r="D83" s="49" t="s">
        <v>325</v>
      </c>
      <c r="E83" s="25"/>
      <c r="F83" s="25"/>
      <c r="G83" s="86"/>
      <c r="H83" s="86"/>
      <c r="I83" s="25">
        <f t="shared" si="7"/>
        <v>0</v>
      </c>
      <c r="J83" s="24">
        <f t="shared" si="0"/>
        <v>0</v>
      </c>
    </row>
    <row r="84" spans="1:10" ht="60" customHeight="1"/>
  </sheetData>
  <mergeCells count="19">
    <mergeCell ref="J13:J14"/>
    <mergeCell ref="C15:D15"/>
    <mergeCell ref="C48:D48"/>
    <mergeCell ref="C24:D24"/>
    <mergeCell ref="C13:D14"/>
    <mergeCell ref="C82:D82"/>
    <mergeCell ref="A2:H2"/>
    <mergeCell ref="A3:H3"/>
    <mergeCell ref="A4:H4"/>
    <mergeCell ref="A5:B5"/>
    <mergeCell ref="A6:H6"/>
    <mergeCell ref="A7:H7"/>
    <mergeCell ref="C78:D78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83"/>
  <sheetViews>
    <sheetView showGridLines="0" tabSelected="1" topLeftCell="A13" zoomScaleNormal="100" workbookViewId="0">
      <selection activeCell="T171" sqref="T171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201" t="s">
        <v>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32" t="s">
        <v>16</v>
      </c>
      <c r="B3" s="202" t="s">
        <v>17</v>
      </c>
      <c r="C3" s="211" t="s">
        <v>54</v>
      </c>
      <c r="D3" s="234"/>
      <c r="E3" s="234"/>
      <c r="F3" s="234"/>
      <c r="G3" s="212"/>
      <c r="H3" s="202" t="s">
        <v>19</v>
      </c>
      <c r="I3" s="202" t="s">
        <v>55</v>
      </c>
      <c r="J3" s="204" t="s">
        <v>20</v>
      </c>
      <c r="K3" s="205"/>
      <c r="L3" s="205"/>
      <c r="M3" s="206"/>
      <c r="N3" s="204" t="s">
        <v>21</v>
      </c>
      <c r="O3" s="206"/>
    </row>
    <row r="4" spans="1:19" ht="225">
      <c r="A4" s="233"/>
      <c r="B4" s="203"/>
      <c r="C4" s="213"/>
      <c r="D4" s="235"/>
      <c r="E4" s="235"/>
      <c r="F4" s="235"/>
      <c r="G4" s="214"/>
      <c r="H4" s="203"/>
      <c r="I4" s="203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207" t="s">
        <v>28</v>
      </c>
      <c r="D5" s="221"/>
      <c r="E5" s="221"/>
      <c r="F5" s="221"/>
      <c r="G5" s="208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H7+H10+H36+H41+H43+H48+H57+H69+H83+H101+H111+H118+H170+H174+H99+H81+H167</f>
        <v>4981242</v>
      </c>
      <c r="I6" s="24">
        <f>I7+I10+I36+I41+I43+I48+I57+I69+I83+I101+I111+I118+I170+I174+I99+I81+I167</f>
        <v>4981242</v>
      </c>
      <c r="J6" s="24">
        <f>J7+J10+J36+J41+J48+J57+J69+J83+J101+J111+J118+J170+J174+J81+J99+J167</f>
        <v>669851.09</v>
      </c>
      <c r="K6" s="24" t="e">
        <f>K7+K10+K36+K41+K48+K57+K69+K83+K101+K111+K118+K170+K174</f>
        <v>#REF!</v>
      </c>
      <c r="L6" s="24" t="e">
        <f>L7+L10+L36+L41+L48+L57+L69+L83+L101+L111+L118+L170+L174</f>
        <v>#REF!</v>
      </c>
      <c r="M6" s="24">
        <f>M7+M10+M36+M41+M48+M57+M69+M83+M101+M111+M118+M170+M174+M81+M167</f>
        <v>669851.09</v>
      </c>
      <c r="N6" s="24">
        <f>N7+N10+N36+N41+N48+N57+N69+N83+N101+N111+N118+N170+N174+N43+N99+N167</f>
        <v>4311390.91</v>
      </c>
      <c r="O6" s="24">
        <f>O7+O10+O36+O41+O48+O57+O69+O83+O101+O111+O118+O170+O174+O99+O167</f>
        <v>4311390.91</v>
      </c>
    </row>
    <row r="7" spans="1:19" ht="42" hidden="1" customHeight="1">
      <c r="A7" s="89" t="s">
        <v>192</v>
      </c>
      <c r="B7" s="215" t="s">
        <v>189</v>
      </c>
      <c r="C7" s="216"/>
      <c r="D7" s="216"/>
      <c r="E7" s="216"/>
      <c r="F7" s="216"/>
      <c r="G7" s="217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4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25" t="s">
        <v>64</v>
      </c>
      <c r="C10" s="226"/>
      <c r="D10" s="226"/>
      <c r="E10" s="226"/>
      <c r="F10" s="226"/>
      <c r="G10" s="227"/>
      <c r="H10" s="54">
        <f>H14+H15+H16+H17+H18+H19+H20+H21+H22+H23+H24+H35+H25+H30+H13+H33+H34+H11+H12</f>
        <v>2207300</v>
      </c>
      <c r="I10" s="54">
        <f t="shared" ref="I10:O10" si="2">I14+I15+I16+I17+I18+I19+I20+I21+I22+I23+I24+I35+I25+I30+I13+I33+I34+I11+I12</f>
        <v>2207300</v>
      </c>
      <c r="J10" s="54">
        <f t="shared" si="2"/>
        <v>211738.19</v>
      </c>
      <c r="K10" s="54">
        <f t="shared" si="2"/>
        <v>0</v>
      </c>
      <c r="L10" s="54">
        <f t="shared" si="2"/>
        <v>0</v>
      </c>
      <c r="M10" s="54">
        <f t="shared" si="2"/>
        <v>211738.19</v>
      </c>
      <c r="N10" s="54">
        <f t="shared" si="2"/>
        <v>1995561.81</v>
      </c>
      <c r="O10" s="54">
        <f t="shared" si="2"/>
        <v>1995561.81</v>
      </c>
      <c r="R10" s="91">
        <f>H10-H34-H35+H57</f>
        <v>2332693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0" t="s">
        <v>410</v>
      </c>
      <c r="F11" s="110" t="s">
        <v>351</v>
      </c>
      <c r="G11" s="111" t="s">
        <v>66</v>
      </c>
      <c r="H11" s="103">
        <v>421800</v>
      </c>
      <c r="I11" s="25">
        <f>H11</f>
        <v>421800</v>
      </c>
      <c r="J11" s="25">
        <v>43870.720000000001</v>
      </c>
      <c r="K11" s="25"/>
      <c r="L11" s="25"/>
      <c r="M11" s="25">
        <f>J11</f>
        <v>43870.720000000001</v>
      </c>
      <c r="N11" s="24">
        <f>H11-J11</f>
        <v>377929.28</v>
      </c>
      <c r="O11" s="24">
        <f>I11-J11</f>
        <v>377929.28</v>
      </c>
      <c r="P11" s="91">
        <f>J11+J13+J58</f>
        <v>146256.43</v>
      </c>
      <c r="Q11" s="143"/>
      <c r="R11" s="143"/>
      <c r="S11" s="143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0" t="s">
        <v>410</v>
      </c>
      <c r="F12" s="110" t="s">
        <v>350</v>
      </c>
      <c r="G12" s="111" t="s">
        <v>68</v>
      </c>
      <c r="H12" s="25">
        <v>127500</v>
      </c>
      <c r="I12" s="25">
        <f>H12</f>
        <v>127500</v>
      </c>
      <c r="J12" s="25">
        <v>10228.959999999999</v>
      </c>
      <c r="K12" s="25"/>
      <c r="L12" s="25"/>
      <c r="M12" s="25">
        <f>J12</f>
        <v>10228.959999999999</v>
      </c>
      <c r="N12" s="24">
        <f>H12-J12</f>
        <v>117271.04000000001</v>
      </c>
      <c r="O12" s="24">
        <f>I12-J12</f>
        <v>117271.04000000001</v>
      </c>
      <c r="P12" s="91">
        <f>J12+J15+J59</f>
        <v>36015.439999999995</v>
      </c>
      <c r="R12" s="91">
        <f>J10-J34-J35+J57</f>
        <v>221759.42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0" t="s">
        <v>411</v>
      </c>
      <c r="F13" s="40" t="s">
        <v>351</v>
      </c>
      <c r="G13" s="41" t="s">
        <v>66</v>
      </c>
      <c r="H13" s="25">
        <v>976000</v>
      </c>
      <c r="I13" s="25">
        <f>H13</f>
        <v>976000</v>
      </c>
      <c r="J13" s="25">
        <v>94688.91</v>
      </c>
      <c r="K13" s="25"/>
      <c r="L13" s="25"/>
      <c r="M13" s="25">
        <f>J13</f>
        <v>94688.91</v>
      </c>
      <c r="N13" s="24">
        <f>H13-J13</f>
        <v>881311.09</v>
      </c>
      <c r="O13" s="24">
        <f>I13-J13</f>
        <v>881311.09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0" t="s">
        <v>411</v>
      </c>
      <c r="F15" s="40" t="s">
        <v>350</v>
      </c>
      <c r="G15" s="41" t="s">
        <v>68</v>
      </c>
      <c r="H15" s="25">
        <v>294100</v>
      </c>
      <c r="I15" s="25">
        <f t="shared" si="3"/>
        <v>294100</v>
      </c>
      <c r="J15" s="25">
        <v>23462.05</v>
      </c>
      <c r="K15" s="25"/>
      <c r="L15" s="25"/>
      <c r="M15" s="25">
        <f>J15</f>
        <v>23462.05</v>
      </c>
      <c r="N15" s="24">
        <f t="shared" si="0"/>
        <v>270637.95</v>
      </c>
      <c r="O15" s="24">
        <f t="shared" si="1"/>
        <v>270637.95</v>
      </c>
      <c r="P15" s="91">
        <f>H13+H15</f>
        <v>1270100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0" t="s">
        <v>411</v>
      </c>
      <c r="F16" s="40" t="s">
        <v>337</v>
      </c>
      <c r="G16" s="41" t="s">
        <v>70</v>
      </c>
      <c r="H16" s="92">
        <v>35143.01</v>
      </c>
      <c r="I16" s="25">
        <f t="shared" si="3"/>
        <v>35143.01</v>
      </c>
      <c r="J16" s="92">
        <v>6177.4</v>
      </c>
      <c r="K16" s="25"/>
      <c r="L16" s="25"/>
      <c r="M16" s="25">
        <f t="shared" ref="M16:M32" si="4">J16</f>
        <v>6177.4</v>
      </c>
      <c r="N16" s="24">
        <f t="shared" si="0"/>
        <v>28965.61</v>
      </c>
      <c r="O16" s="24">
        <f t="shared" si="1"/>
        <v>28965.61</v>
      </c>
      <c r="P16" s="91">
        <f>M16+M17+M19+M20+M22</f>
        <v>18889.719999999998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0" t="s">
        <v>411</v>
      </c>
      <c r="F17" s="147" t="s">
        <v>337</v>
      </c>
      <c r="G17" s="148" t="s">
        <v>73</v>
      </c>
      <c r="H17" s="92">
        <v>3300</v>
      </c>
      <c r="I17" s="25">
        <f t="shared" si="3"/>
        <v>3300</v>
      </c>
      <c r="J17" s="92">
        <v>258.62</v>
      </c>
      <c r="K17" s="25"/>
      <c r="L17" s="25"/>
      <c r="M17" s="25">
        <f t="shared" si="4"/>
        <v>258.62</v>
      </c>
      <c r="N17" s="24">
        <f t="shared" si="0"/>
        <v>3041.38</v>
      </c>
      <c r="O17" s="24">
        <f t="shared" si="1"/>
        <v>3041.38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0" t="s">
        <v>411</v>
      </c>
      <c r="F18" s="142" t="s">
        <v>401</v>
      </c>
      <c r="G18" s="41" t="s">
        <v>73</v>
      </c>
      <c r="H18" s="92">
        <v>204056.99</v>
      </c>
      <c r="I18" s="25">
        <f t="shared" si="3"/>
        <v>204056.99</v>
      </c>
      <c r="J18" s="92">
        <v>5260.83</v>
      </c>
      <c r="K18" s="25"/>
      <c r="L18" s="25"/>
      <c r="M18" s="25">
        <f t="shared" si="4"/>
        <v>5260.83</v>
      </c>
      <c r="N18" s="90">
        <f t="shared" si="0"/>
        <v>198796.16</v>
      </c>
      <c r="O18" s="24">
        <f t="shared" si="1"/>
        <v>198796.16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0" t="s">
        <v>411</v>
      </c>
      <c r="F19" s="40" t="s">
        <v>337</v>
      </c>
      <c r="G19" s="41" t="s">
        <v>75</v>
      </c>
      <c r="H19" s="92">
        <v>10000</v>
      </c>
      <c r="I19" s="25">
        <f t="shared" si="3"/>
        <v>10000</v>
      </c>
      <c r="J19" s="92">
        <v>5287.42</v>
      </c>
      <c r="K19" s="25"/>
      <c r="L19" s="25"/>
      <c r="M19" s="25">
        <f t="shared" si="4"/>
        <v>5287.42</v>
      </c>
      <c r="N19" s="24">
        <f t="shared" si="0"/>
        <v>4712.58</v>
      </c>
      <c r="O19" s="24">
        <f t="shared" si="1"/>
        <v>4712.58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0" t="s">
        <v>411</v>
      </c>
      <c r="F20" s="40" t="s">
        <v>337</v>
      </c>
      <c r="G20" s="41" t="s">
        <v>77</v>
      </c>
      <c r="H20" s="92">
        <v>10000</v>
      </c>
      <c r="I20" s="25">
        <f t="shared" si="3"/>
        <v>10000</v>
      </c>
      <c r="J20" s="92">
        <v>0</v>
      </c>
      <c r="K20" s="25"/>
      <c r="L20" s="25"/>
      <c r="M20" s="25">
        <f>J20</f>
        <v>0</v>
      </c>
      <c r="N20" s="24">
        <f t="shared" si="0"/>
        <v>10000</v>
      </c>
      <c r="O20" s="24">
        <f t="shared" si="1"/>
        <v>10000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0" t="s">
        <v>411</v>
      </c>
      <c r="F21" s="40" t="s">
        <v>337</v>
      </c>
      <c r="G21" s="125" t="s">
        <v>395</v>
      </c>
      <c r="H21" s="92">
        <v>3500</v>
      </c>
      <c r="I21" s="25">
        <f t="shared" si="3"/>
        <v>3500</v>
      </c>
      <c r="J21" s="92">
        <v>0</v>
      </c>
      <c r="K21" s="25"/>
      <c r="L21" s="25"/>
      <c r="M21" s="25">
        <f t="shared" si="4"/>
        <v>0</v>
      </c>
      <c r="N21" s="24">
        <f t="shared" si="0"/>
        <v>3500</v>
      </c>
      <c r="O21" s="24">
        <f t="shared" si="1"/>
        <v>3500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0" t="s">
        <v>411</v>
      </c>
      <c r="F22" s="40" t="s">
        <v>337</v>
      </c>
      <c r="G22" s="160" t="s">
        <v>396</v>
      </c>
      <c r="H22" s="92">
        <v>30000</v>
      </c>
      <c r="I22" s="25">
        <f t="shared" si="3"/>
        <v>30000</v>
      </c>
      <c r="J22" s="92">
        <v>7166.28</v>
      </c>
      <c r="K22" s="25"/>
      <c r="L22" s="25"/>
      <c r="M22" s="25">
        <f>J22</f>
        <v>7166.28</v>
      </c>
      <c r="N22" s="24">
        <f t="shared" si="0"/>
        <v>22833.72</v>
      </c>
      <c r="O22" s="24">
        <f t="shared" si="1"/>
        <v>22833.72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0" t="s">
        <v>411</v>
      </c>
      <c r="F23" s="40" t="s">
        <v>337</v>
      </c>
      <c r="G23" s="41" t="s">
        <v>374</v>
      </c>
      <c r="H23" s="92">
        <v>0</v>
      </c>
      <c r="I23" s="25">
        <f t="shared" si="3"/>
        <v>0</v>
      </c>
      <c r="J23" s="92">
        <v>0</v>
      </c>
      <c r="K23" s="25"/>
      <c r="L23" s="25"/>
      <c r="M23" s="25">
        <f>J23</f>
        <v>0</v>
      </c>
      <c r="N23" s="24">
        <f t="shared" si="0"/>
        <v>0</v>
      </c>
      <c r="O23" s="24">
        <f t="shared" si="1"/>
        <v>0</v>
      </c>
      <c r="P23" s="91">
        <f>J16+J18+J20+J19+J21+J22+J23</f>
        <v>23891.93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411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0" t="s">
        <v>411</v>
      </c>
      <c r="F25" s="40" t="s">
        <v>47</v>
      </c>
      <c r="G25" s="41" t="s">
        <v>375</v>
      </c>
      <c r="H25" s="25">
        <v>76960</v>
      </c>
      <c r="I25" s="25">
        <f t="shared" si="3"/>
        <v>76960</v>
      </c>
      <c r="J25" s="25">
        <v>15337</v>
      </c>
      <c r="K25" s="25"/>
      <c r="L25" s="25"/>
      <c r="M25" s="25">
        <f t="shared" si="4"/>
        <v>15337</v>
      </c>
      <c r="N25" s="24">
        <f t="shared" si="0"/>
        <v>61623</v>
      </c>
      <c r="O25" s="24">
        <f t="shared" si="1"/>
        <v>61623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22" t="s">
        <v>164</v>
      </c>
      <c r="D28" s="223"/>
      <c r="E28" s="223"/>
      <c r="F28" s="223"/>
      <c r="G28" s="224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0" t="s">
        <v>411</v>
      </c>
      <c r="F30" s="40" t="s">
        <v>226</v>
      </c>
      <c r="G30" s="41" t="s">
        <v>375</v>
      </c>
      <c r="H30" s="25">
        <v>840</v>
      </c>
      <c r="I30" s="25">
        <f t="shared" si="3"/>
        <v>840</v>
      </c>
      <c r="J30" s="25">
        <v>0</v>
      </c>
      <c r="K30" s="25"/>
      <c r="L30" s="25"/>
      <c r="M30" s="25">
        <f t="shared" si="4"/>
        <v>0</v>
      </c>
      <c r="N30" s="24">
        <f t="shared" si="0"/>
        <v>840</v>
      </c>
      <c r="O30" s="24">
        <f t="shared" ref="O30:O35" si="5">I30-J30</f>
        <v>840</v>
      </c>
    </row>
    <row r="31" spans="1:16" ht="14.25" hidden="1">
      <c r="A31" s="42" t="s">
        <v>163</v>
      </c>
      <c r="B31" s="38"/>
      <c r="C31" s="222" t="s">
        <v>205</v>
      </c>
      <c r="D31" s="223"/>
      <c r="E31" s="223"/>
      <c r="F31" s="223"/>
      <c r="G31" s="224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0" t="s">
        <v>411</v>
      </c>
      <c r="F33" s="40" t="s">
        <v>326</v>
      </c>
      <c r="G33" s="41" t="s">
        <v>375</v>
      </c>
      <c r="H33" s="25">
        <v>1500</v>
      </c>
      <c r="I33" s="25">
        <f t="shared" si="3"/>
        <v>1500</v>
      </c>
      <c r="J33" s="25">
        <v>0</v>
      </c>
      <c r="K33" s="25"/>
      <c r="L33" s="25"/>
      <c r="M33" s="25">
        <f>J33</f>
        <v>0</v>
      </c>
      <c r="N33" s="24">
        <f t="shared" si="0"/>
        <v>1500</v>
      </c>
      <c r="O33" s="24">
        <f t="shared" si="5"/>
        <v>1500</v>
      </c>
      <c r="P33" s="91">
        <f>H16+H18+H19+H20+H21+H22+H23</f>
        <v>292700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0" t="s">
        <v>412</v>
      </c>
      <c r="F34" s="40" t="s">
        <v>326</v>
      </c>
      <c r="G34" s="186" t="s">
        <v>375</v>
      </c>
      <c r="H34" s="25">
        <v>6000</v>
      </c>
      <c r="I34" s="25">
        <f t="shared" si="3"/>
        <v>6000</v>
      </c>
      <c r="J34" s="25">
        <v>0</v>
      </c>
      <c r="K34" s="25"/>
      <c r="L34" s="25"/>
      <c r="M34" s="25">
        <f>J34</f>
        <v>0</v>
      </c>
      <c r="N34" s="24">
        <f t="shared" si="0"/>
        <v>6000</v>
      </c>
      <c r="O34" s="24">
        <f t="shared" si="5"/>
        <v>6000</v>
      </c>
      <c r="P34" s="141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413</v>
      </c>
      <c r="F35" s="101" t="s">
        <v>337</v>
      </c>
      <c r="G35" s="102" t="s">
        <v>77</v>
      </c>
      <c r="H35" s="25">
        <v>6600</v>
      </c>
      <c r="I35" s="25">
        <f>H35</f>
        <v>6600</v>
      </c>
      <c r="J35" s="25">
        <v>0</v>
      </c>
      <c r="K35" s="25"/>
      <c r="L35" s="25"/>
      <c r="M35" s="25">
        <f>J35</f>
        <v>0</v>
      </c>
      <c r="N35" s="24">
        <f>H35-J35</f>
        <v>6600</v>
      </c>
      <c r="O35" s="24">
        <f t="shared" si="5"/>
        <v>6600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0</v>
      </c>
      <c r="K36" s="54">
        <f t="shared" ref="K36:O36" si="6">K37+K40</f>
        <v>0</v>
      </c>
      <c r="L36" s="54">
        <f t="shared" si="6"/>
        <v>0</v>
      </c>
      <c r="M36" s="54">
        <f t="shared" si="6"/>
        <v>0</v>
      </c>
      <c r="N36" s="54">
        <f t="shared" si="6"/>
        <v>3300</v>
      </c>
      <c r="O36" s="54">
        <f t="shared" si="6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0" t="s">
        <v>414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0" t="s">
        <v>415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384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388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29" t="s">
        <v>206</v>
      </c>
      <c r="D43" s="230"/>
      <c r="E43" s="230"/>
      <c r="F43" s="230"/>
      <c r="G43" s="231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5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376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H49+H50+H54+H56+H55+H52+H53+H51</f>
        <v>800</v>
      </c>
      <c r="I48" s="54">
        <f>I49+I50+I54+I56+I55+I52+I53+I51</f>
        <v>800</v>
      </c>
      <c r="J48" s="54">
        <f>J49+J50+J54+J56+J55+J52+J53</f>
        <v>0</v>
      </c>
      <c r="K48" s="54">
        <f t="shared" ref="K48:L48" si="9">K49+K50+K54+K56+K55</f>
        <v>0</v>
      </c>
      <c r="L48" s="54">
        <f t="shared" si="9"/>
        <v>0</v>
      </c>
      <c r="M48" s="54">
        <f>M49+M50+M54+M56+M55+M52+M53</f>
        <v>0</v>
      </c>
      <c r="N48" s="54">
        <f>N49+N50+N54+N56+N55+N52+N51</f>
        <v>800</v>
      </c>
      <c r="O48" s="54">
        <f>O49+O50+O54+O56+O55+O52+O51</f>
        <v>800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0" t="s">
        <v>416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60" si="10">J50</f>
        <v>0</v>
      </c>
      <c r="N50" s="24">
        <f t="shared" si="8"/>
        <v>500</v>
      </c>
      <c r="O50" s="24">
        <f t="shared" si="1"/>
        <v>500</v>
      </c>
    </row>
    <row r="51" spans="1:15" ht="30" customHeight="1">
      <c r="A51" s="37" t="s">
        <v>300</v>
      </c>
      <c r="B51" s="38" t="s">
        <v>61</v>
      </c>
      <c r="C51" s="184" t="s">
        <v>48</v>
      </c>
      <c r="D51" s="185" t="s">
        <v>207</v>
      </c>
      <c r="E51" s="185" t="s">
        <v>449</v>
      </c>
      <c r="F51" s="185" t="s">
        <v>318</v>
      </c>
      <c r="G51" s="186" t="s">
        <v>107</v>
      </c>
      <c r="H51" s="25">
        <v>300</v>
      </c>
      <c r="I51" s="25">
        <f>H51</f>
        <v>300</v>
      </c>
      <c r="J51" s="25"/>
      <c r="K51" s="25"/>
      <c r="L51" s="25"/>
      <c r="M51" s="25"/>
      <c r="N51" s="24">
        <f>H51-J51</f>
        <v>300</v>
      </c>
      <c r="O51" s="24">
        <f>I51-J51</f>
        <v>300</v>
      </c>
    </row>
    <row r="52" spans="1:15" ht="30" customHeight="1">
      <c r="A52" s="37" t="s">
        <v>404</v>
      </c>
      <c r="B52" s="38" t="s">
        <v>61</v>
      </c>
      <c r="C52" s="162" t="s">
        <v>48</v>
      </c>
      <c r="D52" s="163" t="s">
        <v>207</v>
      </c>
      <c r="E52" s="170" t="s">
        <v>417</v>
      </c>
      <c r="F52" s="163" t="s">
        <v>337</v>
      </c>
      <c r="G52" s="164" t="s">
        <v>77</v>
      </c>
      <c r="H52" s="25">
        <v>0</v>
      </c>
      <c r="I52" s="25">
        <f>H52</f>
        <v>0</v>
      </c>
      <c r="J52" s="25">
        <v>0</v>
      </c>
      <c r="K52" s="25"/>
      <c r="L52" s="25"/>
      <c r="M52" s="25">
        <f>J52</f>
        <v>0</v>
      </c>
      <c r="N52" s="24">
        <f>H52-J52</f>
        <v>0</v>
      </c>
      <c r="O52" s="24">
        <f>I52-M52</f>
        <v>0</v>
      </c>
    </row>
    <row r="53" spans="1:15" ht="30" customHeight="1">
      <c r="A53" s="37" t="s">
        <v>436</v>
      </c>
      <c r="B53" s="38"/>
      <c r="C53" s="171" t="s">
        <v>48</v>
      </c>
      <c r="D53" s="172" t="s">
        <v>207</v>
      </c>
      <c r="E53" s="172" t="s">
        <v>417</v>
      </c>
      <c r="F53" s="172" t="s">
        <v>326</v>
      </c>
      <c r="G53" s="173" t="s">
        <v>388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>J53</f>
        <v>0</v>
      </c>
      <c r="N53" s="24">
        <f>H53-J53</f>
        <v>0</v>
      </c>
      <c r="O53" s="24"/>
    </row>
    <row r="54" spans="1:15" ht="15.75" customHeight="1">
      <c r="A54" s="37" t="s">
        <v>405</v>
      </c>
      <c r="B54" s="38" t="s">
        <v>61</v>
      </c>
      <c r="C54" s="39" t="s">
        <v>48</v>
      </c>
      <c r="D54" s="40" t="s">
        <v>207</v>
      </c>
      <c r="E54" s="170" t="s">
        <v>418</v>
      </c>
      <c r="F54" s="40" t="s">
        <v>337</v>
      </c>
      <c r="G54" s="129" t="s">
        <v>75</v>
      </c>
      <c r="H54" s="25">
        <v>0</v>
      </c>
      <c r="I54" s="25">
        <f>H54</f>
        <v>0</v>
      </c>
      <c r="J54" s="25">
        <v>0</v>
      </c>
      <c r="K54" s="25"/>
      <c r="L54" s="25"/>
      <c r="M54" s="25">
        <f t="shared" si="10"/>
        <v>0</v>
      </c>
      <c r="N54" s="24">
        <f t="shared" si="8"/>
        <v>0</v>
      </c>
      <c r="O54" s="24">
        <f t="shared" si="1"/>
        <v>0</v>
      </c>
    </row>
    <row r="55" spans="1:15" ht="15.75" customHeight="1">
      <c r="A55" s="37" t="s">
        <v>80</v>
      </c>
      <c r="B55" s="38" t="s">
        <v>61</v>
      </c>
      <c r="C55" s="144" t="s">
        <v>48</v>
      </c>
      <c r="D55" s="145" t="s">
        <v>207</v>
      </c>
      <c r="E55" s="170" t="s">
        <v>418</v>
      </c>
      <c r="F55" s="145" t="s">
        <v>337</v>
      </c>
      <c r="G55" s="146" t="s">
        <v>81</v>
      </c>
      <c r="H55" s="25"/>
      <c r="I55" s="25"/>
      <c r="J55" s="25"/>
      <c r="K55" s="25"/>
      <c r="L55" s="25"/>
      <c r="M55" s="25"/>
      <c r="N55" s="24"/>
      <c r="O55" s="24"/>
    </row>
    <row r="56" spans="1:15" ht="17.25" customHeight="1">
      <c r="A56" s="37"/>
      <c r="B56" s="38" t="s">
        <v>61</v>
      </c>
      <c r="C56" s="39" t="s">
        <v>48</v>
      </c>
      <c r="D56" s="40" t="s">
        <v>207</v>
      </c>
      <c r="E56" s="170" t="s">
        <v>418</v>
      </c>
      <c r="F56" s="40" t="s">
        <v>47</v>
      </c>
      <c r="G56" s="41" t="s">
        <v>375</v>
      </c>
      <c r="H56" s="25">
        <v>0</v>
      </c>
      <c r="I56" s="25">
        <f>H56</f>
        <v>0</v>
      </c>
      <c r="J56" s="25">
        <v>0</v>
      </c>
      <c r="K56" s="25"/>
      <c r="L56" s="25"/>
      <c r="M56" s="25">
        <f t="shared" si="10"/>
        <v>0</v>
      </c>
      <c r="N56" s="24">
        <f t="shared" si="8"/>
        <v>0</v>
      </c>
      <c r="O56" s="24">
        <f t="shared" si="1"/>
        <v>0</v>
      </c>
    </row>
    <row r="57" spans="1:15" s="23" customFormat="1" ht="18" customHeight="1">
      <c r="A57" s="61" t="s">
        <v>165</v>
      </c>
      <c r="B57" s="38"/>
      <c r="C57" s="229" t="s">
        <v>166</v>
      </c>
      <c r="D57" s="230"/>
      <c r="E57" s="230"/>
      <c r="F57" s="230"/>
      <c r="G57" s="231"/>
      <c r="H57" s="54">
        <f>H58+H59+H65+H68</f>
        <v>137993</v>
      </c>
      <c r="I57" s="54">
        <f t="shared" ref="I57:I69" si="11">H57</f>
        <v>137993</v>
      </c>
      <c r="J57" s="54">
        <f>J58+J59+J62+J63+J65+J60+J61+J64+J68</f>
        <v>10021.23</v>
      </c>
      <c r="K57" s="54">
        <f>K58+K59+K62+K63+K65</f>
        <v>0</v>
      </c>
      <c r="L57" s="54">
        <f>L58+L59+L62+L63+L65</f>
        <v>0</v>
      </c>
      <c r="M57" s="54">
        <f t="shared" si="10"/>
        <v>10021.23</v>
      </c>
      <c r="N57" s="62">
        <f t="shared" si="8"/>
        <v>127971.77</v>
      </c>
      <c r="O57" s="62">
        <f t="shared" si="1"/>
        <v>127971.77</v>
      </c>
    </row>
    <row r="58" spans="1:15" ht="14.25">
      <c r="A58" s="37" t="s">
        <v>63</v>
      </c>
      <c r="B58" s="38" t="s">
        <v>61</v>
      </c>
      <c r="C58" s="39" t="s">
        <v>48</v>
      </c>
      <c r="D58" s="40" t="s">
        <v>90</v>
      </c>
      <c r="E58" s="170" t="s">
        <v>419</v>
      </c>
      <c r="F58" s="40" t="s">
        <v>351</v>
      </c>
      <c r="G58" s="41" t="s">
        <v>66</v>
      </c>
      <c r="H58" s="25">
        <v>96100</v>
      </c>
      <c r="I58" s="25">
        <f t="shared" si="11"/>
        <v>96100</v>
      </c>
      <c r="J58" s="25">
        <v>7696.8</v>
      </c>
      <c r="K58" s="25"/>
      <c r="L58" s="25"/>
      <c r="M58" s="25">
        <f t="shared" si="10"/>
        <v>7696.8</v>
      </c>
      <c r="N58" s="24">
        <f>H58-J58</f>
        <v>88403.199999999997</v>
      </c>
      <c r="O58" s="24">
        <f t="shared" si="1"/>
        <v>88403.199999999997</v>
      </c>
    </row>
    <row r="59" spans="1:15" ht="14.25">
      <c r="A59" s="37" t="s">
        <v>67</v>
      </c>
      <c r="B59" s="38" t="s">
        <v>61</v>
      </c>
      <c r="C59" s="39" t="s">
        <v>48</v>
      </c>
      <c r="D59" s="40" t="s">
        <v>90</v>
      </c>
      <c r="E59" s="170" t="s">
        <v>419</v>
      </c>
      <c r="F59" s="40" t="s">
        <v>350</v>
      </c>
      <c r="G59" s="41" t="s">
        <v>68</v>
      </c>
      <c r="H59" s="25">
        <v>29030</v>
      </c>
      <c r="I59" s="25">
        <f t="shared" si="11"/>
        <v>29030</v>
      </c>
      <c r="J59" s="25">
        <v>2324.4299999999998</v>
      </c>
      <c r="K59" s="25"/>
      <c r="L59" s="25"/>
      <c r="M59" s="25">
        <f t="shared" si="10"/>
        <v>2324.4299999999998</v>
      </c>
      <c r="N59" s="24">
        <f t="shared" si="8"/>
        <v>26705.57</v>
      </c>
      <c r="O59" s="24">
        <f t="shared" si="1"/>
        <v>26705.57</v>
      </c>
    </row>
    <row r="60" spans="1:15" ht="14.25" hidden="1">
      <c r="A60" s="37" t="s">
        <v>69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337</v>
      </c>
      <c r="G60" s="41" t="s">
        <v>70</v>
      </c>
      <c r="H60" s="25"/>
      <c r="I60" s="25">
        <f t="shared" si="11"/>
        <v>0</v>
      </c>
      <c r="J60" s="25"/>
      <c r="K60" s="25"/>
      <c r="L60" s="25"/>
      <c r="M60" s="25">
        <f t="shared" si="10"/>
        <v>0</v>
      </c>
      <c r="N60" s="24">
        <f t="shared" si="8"/>
        <v>0</v>
      </c>
      <c r="O60" s="24">
        <f t="shared" si="1"/>
        <v>0</v>
      </c>
    </row>
    <row r="61" spans="1:15" ht="12.75" hidden="1" customHeight="1">
      <c r="A61" s="37" t="s">
        <v>72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223</v>
      </c>
      <c r="G61" s="41" t="s">
        <v>73</v>
      </c>
      <c r="H61" s="25"/>
      <c r="I61" s="25">
        <f t="shared" si="11"/>
        <v>0</v>
      </c>
      <c r="J61" s="25"/>
      <c r="K61" s="25"/>
      <c r="L61" s="25"/>
      <c r="M61" s="25">
        <v>0</v>
      </c>
      <c r="N61" s="24">
        <f t="shared" si="8"/>
        <v>0</v>
      </c>
      <c r="O61" s="24">
        <f t="shared" si="1"/>
        <v>0</v>
      </c>
    </row>
    <row r="62" spans="1:15" ht="14.25" hidden="1">
      <c r="A62" s="37" t="s">
        <v>74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65</v>
      </c>
      <c r="G62" s="41" t="s">
        <v>75</v>
      </c>
      <c r="H62" s="25"/>
      <c r="I62" s="25">
        <f t="shared" si="11"/>
        <v>0</v>
      </c>
      <c r="J62" s="25"/>
      <c r="K62" s="25"/>
      <c r="L62" s="25"/>
      <c r="M62" s="25"/>
      <c r="N62" s="24">
        <f t="shared" si="8"/>
        <v>0</v>
      </c>
      <c r="O62" s="24">
        <f t="shared" si="1"/>
        <v>0</v>
      </c>
    </row>
    <row r="63" spans="1:15" ht="14.25" hidden="1">
      <c r="A63" s="37" t="s">
        <v>76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65</v>
      </c>
      <c r="G63" s="41" t="s">
        <v>77</v>
      </c>
      <c r="H63" s="25"/>
      <c r="I63" s="25">
        <f t="shared" si="11"/>
        <v>0</v>
      </c>
      <c r="J63" s="25"/>
      <c r="K63" s="25"/>
      <c r="L63" s="25"/>
      <c r="M63" s="25"/>
      <c r="N63" s="24">
        <f t="shared" si="8"/>
        <v>0</v>
      </c>
      <c r="O63" s="24">
        <f t="shared" si="1"/>
        <v>0</v>
      </c>
    </row>
    <row r="64" spans="1:15" ht="14.25" hidden="1">
      <c r="A64" s="37" t="s">
        <v>76</v>
      </c>
      <c r="B64" s="38" t="s">
        <v>61</v>
      </c>
      <c r="C64" s="39" t="s">
        <v>48</v>
      </c>
      <c r="D64" s="40" t="s">
        <v>90</v>
      </c>
      <c r="E64" s="40" t="s">
        <v>362</v>
      </c>
      <c r="F64" s="40" t="s">
        <v>337</v>
      </c>
      <c r="G64" s="41" t="s">
        <v>81</v>
      </c>
      <c r="H64" s="25"/>
      <c r="I64" s="25">
        <f t="shared" si="11"/>
        <v>0</v>
      </c>
      <c r="J64" s="25"/>
      <c r="K64" s="25"/>
      <c r="L64" s="25"/>
      <c r="M64" s="25">
        <f>J64</f>
        <v>0</v>
      </c>
      <c r="N64" s="24">
        <f t="shared" si="8"/>
        <v>0</v>
      </c>
      <c r="O64" s="24">
        <f t="shared" si="1"/>
        <v>0</v>
      </c>
    </row>
    <row r="65" spans="1:15" ht="27.75" customHeight="1">
      <c r="A65" s="37" t="s">
        <v>82</v>
      </c>
      <c r="B65" s="38" t="s">
        <v>61</v>
      </c>
      <c r="C65" s="39" t="s">
        <v>48</v>
      </c>
      <c r="D65" s="40" t="s">
        <v>90</v>
      </c>
      <c r="E65" s="170" t="s">
        <v>419</v>
      </c>
      <c r="F65" s="40" t="s">
        <v>337</v>
      </c>
      <c r="G65" s="41" t="s">
        <v>374</v>
      </c>
      <c r="H65" s="25">
        <v>12863</v>
      </c>
      <c r="I65" s="25">
        <f t="shared" si="11"/>
        <v>12863</v>
      </c>
      <c r="J65" s="25">
        <v>0</v>
      </c>
      <c r="K65" s="25"/>
      <c r="L65" s="25"/>
      <c r="M65" s="25">
        <f>J65</f>
        <v>0</v>
      </c>
      <c r="N65" s="24">
        <f t="shared" si="8"/>
        <v>12863</v>
      </c>
      <c r="O65" s="24">
        <f t="shared" si="1"/>
        <v>12863</v>
      </c>
    </row>
    <row r="66" spans="1:15" ht="43.5" hidden="1">
      <c r="A66" s="37" t="s">
        <v>210</v>
      </c>
      <c r="B66" s="38" t="s">
        <v>399</v>
      </c>
      <c r="C66" s="39"/>
      <c r="D66" s="40"/>
      <c r="E66" s="83" t="s">
        <v>209</v>
      </c>
      <c r="F66" s="40"/>
      <c r="G66" s="41"/>
      <c r="H66" s="54"/>
      <c r="I66" s="54">
        <f t="shared" si="11"/>
        <v>0</v>
      </c>
      <c r="J66" s="54"/>
      <c r="K66" s="54"/>
      <c r="L66" s="54"/>
      <c r="M66" s="54">
        <f>J66</f>
        <v>0</v>
      </c>
      <c r="N66" s="62">
        <f>N67</f>
        <v>0</v>
      </c>
      <c r="O66" s="62">
        <f t="shared" si="1"/>
        <v>0</v>
      </c>
    </row>
    <row r="67" spans="1:15" ht="28.5" hidden="1">
      <c r="A67" s="37" t="s">
        <v>104</v>
      </c>
      <c r="B67" s="38" t="s">
        <v>400</v>
      </c>
      <c r="C67" s="39" t="s">
        <v>48</v>
      </c>
      <c r="D67" s="40" t="s">
        <v>209</v>
      </c>
      <c r="E67" s="40" t="s">
        <v>293</v>
      </c>
      <c r="F67" s="40" t="s">
        <v>318</v>
      </c>
      <c r="G67" s="41" t="s">
        <v>107</v>
      </c>
      <c r="H67" s="25"/>
      <c r="I67" s="25">
        <f t="shared" si="11"/>
        <v>0</v>
      </c>
      <c r="J67" s="25"/>
      <c r="K67" s="25"/>
      <c r="L67" s="25"/>
      <c r="M67" s="25">
        <f>J67</f>
        <v>0</v>
      </c>
      <c r="N67" s="24">
        <f t="shared" ref="N67:N83" si="12">H67-J67</f>
        <v>0</v>
      </c>
      <c r="O67" s="24">
        <f t="shared" si="1"/>
        <v>0</v>
      </c>
    </row>
    <row r="68" spans="1:15" ht="14.25">
      <c r="A68" s="37"/>
      <c r="B68" s="38" t="s">
        <v>61</v>
      </c>
      <c r="C68" s="39" t="s">
        <v>48</v>
      </c>
      <c r="D68" s="40" t="s">
        <v>90</v>
      </c>
      <c r="E68" s="170" t="s">
        <v>419</v>
      </c>
      <c r="F68" s="40" t="s">
        <v>337</v>
      </c>
      <c r="G68" s="137" t="s">
        <v>81</v>
      </c>
      <c r="H68" s="25">
        <v>0</v>
      </c>
      <c r="I68" s="25">
        <f t="shared" si="11"/>
        <v>0</v>
      </c>
      <c r="J68" s="25">
        <v>0</v>
      </c>
      <c r="K68" s="25"/>
      <c r="L68" s="25"/>
      <c r="M68" s="25">
        <f>J68</f>
        <v>0</v>
      </c>
      <c r="N68" s="24">
        <f t="shared" si="12"/>
        <v>0</v>
      </c>
      <c r="O68" s="24">
        <f t="shared" si="1"/>
        <v>0</v>
      </c>
    </row>
    <row r="69" spans="1:15" s="23" customFormat="1" ht="33" customHeight="1">
      <c r="A69" s="61" t="s">
        <v>319</v>
      </c>
      <c r="B69" s="38"/>
      <c r="C69" s="229" t="s">
        <v>167</v>
      </c>
      <c r="D69" s="230"/>
      <c r="E69" s="230"/>
      <c r="F69" s="230"/>
      <c r="G69" s="231"/>
      <c r="H69" s="54">
        <f>H70+H72+H74+H75+H76+H78+H77</f>
        <v>290700</v>
      </c>
      <c r="I69" s="54">
        <f t="shared" si="11"/>
        <v>290700</v>
      </c>
      <c r="J69" s="54">
        <f>J70+J72+J74+J75+J76+J78+J77</f>
        <v>21802.54</v>
      </c>
      <c r="K69" s="54">
        <f>K70+K72+K74+K75+K76+K78+K77</f>
        <v>0</v>
      </c>
      <c r="L69" s="54">
        <f>L70+L72+L74+L75+L76+L78+L77</f>
        <v>0</v>
      </c>
      <c r="M69" s="54">
        <f>M70+M72+M74+M75+M76+M78+M77</f>
        <v>21802.54</v>
      </c>
      <c r="N69" s="62">
        <f t="shared" si="12"/>
        <v>268897.46000000002</v>
      </c>
      <c r="O69" s="62">
        <f t="shared" si="1"/>
        <v>268897.46000000002</v>
      </c>
    </row>
    <row r="70" spans="1:15" s="23" customFormat="1" ht="27" customHeight="1">
      <c r="A70" s="37" t="s">
        <v>301</v>
      </c>
      <c r="B70" s="38" t="s">
        <v>61</v>
      </c>
      <c r="C70" s="39" t="s">
        <v>48</v>
      </c>
      <c r="D70" s="40" t="s">
        <v>91</v>
      </c>
      <c r="E70" s="170" t="s">
        <v>420</v>
      </c>
      <c r="F70" s="40" t="s">
        <v>338</v>
      </c>
      <c r="G70" s="41" t="s">
        <v>66</v>
      </c>
      <c r="H70" s="25">
        <v>177000</v>
      </c>
      <c r="I70" s="82">
        <f t="shared" ref="I70:I78" si="13">H70</f>
        <v>177000</v>
      </c>
      <c r="J70" s="25">
        <v>17441.28</v>
      </c>
      <c r="K70" s="54"/>
      <c r="L70" s="54"/>
      <c r="M70" s="25">
        <f t="shared" ref="M70:M83" si="14">J70</f>
        <v>17441.28</v>
      </c>
      <c r="N70" s="24">
        <f>I70-M70</f>
        <v>159558.72</v>
      </c>
      <c r="O70" s="24">
        <f>N70</f>
        <v>159558.72</v>
      </c>
    </row>
    <row r="71" spans="1:15" s="23" customFormat="1" ht="16.5" hidden="1" customHeight="1">
      <c r="A71" s="37"/>
      <c r="B71" s="38" t="s">
        <v>61</v>
      </c>
      <c r="C71" s="39" t="s">
        <v>48</v>
      </c>
      <c r="D71" s="40" t="s">
        <v>91</v>
      </c>
      <c r="E71" s="40" t="s">
        <v>346</v>
      </c>
      <c r="F71" s="40" t="s">
        <v>351</v>
      </c>
      <c r="G71" s="41" t="s">
        <v>66</v>
      </c>
      <c r="H71" s="25"/>
      <c r="I71" s="82">
        <f>H71</f>
        <v>0</v>
      </c>
      <c r="J71" s="25"/>
      <c r="K71" s="54"/>
      <c r="L71" s="54"/>
      <c r="M71" s="25">
        <v>0</v>
      </c>
      <c r="N71" s="24">
        <f>I71-M71</f>
        <v>0</v>
      </c>
      <c r="O71" s="24">
        <f>N71</f>
        <v>0</v>
      </c>
    </row>
    <row r="72" spans="1:15" s="23" customFormat="1" ht="15.75" customHeight="1">
      <c r="A72" s="37" t="s">
        <v>302</v>
      </c>
      <c r="B72" s="38" t="s">
        <v>61</v>
      </c>
      <c r="C72" s="39" t="s">
        <v>48</v>
      </c>
      <c r="D72" s="40" t="s">
        <v>91</v>
      </c>
      <c r="E72" s="170" t="s">
        <v>420</v>
      </c>
      <c r="F72" s="40" t="s">
        <v>352</v>
      </c>
      <c r="G72" s="41" t="s">
        <v>68</v>
      </c>
      <c r="H72" s="25">
        <v>54000</v>
      </c>
      <c r="I72" s="82">
        <f t="shared" si="13"/>
        <v>54000</v>
      </c>
      <c r="J72" s="25">
        <v>4361.26</v>
      </c>
      <c r="K72" s="54"/>
      <c r="L72" s="54"/>
      <c r="M72" s="25">
        <f t="shared" si="14"/>
        <v>4361.26</v>
      </c>
      <c r="N72" s="24">
        <f>I72-M72</f>
        <v>49638.74</v>
      </c>
      <c r="O72" s="24">
        <f>N72</f>
        <v>49638.74</v>
      </c>
    </row>
    <row r="73" spans="1:15" s="23" customFormat="1" ht="15.75" hidden="1" customHeight="1">
      <c r="A73" s="37" t="s">
        <v>303</v>
      </c>
      <c r="B73" s="38" t="s">
        <v>61</v>
      </c>
      <c r="C73" s="39" t="s">
        <v>48</v>
      </c>
      <c r="D73" s="40" t="s">
        <v>91</v>
      </c>
      <c r="E73" s="40" t="s">
        <v>363</v>
      </c>
      <c r="F73" s="40" t="s">
        <v>223</v>
      </c>
      <c r="G73" s="41" t="s">
        <v>73</v>
      </c>
      <c r="H73" s="25"/>
      <c r="I73" s="25">
        <f t="shared" si="13"/>
        <v>0</v>
      </c>
      <c r="J73" s="25"/>
      <c r="K73" s="25"/>
      <c r="L73" s="25"/>
      <c r="M73" s="25">
        <f t="shared" si="14"/>
        <v>0</v>
      </c>
      <c r="N73" s="24">
        <f t="shared" si="12"/>
        <v>0</v>
      </c>
      <c r="O73" s="24">
        <f t="shared" si="1"/>
        <v>0</v>
      </c>
    </row>
    <row r="74" spans="1:15" s="23" customFormat="1" ht="19.5" customHeight="1">
      <c r="A74" s="37" t="s">
        <v>74</v>
      </c>
      <c r="B74" s="38" t="s">
        <v>61</v>
      </c>
      <c r="C74" s="39" t="s">
        <v>48</v>
      </c>
      <c r="D74" s="40" t="s">
        <v>91</v>
      </c>
      <c r="E74" s="170" t="s">
        <v>420</v>
      </c>
      <c r="F74" s="40" t="s">
        <v>337</v>
      </c>
      <c r="G74" s="133" t="s">
        <v>75</v>
      </c>
      <c r="H74" s="25">
        <v>21700</v>
      </c>
      <c r="I74" s="25">
        <f t="shared" si="13"/>
        <v>21700</v>
      </c>
      <c r="J74" s="25">
        <v>0</v>
      </c>
      <c r="K74" s="25"/>
      <c r="L74" s="25"/>
      <c r="M74" s="25">
        <f>J74</f>
        <v>0</v>
      </c>
      <c r="N74" s="24">
        <f t="shared" si="12"/>
        <v>21700</v>
      </c>
      <c r="O74" s="24">
        <f t="shared" si="1"/>
        <v>21700</v>
      </c>
    </row>
    <row r="75" spans="1:15" s="23" customFormat="1" ht="15.75" customHeight="1">
      <c r="A75" s="87" t="s">
        <v>80</v>
      </c>
      <c r="B75" s="38" t="s">
        <v>61</v>
      </c>
      <c r="C75" s="39" t="s">
        <v>48</v>
      </c>
      <c r="D75" s="40" t="s">
        <v>91</v>
      </c>
      <c r="E75" s="170" t="s">
        <v>420</v>
      </c>
      <c r="F75" s="40" t="s">
        <v>337</v>
      </c>
      <c r="G75" s="125" t="s">
        <v>396</v>
      </c>
      <c r="H75" s="25">
        <v>10000</v>
      </c>
      <c r="I75" s="25">
        <f>H75</f>
        <v>10000</v>
      </c>
      <c r="J75" s="25">
        <v>0</v>
      </c>
      <c r="K75" s="25"/>
      <c r="L75" s="25"/>
      <c r="M75" s="25">
        <f t="shared" si="14"/>
        <v>0</v>
      </c>
      <c r="N75" s="24">
        <f t="shared" si="12"/>
        <v>10000</v>
      </c>
      <c r="O75" s="24">
        <f t="shared" si="1"/>
        <v>10000</v>
      </c>
    </row>
    <row r="76" spans="1:15" ht="18.75" customHeight="1">
      <c r="A76" s="37" t="s">
        <v>305</v>
      </c>
      <c r="B76" s="38" t="s">
        <v>61</v>
      </c>
      <c r="C76" s="39" t="s">
        <v>48</v>
      </c>
      <c r="D76" s="40" t="s">
        <v>91</v>
      </c>
      <c r="E76" s="170" t="s">
        <v>420</v>
      </c>
      <c r="F76" s="40" t="s">
        <v>337</v>
      </c>
      <c r="G76" s="41" t="s">
        <v>374</v>
      </c>
      <c r="H76" s="25">
        <v>0</v>
      </c>
      <c r="I76" s="25">
        <f t="shared" si="13"/>
        <v>0</v>
      </c>
      <c r="J76" s="25">
        <v>0</v>
      </c>
      <c r="K76" s="25"/>
      <c r="L76" s="25"/>
      <c r="M76" s="25">
        <f t="shared" si="14"/>
        <v>0</v>
      </c>
      <c r="N76" s="90">
        <f t="shared" si="12"/>
        <v>0</v>
      </c>
      <c r="O76" s="24">
        <f t="shared" si="1"/>
        <v>0</v>
      </c>
    </row>
    <row r="77" spans="1:15" ht="25.5" customHeight="1">
      <c r="A77" s="37" t="s">
        <v>304</v>
      </c>
      <c r="B77" s="38" t="s">
        <v>61</v>
      </c>
      <c r="C77" s="127" t="s">
        <v>48</v>
      </c>
      <c r="D77" s="128" t="s">
        <v>91</v>
      </c>
      <c r="E77" s="170" t="s">
        <v>420</v>
      </c>
      <c r="F77" s="128" t="s">
        <v>381</v>
      </c>
      <c r="G77" s="129" t="s">
        <v>383</v>
      </c>
      <c r="H77" s="25">
        <v>28000</v>
      </c>
      <c r="I77" s="25">
        <f>H77</f>
        <v>28000</v>
      </c>
      <c r="J77" s="25">
        <v>0</v>
      </c>
      <c r="K77" s="25"/>
      <c r="L77" s="25"/>
      <c r="M77" s="25">
        <f>J77</f>
        <v>0</v>
      </c>
      <c r="N77" s="24">
        <f>H77-J77</f>
        <v>28000</v>
      </c>
      <c r="O77" s="24">
        <f>I77-J77</f>
        <v>28000</v>
      </c>
    </row>
    <row r="78" spans="1:15" ht="18.75" customHeight="1">
      <c r="A78" s="37" t="s">
        <v>398</v>
      </c>
      <c r="B78" s="38" t="s">
        <v>61</v>
      </c>
      <c r="C78" s="39" t="s">
        <v>48</v>
      </c>
      <c r="D78" s="40" t="s">
        <v>91</v>
      </c>
      <c r="E78" s="170" t="s">
        <v>420</v>
      </c>
      <c r="F78" s="130" t="s">
        <v>326</v>
      </c>
      <c r="G78" s="129" t="s">
        <v>388</v>
      </c>
      <c r="H78" s="25">
        <v>0</v>
      </c>
      <c r="I78" s="25">
        <f t="shared" si="13"/>
        <v>0</v>
      </c>
      <c r="J78" s="25">
        <v>0</v>
      </c>
      <c r="K78" s="25"/>
      <c r="L78" s="25"/>
      <c r="M78" s="25">
        <f t="shared" si="14"/>
        <v>0</v>
      </c>
      <c r="N78" s="24">
        <f t="shared" si="12"/>
        <v>0</v>
      </c>
      <c r="O78" s="24">
        <f t="shared" si="1"/>
        <v>0</v>
      </c>
    </row>
    <row r="79" spans="1:15" ht="18.75" hidden="1" customHeight="1">
      <c r="A79" s="37"/>
      <c r="B79" s="38"/>
      <c r="C79" s="39"/>
      <c r="D79" s="40"/>
      <c r="E79" s="83" t="s">
        <v>355</v>
      </c>
      <c r="F79" s="40"/>
      <c r="G79" s="41"/>
      <c r="H79" s="78">
        <f>H80</f>
        <v>0</v>
      </c>
      <c r="I79" s="54">
        <f>H79</f>
        <v>0</v>
      </c>
      <c r="J79" s="54">
        <f>J80</f>
        <v>0</v>
      </c>
      <c r="K79" s="54"/>
      <c r="L79" s="54"/>
      <c r="M79" s="54">
        <f>J79</f>
        <v>0</v>
      </c>
      <c r="N79" s="62">
        <f t="shared" si="12"/>
        <v>0</v>
      </c>
      <c r="O79" s="62">
        <f t="shared" si="1"/>
        <v>0</v>
      </c>
    </row>
    <row r="80" spans="1:15" ht="18.75" hidden="1" customHeight="1">
      <c r="A80" s="37"/>
      <c r="B80" s="38" t="s">
        <v>61</v>
      </c>
      <c r="C80" s="39" t="s">
        <v>48</v>
      </c>
      <c r="D80" s="40" t="s">
        <v>356</v>
      </c>
      <c r="E80" s="40" t="s">
        <v>364</v>
      </c>
      <c r="F80" s="40" t="s">
        <v>337</v>
      </c>
      <c r="G80" s="41" t="s">
        <v>77</v>
      </c>
      <c r="H80" s="96"/>
      <c r="I80" s="25">
        <f>H80</f>
        <v>0</v>
      </c>
      <c r="J80" s="25">
        <v>0</v>
      </c>
      <c r="K80" s="25"/>
      <c r="L80" s="25"/>
      <c r="M80" s="25">
        <v>0</v>
      </c>
      <c r="N80" s="24">
        <f t="shared" si="12"/>
        <v>0</v>
      </c>
      <c r="O80" s="24">
        <f t="shared" si="1"/>
        <v>0</v>
      </c>
    </row>
    <row r="81" spans="1:15" ht="18.75" customHeight="1">
      <c r="A81" s="165" t="s">
        <v>406</v>
      </c>
      <c r="B81" s="38"/>
      <c r="C81" s="162"/>
      <c r="D81" s="163"/>
      <c r="E81" s="161" t="s">
        <v>356</v>
      </c>
      <c r="F81" s="163"/>
      <c r="G81" s="164"/>
      <c r="H81" s="166">
        <f>H82</f>
        <v>0</v>
      </c>
      <c r="I81" s="54">
        <f>I82</f>
        <v>0</v>
      </c>
      <c r="J81" s="78">
        <f>J82</f>
        <v>0</v>
      </c>
      <c r="K81" s="25"/>
      <c r="L81" s="25"/>
      <c r="M81" s="78">
        <f>M82</f>
        <v>0</v>
      </c>
      <c r="N81" s="24"/>
      <c r="O81" s="24"/>
    </row>
    <row r="82" spans="1:15" ht="18.75" customHeight="1">
      <c r="A82" s="37" t="s">
        <v>407</v>
      </c>
      <c r="B82" s="38" t="s">
        <v>61</v>
      </c>
      <c r="C82" s="162" t="s">
        <v>48</v>
      </c>
      <c r="D82" s="163" t="s">
        <v>356</v>
      </c>
      <c r="E82" s="170" t="s">
        <v>421</v>
      </c>
      <c r="F82" s="163" t="s">
        <v>337</v>
      </c>
      <c r="G82" s="164" t="s">
        <v>395</v>
      </c>
      <c r="H82" s="96">
        <v>0</v>
      </c>
      <c r="I82" s="25">
        <f>H82</f>
        <v>0</v>
      </c>
      <c r="J82" s="25">
        <v>0</v>
      </c>
      <c r="K82" s="25"/>
      <c r="L82" s="25"/>
      <c r="M82" s="82">
        <f>J82</f>
        <v>0</v>
      </c>
      <c r="N82" s="24"/>
      <c r="O82" s="24"/>
    </row>
    <row r="83" spans="1:15" ht="18.75" customHeight="1">
      <c r="A83" s="61" t="s">
        <v>227</v>
      </c>
      <c r="B83" s="38"/>
      <c r="C83" s="39"/>
      <c r="D83" s="40"/>
      <c r="E83" s="83" t="s">
        <v>222</v>
      </c>
      <c r="F83" s="40"/>
      <c r="G83" s="41"/>
      <c r="H83" s="54">
        <f>H88+H90+H89</f>
        <v>1909170</v>
      </c>
      <c r="I83" s="54">
        <f>I88+I90+I89</f>
        <v>1909170</v>
      </c>
      <c r="J83" s="54">
        <f>J88+J90+J89</f>
        <v>344079</v>
      </c>
      <c r="K83" s="54"/>
      <c r="L83" s="54"/>
      <c r="M83" s="54">
        <f t="shared" si="14"/>
        <v>344079</v>
      </c>
      <c r="N83" s="62">
        <f t="shared" si="12"/>
        <v>1565091</v>
      </c>
      <c r="O83" s="62">
        <f t="shared" si="1"/>
        <v>1565091</v>
      </c>
    </row>
    <row r="84" spans="1:15" ht="19.5" hidden="1" customHeight="1">
      <c r="A84" s="37" t="s">
        <v>307</v>
      </c>
      <c r="B84" s="38" t="s">
        <v>61</v>
      </c>
      <c r="C84" s="39" t="s">
        <v>48</v>
      </c>
      <c r="D84" s="40" t="s">
        <v>306</v>
      </c>
      <c r="E84" s="40" t="s">
        <v>343</v>
      </c>
      <c r="F84" s="40" t="s">
        <v>47</v>
      </c>
      <c r="G84" s="41" t="s">
        <v>79</v>
      </c>
      <c r="H84" s="25"/>
      <c r="I84" s="25"/>
      <c r="J84" s="25"/>
      <c r="K84" s="25"/>
      <c r="L84" s="25"/>
      <c r="M84" s="25">
        <f>J84</f>
        <v>0</v>
      </c>
      <c r="N84" s="24">
        <f>I84-J84</f>
        <v>0</v>
      </c>
      <c r="O84" s="24">
        <f t="shared" si="1"/>
        <v>0</v>
      </c>
    </row>
    <row r="85" spans="1:15" ht="18.75" hidden="1" customHeight="1">
      <c r="A85" s="37" t="s">
        <v>228</v>
      </c>
      <c r="B85" s="38" t="s">
        <v>61</v>
      </c>
      <c r="C85" s="218" t="s">
        <v>257</v>
      </c>
      <c r="D85" s="219"/>
      <c r="E85" s="219"/>
      <c r="F85" s="219"/>
      <c r="G85" s="220"/>
      <c r="H85" s="25"/>
      <c r="I85" s="25">
        <f t="shared" ref="I85:I98" si="15">H85</f>
        <v>0</v>
      </c>
      <c r="J85" s="25"/>
      <c r="K85" s="25"/>
      <c r="L85" s="25"/>
      <c r="M85" s="25"/>
      <c r="N85" s="24">
        <f>I85-J85</f>
        <v>0</v>
      </c>
      <c r="O85" s="24">
        <f t="shared" si="1"/>
        <v>0</v>
      </c>
    </row>
    <row r="86" spans="1:15" ht="18.75" hidden="1" customHeight="1">
      <c r="A86" s="37"/>
      <c r="B86" s="38" t="s">
        <v>61</v>
      </c>
      <c r="C86" s="218" t="s">
        <v>230</v>
      </c>
      <c r="D86" s="219"/>
      <c r="E86" s="219"/>
      <c r="F86" s="219"/>
      <c r="G86" s="220"/>
      <c r="H86" s="25"/>
      <c r="I86" s="25">
        <f t="shared" si="15"/>
        <v>0</v>
      </c>
      <c r="J86" s="25"/>
      <c r="K86" s="25"/>
      <c r="L86" s="25"/>
      <c r="M86" s="25">
        <f t="shared" ref="M86:M93" si="16">J86</f>
        <v>0</v>
      </c>
      <c r="N86" s="24">
        <f>I86-J86</f>
        <v>0</v>
      </c>
      <c r="O86" s="24">
        <f t="shared" si="1"/>
        <v>0</v>
      </c>
    </row>
    <row r="87" spans="1:15" ht="18.75" hidden="1" customHeight="1">
      <c r="A87" s="37" t="s">
        <v>229</v>
      </c>
      <c r="B87" s="38" t="s">
        <v>61</v>
      </c>
      <c r="C87" s="218" t="s">
        <v>231</v>
      </c>
      <c r="D87" s="219"/>
      <c r="E87" s="219"/>
      <c r="F87" s="219"/>
      <c r="G87" s="220"/>
      <c r="H87" s="25"/>
      <c r="I87" s="25">
        <f t="shared" si="15"/>
        <v>0</v>
      </c>
      <c r="J87" s="25"/>
      <c r="K87" s="25"/>
      <c r="L87" s="25"/>
      <c r="M87" s="25">
        <f t="shared" si="16"/>
        <v>0</v>
      </c>
      <c r="N87" s="24">
        <f>I87-J87</f>
        <v>0</v>
      </c>
      <c r="O87" s="24">
        <f t="shared" si="1"/>
        <v>0</v>
      </c>
    </row>
    <row r="88" spans="1:15" ht="18.75" customHeight="1">
      <c r="A88" s="37"/>
      <c r="B88" s="38" t="s">
        <v>61</v>
      </c>
      <c r="C88" s="39" t="s">
        <v>48</v>
      </c>
      <c r="D88" s="40" t="s">
        <v>306</v>
      </c>
      <c r="E88" s="170" t="s">
        <v>422</v>
      </c>
      <c r="F88" s="40" t="s">
        <v>337</v>
      </c>
      <c r="G88" s="41" t="s">
        <v>75</v>
      </c>
      <c r="H88" s="25">
        <v>1906170</v>
      </c>
      <c r="I88" s="25">
        <f t="shared" si="15"/>
        <v>1906170</v>
      </c>
      <c r="J88" s="25">
        <v>344000</v>
      </c>
      <c r="K88" s="25"/>
      <c r="L88" s="25"/>
      <c r="M88" s="25">
        <f>J88</f>
        <v>344000</v>
      </c>
      <c r="N88" s="24">
        <f>H88-J88</f>
        <v>1562170</v>
      </c>
      <c r="O88" s="24">
        <f t="shared" si="1"/>
        <v>1562170</v>
      </c>
    </row>
    <row r="89" spans="1:15" ht="18.75" hidden="1" customHeight="1">
      <c r="A89" s="37"/>
      <c r="B89" s="38" t="s">
        <v>61</v>
      </c>
      <c r="C89" s="39" t="s">
        <v>48</v>
      </c>
      <c r="D89" s="40" t="s">
        <v>306</v>
      </c>
      <c r="E89" s="40" t="s">
        <v>365</v>
      </c>
      <c r="F89" s="40" t="s">
        <v>337</v>
      </c>
      <c r="G89" s="41" t="s">
        <v>77</v>
      </c>
      <c r="H89" s="25"/>
      <c r="I89" s="25">
        <f t="shared" si="15"/>
        <v>0</v>
      </c>
      <c r="J89" s="25"/>
      <c r="K89" s="25"/>
      <c r="L89" s="25"/>
      <c r="M89" s="25">
        <f>J89</f>
        <v>0</v>
      </c>
      <c r="N89" s="24">
        <f>H89-J89</f>
        <v>0</v>
      </c>
      <c r="O89" s="24">
        <f t="shared" si="1"/>
        <v>0</v>
      </c>
    </row>
    <row r="90" spans="1:15" ht="18.75" customHeight="1">
      <c r="A90" s="37"/>
      <c r="B90" s="38" t="s">
        <v>61</v>
      </c>
      <c r="C90" s="39" t="s">
        <v>48</v>
      </c>
      <c r="D90" s="40" t="s">
        <v>306</v>
      </c>
      <c r="E90" s="170" t="s">
        <v>422</v>
      </c>
      <c r="F90" s="40" t="s">
        <v>47</v>
      </c>
      <c r="G90" s="41" t="s">
        <v>375</v>
      </c>
      <c r="H90" s="25">
        <v>3000</v>
      </c>
      <c r="I90" s="25">
        <f t="shared" si="15"/>
        <v>3000</v>
      </c>
      <c r="J90" s="25">
        <v>79</v>
      </c>
      <c r="K90" s="25"/>
      <c r="L90" s="25"/>
      <c r="M90" s="25">
        <f t="shared" si="16"/>
        <v>79</v>
      </c>
      <c r="N90" s="24">
        <f>H90-J90</f>
        <v>2921</v>
      </c>
      <c r="O90" s="24">
        <f t="shared" si="1"/>
        <v>2921</v>
      </c>
    </row>
    <row r="91" spans="1:15" ht="18.75" hidden="1" customHeight="1">
      <c r="A91" s="42" t="s">
        <v>198</v>
      </c>
      <c r="B91" s="38"/>
      <c r="C91" s="39"/>
      <c r="D91" s="40"/>
      <c r="E91" s="83" t="s">
        <v>196</v>
      </c>
      <c r="F91" s="40"/>
      <c r="G91" s="41"/>
      <c r="H91" s="54">
        <f>H92+H93</f>
        <v>0</v>
      </c>
      <c r="I91" s="54">
        <f t="shared" si="15"/>
        <v>0</v>
      </c>
      <c r="J91" s="54">
        <f>J93+J92</f>
        <v>0</v>
      </c>
      <c r="K91" s="54"/>
      <c r="L91" s="54"/>
      <c r="M91" s="54">
        <f t="shared" si="16"/>
        <v>0</v>
      </c>
      <c r="N91" s="62">
        <f t="shared" ref="N91:N109" si="17">H91-J91</f>
        <v>0</v>
      </c>
      <c r="O91" s="62">
        <f t="shared" si="1"/>
        <v>0</v>
      </c>
    </row>
    <row r="92" spans="1:15" ht="18.75" hidden="1" customHeight="1">
      <c r="A92" s="42"/>
      <c r="B92" s="38" t="s">
        <v>61</v>
      </c>
      <c r="C92" s="39" t="s">
        <v>48</v>
      </c>
      <c r="D92" s="40" t="s">
        <v>197</v>
      </c>
      <c r="E92" s="40" t="s">
        <v>239</v>
      </c>
      <c r="F92" s="40" t="s">
        <v>223</v>
      </c>
      <c r="G92" s="41" t="s">
        <v>77</v>
      </c>
      <c r="H92" s="25"/>
      <c r="I92" s="25">
        <f t="shared" si="15"/>
        <v>0</v>
      </c>
      <c r="J92" s="25"/>
      <c r="K92" s="25"/>
      <c r="L92" s="25"/>
      <c r="M92" s="25">
        <f t="shared" si="16"/>
        <v>0</v>
      </c>
      <c r="N92" s="29">
        <f t="shared" si="17"/>
        <v>0</v>
      </c>
      <c r="O92" s="24">
        <f t="shared" si="1"/>
        <v>0</v>
      </c>
    </row>
    <row r="93" spans="1:15" ht="18.75" hidden="1" customHeight="1">
      <c r="A93" s="37" t="s">
        <v>104</v>
      </c>
      <c r="B93" s="38" t="s">
        <v>61</v>
      </c>
      <c r="C93" s="39" t="s">
        <v>48</v>
      </c>
      <c r="D93" s="40" t="s">
        <v>197</v>
      </c>
      <c r="E93" s="40" t="s">
        <v>293</v>
      </c>
      <c r="F93" s="40" t="s">
        <v>318</v>
      </c>
      <c r="G93" s="41" t="s">
        <v>107</v>
      </c>
      <c r="H93" s="25">
        <v>0</v>
      </c>
      <c r="I93" s="25">
        <f t="shared" si="15"/>
        <v>0</v>
      </c>
      <c r="J93" s="25"/>
      <c r="K93" s="25"/>
      <c r="L93" s="25"/>
      <c r="M93" s="25">
        <f t="shared" si="16"/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76</v>
      </c>
      <c r="B94" s="38"/>
      <c r="C94" s="39" t="s">
        <v>48</v>
      </c>
      <c r="D94" s="40" t="s">
        <v>94</v>
      </c>
      <c r="E94" s="40" t="s">
        <v>95</v>
      </c>
      <c r="F94" s="40" t="s">
        <v>92</v>
      </c>
      <c r="G94" s="41" t="s">
        <v>77</v>
      </c>
      <c r="H94" s="25">
        <v>0</v>
      </c>
      <c r="I94" s="25">
        <f t="shared" si="15"/>
        <v>0</v>
      </c>
      <c r="J94" s="25">
        <v>0</v>
      </c>
      <c r="K94" s="25"/>
      <c r="L94" s="25"/>
      <c r="M94" s="25">
        <f t="shared" ref="M94:M103" si="18">J94</f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37" t="s">
        <v>76</v>
      </c>
      <c r="B95" s="38"/>
      <c r="C95" s="39" t="s">
        <v>48</v>
      </c>
      <c r="D95" s="40" t="s">
        <v>94</v>
      </c>
      <c r="E95" s="40" t="s">
        <v>95</v>
      </c>
      <c r="F95" s="40" t="s">
        <v>65</v>
      </c>
      <c r="G95" s="41" t="s">
        <v>77</v>
      </c>
      <c r="H95" s="25"/>
      <c r="I95" s="25">
        <f t="shared" si="15"/>
        <v>0</v>
      </c>
      <c r="J95" s="25"/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37" t="s">
        <v>80</v>
      </c>
      <c r="B96" s="38"/>
      <c r="C96" s="39" t="s">
        <v>182</v>
      </c>
      <c r="D96" s="40" t="s">
        <v>94</v>
      </c>
      <c r="E96" s="40" t="s">
        <v>195</v>
      </c>
      <c r="F96" s="40" t="s">
        <v>96</v>
      </c>
      <c r="G96" s="41" t="s">
        <v>81</v>
      </c>
      <c r="H96" s="25"/>
      <c r="I96" s="25">
        <f t="shared" si="15"/>
        <v>0</v>
      </c>
      <c r="J96" s="25">
        <v>0</v>
      </c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hidden="1" customHeight="1">
      <c r="A97" s="55"/>
      <c r="B97" s="38"/>
      <c r="C97" s="39" t="s">
        <v>48</v>
      </c>
      <c r="D97" s="40" t="s">
        <v>94</v>
      </c>
      <c r="E97" s="40" t="s">
        <v>184</v>
      </c>
      <c r="F97" s="40" t="s">
        <v>96</v>
      </c>
      <c r="G97" s="41" t="s">
        <v>81</v>
      </c>
      <c r="H97" s="25"/>
      <c r="I97" s="25">
        <f t="shared" si="15"/>
        <v>0</v>
      </c>
      <c r="J97" s="25"/>
      <c r="K97" s="25"/>
      <c r="L97" s="25"/>
      <c r="M97" s="25">
        <f t="shared" si="18"/>
        <v>0</v>
      </c>
      <c r="N97" s="24">
        <f t="shared" si="17"/>
        <v>0</v>
      </c>
      <c r="O97" s="24">
        <f t="shared" si="1"/>
        <v>0</v>
      </c>
    </row>
    <row r="98" spans="1:15" ht="18.75" hidden="1" customHeight="1">
      <c r="A98" s="37" t="s">
        <v>74</v>
      </c>
      <c r="B98" s="38"/>
      <c r="C98" s="39" t="s">
        <v>48</v>
      </c>
      <c r="D98" s="40" t="s">
        <v>94</v>
      </c>
      <c r="E98" s="40" t="s">
        <v>195</v>
      </c>
      <c r="F98" s="40" t="s">
        <v>65</v>
      </c>
      <c r="G98" s="41" t="s">
        <v>75</v>
      </c>
      <c r="H98" s="25"/>
      <c r="I98" s="25">
        <f t="shared" si="15"/>
        <v>0</v>
      </c>
      <c r="J98" s="25"/>
      <c r="K98" s="25"/>
      <c r="L98" s="25"/>
      <c r="M98" s="25">
        <f t="shared" si="18"/>
        <v>0</v>
      </c>
      <c r="N98" s="24">
        <f t="shared" si="17"/>
        <v>0</v>
      </c>
      <c r="O98" s="24">
        <f t="shared" si="1"/>
        <v>0</v>
      </c>
    </row>
    <row r="99" spans="1:15" ht="18.75" customHeight="1">
      <c r="A99" s="157" t="s">
        <v>403</v>
      </c>
      <c r="B99" s="38"/>
      <c r="C99" s="150"/>
      <c r="D99" s="151"/>
      <c r="E99" s="155" t="s">
        <v>197</v>
      </c>
      <c r="F99" s="151"/>
      <c r="G99" s="152"/>
      <c r="H99" s="54">
        <f>H100</f>
        <v>0</v>
      </c>
      <c r="I99" s="54">
        <f>I100</f>
        <v>0</v>
      </c>
      <c r="J99" s="78">
        <v>0</v>
      </c>
      <c r="K99" s="25"/>
      <c r="L99" s="25"/>
      <c r="M99" s="25">
        <f>M100</f>
        <v>0</v>
      </c>
      <c r="N99" s="62">
        <f>N100</f>
        <v>0</v>
      </c>
      <c r="O99" s="62">
        <f>O100</f>
        <v>0</v>
      </c>
    </row>
    <row r="100" spans="1:15" ht="18.75" customHeight="1">
      <c r="A100" s="156"/>
      <c r="B100" s="38" t="s">
        <v>61</v>
      </c>
      <c r="C100" s="153" t="s">
        <v>182</v>
      </c>
      <c r="D100" s="154" t="s">
        <v>197</v>
      </c>
      <c r="E100" s="170" t="s">
        <v>423</v>
      </c>
      <c r="F100" s="158" t="s">
        <v>337</v>
      </c>
      <c r="G100" s="159" t="s">
        <v>77</v>
      </c>
      <c r="H100" s="25">
        <v>0</v>
      </c>
      <c r="I100" s="25">
        <v>0</v>
      </c>
      <c r="J100" s="25">
        <v>0</v>
      </c>
      <c r="K100" s="25"/>
      <c r="L100" s="25"/>
      <c r="M100" s="25">
        <f>J100</f>
        <v>0</v>
      </c>
      <c r="N100" s="24">
        <f>H100-J100</f>
        <v>0</v>
      </c>
      <c r="O100" s="24">
        <f>I100-J100</f>
        <v>0</v>
      </c>
    </row>
    <row r="101" spans="1:15" ht="18.75" customHeight="1">
      <c r="A101" s="113" t="s">
        <v>385</v>
      </c>
      <c r="B101" s="38"/>
      <c r="C101" s="39"/>
      <c r="D101" s="40"/>
      <c r="E101" s="83" t="s">
        <v>253</v>
      </c>
      <c r="F101" s="40"/>
      <c r="G101" s="41"/>
      <c r="H101" s="54">
        <f>H102+H109+H110</f>
        <v>11878</v>
      </c>
      <c r="I101" s="54">
        <f t="shared" ref="I101:O101" si="19">I102+I109+I110</f>
        <v>11878</v>
      </c>
      <c r="J101" s="54">
        <f>J102+J109+J110</f>
        <v>1034.55</v>
      </c>
      <c r="K101" s="54">
        <f t="shared" si="19"/>
        <v>0</v>
      </c>
      <c r="L101" s="54">
        <f t="shared" si="19"/>
        <v>0</v>
      </c>
      <c r="M101" s="54">
        <f t="shared" si="19"/>
        <v>1034.55</v>
      </c>
      <c r="N101" s="54">
        <f t="shared" si="19"/>
        <v>10843.45</v>
      </c>
      <c r="O101" s="54">
        <f t="shared" si="19"/>
        <v>10843.45</v>
      </c>
    </row>
    <row r="102" spans="1:15" ht="12.75" hidden="1" customHeight="1">
      <c r="A102" s="37" t="s">
        <v>74</v>
      </c>
      <c r="B102" s="38" t="s">
        <v>61</v>
      </c>
      <c r="C102" s="218" t="s">
        <v>347</v>
      </c>
      <c r="D102" s="219"/>
      <c r="E102" s="219"/>
      <c r="F102" s="219"/>
      <c r="G102" s="220"/>
      <c r="H102" s="25"/>
      <c r="I102" s="25">
        <f>H102</f>
        <v>0</v>
      </c>
      <c r="J102" s="25"/>
      <c r="K102" s="25"/>
      <c r="L102" s="25"/>
      <c r="M102" s="25">
        <f t="shared" si="18"/>
        <v>0</v>
      </c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/>
      <c r="C103" s="39"/>
      <c r="D103" s="40"/>
      <c r="E103" s="40" t="s">
        <v>94</v>
      </c>
      <c r="F103" s="40"/>
      <c r="G103" s="41"/>
      <c r="H103" s="54">
        <f>H104</f>
        <v>0</v>
      </c>
      <c r="I103" s="54">
        <f>I104</f>
        <v>0</v>
      </c>
      <c r="J103" s="54">
        <f>J104</f>
        <v>0</v>
      </c>
      <c r="K103" s="54"/>
      <c r="L103" s="54"/>
      <c r="M103" s="54">
        <f t="shared" si="18"/>
        <v>0</v>
      </c>
      <c r="N103" s="24">
        <f t="shared" si="17"/>
        <v>0</v>
      </c>
      <c r="O103" s="24">
        <f t="shared" si="1"/>
        <v>0</v>
      </c>
    </row>
    <row r="104" spans="1:15" ht="12.75" hidden="1" customHeight="1">
      <c r="A104" s="37" t="s">
        <v>74</v>
      </c>
      <c r="B104" s="38" t="s">
        <v>61</v>
      </c>
      <c r="C104" s="39" t="s">
        <v>48</v>
      </c>
      <c r="D104" s="40" t="s">
        <v>94</v>
      </c>
      <c r="E104" s="40" t="s">
        <v>240</v>
      </c>
      <c r="F104" s="40" t="s">
        <v>110</v>
      </c>
      <c r="G104" s="41" t="s">
        <v>77</v>
      </c>
      <c r="H104" s="25"/>
      <c r="I104" s="25">
        <f>H104</f>
        <v>0</v>
      </c>
      <c r="J104" s="25"/>
      <c r="K104" s="25"/>
      <c r="L104" s="25"/>
      <c r="M104" s="25"/>
      <c r="N104" s="24">
        <f t="shared" si="17"/>
        <v>0</v>
      </c>
      <c r="O104" s="24">
        <f t="shared" si="1"/>
        <v>0</v>
      </c>
    </row>
    <row r="105" spans="1:15" ht="12.75" hidden="1" customHeight="1">
      <c r="A105" s="37" t="s">
        <v>74</v>
      </c>
      <c r="B105" s="38"/>
      <c r="C105" s="39"/>
      <c r="D105" s="40"/>
      <c r="E105" s="83" t="s">
        <v>94</v>
      </c>
      <c r="F105" s="40"/>
      <c r="G105" s="41"/>
      <c r="H105" s="54">
        <f>H106+H109+H107+H108</f>
        <v>11878</v>
      </c>
      <c r="I105" s="54">
        <f>I106+I109+I107+I108</f>
        <v>11878</v>
      </c>
      <c r="J105" s="54">
        <f>J108+J107</f>
        <v>0</v>
      </c>
      <c r="K105" s="54">
        <f>K106+K109+K107</f>
        <v>0</v>
      </c>
      <c r="L105" s="54">
        <f>L106+L109+L107</f>
        <v>0</v>
      </c>
      <c r="M105" s="54">
        <f>M108+M107</f>
        <v>0</v>
      </c>
      <c r="N105" s="62">
        <f t="shared" si="17"/>
        <v>11878</v>
      </c>
      <c r="O105" s="62">
        <f t="shared" ref="O105:O110" si="20">I105-J105</f>
        <v>11878</v>
      </c>
    </row>
    <row r="106" spans="1:15" ht="0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269</v>
      </c>
      <c r="F106" s="40" t="s">
        <v>223</v>
      </c>
      <c r="G106" s="41" t="s">
        <v>75</v>
      </c>
      <c r="H106" s="25"/>
      <c r="I106" s="25">
        <f>H106</f>
        <v>0</v>
      </c>
      <c r="J106" s="25">
        <v>50030</v>
      </c>
      <c r="K106" s="25"/>
      <c r="L106" s="25"/>
      <c r="M106" s="25">
        <f t="shared" ref="M106:M118" si="21">J106</f>
        <v>50030</v>
      </c>
      <c r="N106" s="24">
        <f t="shared" si="17"/>
        <v>-50030</v>
      </c>
      <c r="O106" s="24">
        <f t="shared" si="20"/>
        <v>-50030</v>
      </c>
    </row>
    <row r="107" spans="1:15" ht="12.75" hidden="1" customHeight="1">
      <c r="A107" s="37" t="s">
        <v>74</v>
      </c>
      <c r="B107" s="38" t="s">
        <v>61</v>
      </c>
      <c r="C107" s="39" t="s">
        <v>48</v>
      </c>
      <c r="D107" s="40" t="s">
        <v>94</v>
      </c>
      <c r="E107" s="40" t="s">
        <v>308</v>
      </c>
      <c r="F107" s="40" t="s">
        <v>223</v>
      </c>
      <c r="G107" s="41" t="s">
        <v>77</v>
      </c>
      <c r="H107" s="25">
        <v>0</v>
      </c>
      <c r="I107" s="25">
        <f>H107</f>
        <v>0</v>
      </c>
      <c r="J107" s="25"/>
      <c r="K107" s="25"/>
      <c r="L107" s="25"/>
      <c r="M107" s="25">
        <f t="shared" si="21"/>
        <v>0</v>
      </c>
      <c r="N107" s="24">
        <f t="shared" si="17"/>
        <v>0</v>
      </c>
      <c r="O107" s="24">
        <f t="shared" si="20"/>
        <v>0</v>
      </c>
    </row>
    <row r="108" spans="1:15" ht="12.75" hidden="1" customHeight="1">
      <c r="A108" s="37" t="s">
        <v>74</v>
      </c>
      <c r="B108" s="38" t="s">
        <v>61</v>
      </c>
      <c r="C108" s="39" t="s">
        <v>48</v>
      </c>
      <c r="D108" s="40" t="s">
        <v>94</v>
      </c>
      <c r="E108" s="40" t="s">
        <v>308</v>
      </c>
      <c r="F108" s="40" t="s">
        <v>135</v>
      </c>
      <c r="G108" s="41" t="s">
        <v>93</v>
      </c>
      <c r="H108" s="25">
        <v>0</v>
      </c>
      <c r="I108" s="25">
        <f>H108</f>
        <v>0</v>
      </c>
      <c r="J108" s="25"/>
      <c r="K108" s="25"/>
      <c r="L108" s="25"/>
      <c r="M108" s="25">
        <f t="shared" si="21"/>
        <v>0</v>
      </c>
      <c r="N108" s="24">
        <f t="shared" si="17"/>
        <v>0</v>
      </c>
      <c r="O108" s="24">
        <f t="shared" si="20"/>
        <v>0</v>
      </c>
    </row>
    <row r="109" spans="1:15" ht="16.5" customHeight="1">
      <c r="A109" s="37" t="s">
        <v>74</v>
      </c>
      <c r="B109" s="38" t="s">
        <v>61</v>
      </c>
      <c r="C109" s="218" t="s">
        <v>424</v>
      </c>
      <c r="D109" s="219"/>
      <c r="E109" s="219"/>
      <c r="F109" s="219"/>
      <c r="G109" s="220"/>
      <c r="H109" s="25">
        <v>11878</v>
      </c>
      <c r="I109" s="25">
        <f>H109</f>
        <v>11878</v>
      </c>
      <c r="J109" s="25">
        <v>1034.55</v>
      </c>
      <c r="K109" s="25"/>
      <c r="L109" s="25"/>
      <c r="M109" s="25">
        <f t="shared" si="21"/>
        <v>1034.55</v>
      </c>
      <c r="N109" s="24">
        <f t="shared" si="17"/>
        <v>10843.45</v>
      </c>
      <c r="O109" s="24">
        <f t="shared" si="20"/>
        <v>10843.45</v>
      </c>
    </row>
    <row r="110" spans="1:15" ht="23.25" customHeight="1">
      <c r="A110" s="55"/>
      <c r="B110" s="38" t="s">
        <v>61</v>
      </c>
      <c r="C110" s="218" t="s">
        <v>425</v>
      </c>
      <c r="D110" s="219"/>
      <c r="E110" s="219"/>
      <c r="F110" s="219"/>
      <c r="G110" s="220"/>
      <c r="H110" s="25">
        <v>0</v>
      </c>
      <c r="I110" s="25">
        <f>H110</f>
        <v>0</v>
      </c>
      <c r="J110" s="25">
        <v>0</v>
      </c>
      <c r="K110" s="25"/>
      <c r="L110" s="25"/>
      <c r="M110" s="25">
        <f>J110</f>
        <v>0</v>
      </c>
      <c r="N110" s="24">
        <f>H110-J110</f>
        <v>0</v>
      </c>
      <c r="O110" s="24">
        <f t="shared" si="20"/>
        <v>0</v>
      </c>
    </row>
    <row r="111" spans="1:15" ht="27" customHeight="1">
      <c r="A111" s="114" t="s">
        <v>341</v>
      </c>
      <c r="B111" s="38"/>
      <c r="C111" s="39"/>
      <c r="D111" s="40"/>
      <c r="E111" s="83" t="s">
        <v>94</v>
      </c>
      <c r="F111" s="40"/>
      <c r="G111" s="41"/>
      <c r="H111" s="54">
        <f>H112+H116+H115+H113+H117+H114</f>
        <v>0</v>
      </c>
      <c r="I111" s="54">
        <f>I112+I116+I115+I113+I117+I114</f>
        <v>0</v>
      </c>
      <c r="J111" s="54">
        <f>J112+J116+J115+J113+J117+J114</f>
        <v>0</v>
      </c>
      <c r="K111" s="54">
        <f t="shared" ref="K111:O111" si="22">K112+K116+K115+K113+K117</f>
        <v>0</v>
      </c>
      <c r="L111" s="54">
        <f t="shared" si="22"/>
        <v>0</v>
      </c>
      <c r="M111" s="54">
        <f>M112+M116+M115+M113+M117+M114</f>
        <v>0</v>
      </c>
      <c r="N111" s="54">
        <f t="shared" si="22"/>
        <v>0</v>
      </c>
      <c r="O111" s="54">
        <f t="shared" si="22"/>
        <v>0</v>
      </c>
    </row>
    <row r="112" spans="1:15" ht="17.25" customHeight="1">
      <c r="A112" s="37" t="s">
        <v>305</v>
      </c>
      <c r="B112" s="38" t="s">
        <v>61</v>
      </c>
      <c r="C112" s="39" t="s">
        <v>48</v>
      </c>
      <c r="D112" s="40" t="s">
        <v>94</v>
      </c>
      <c r="E112" s="170" t="s">
        <v>426</v>
      </c>
      <c r="F112" s="40" t="s">
        <v>337</v>
      </c>
      <c r="G112" s="41" t="s">
        <v>374</v>
      </c>
      <c r="H112" s="25">
        <v>0</v>
      </c>
      <c r="I112" s="25">
        <f t="shared" ref="I112:I118" si="23">H112</f>
        <v>0</v>
      </c>
      <c r="J112" s="25">
        <v>0</v>
      </c>
      <c r="K112" s="25">
        <v>0</v>
      </c>
      <c r="L112" s="25">
        <v>0</v>
      </c>
      <c r="M112" s="25">
        <f t="shared" ref="M112:M117" si="24">J112</f>
        <v>0</v>
      </c>
      <c r="N112" s="24">
        <f t="shared" ref="N112:N118" si="25">H112-J112</f>
        <v>0</v>
      </c>
      <c r="O112" s="24">
        <f>H112-J112</f>
        <v>0</v>
      </c>
    </row>
    <row r="113" spans="1:16" ht="17.25" customHeight="1">
      <c r="A113" s="55"/>
      <c r="B113" s="38" t="s">
        <v>61</v>
      </c>
      <c r="C113" s="138" t="s">
        <v>48</v>
      </c>
      <c r="D113" s="139" t="s">
        <v>94</v>
      </c>
      <c r="E113" s="170" t="s">
        <v>427</v>
      </c>
      <c r="F113" s="139" t="s">
        <v>337</v>
      </c>
      <c r="G113" s="149" t="s">
        <v>81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>
        <f>H113-J113</f>
        <v>0</v>
      </c>
    </row>
    <row r="114" spans="1:16" ht="17.25" customHeight="1">
      <c r="A114" s="55"/>
      <c r="B114" s="38" t="s">
        <v>61</v>
      </c>
      <c r="C114" s="162" t="s">
        <v>48</v>
      </c>
      <c r="D114" s="163" t="s">
        <v>94</v>
      </c>
      <c r="E114" s="170" t="s">
        <v>427</v>
      </c>
      <c r="F114" s="163" t="s">
        <v>337</v>
      </c>
      <c r="G114" s="164" t="s">
        <v>75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/>
    </row>
    <row r="115" spans="1:16" ht="17.25" customHeight="1">
      <c r="A115" s="55"/>
      <c r="B115" s="38" t="s">
        <v>61</v>
      </c>
      <c r="C115" s="134" t="s">
        <v>48</v>
      </c>
      <c r="D115" s="135" t="s">
        <v>94</v>
      </c>
      <c r="E115" s="170" t="s">
        <v>427</v>
      </c>
      <c r="F115" s="135" t="s">
        <v>337</v>
      </c>
      <c r="G115" s="136" t="s">
        <v>77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39" t="s">
        <v>48</v>
      </c>
      <c r="D116" s="40" t="s">
        <v>94</v>
      </c>
      <c r="E116" s="170" t="s">
        <v>428</v>
      </c>
      <c r="F116" s="40" t="s">
        <v>337</v>
      </c>
      <c r="G116" s="132" t="s">
        <v>75</v>
      </c>
      <c r="H116" s="25">
        <v>0</v>
      </c>
      <c r="I116" s="25">
        <f t="shared" si="23"/>
        <v>0</v>
      </c>
      <c r="J116" s="25">
        <v>0</v>
      </c>
      <c r="K116" s="25"/>
      <c r="L116" s="25"/>
      <c r="M116" s="25">
        <f t="shared" si="24"/>
        <v>0</v>
      </c>
      <c r="N116" s="24">
        <f t="shared" si="25"/>
        <v>0</v>
      </c>
      <c r="O116" s="24">
        <f>H116-J116</f>
        <v>0</v>
      </c>
    </row>
    <row r="117" spans="1:16" ht="17.25" customHeight="1">
      <c r="A117" s="55"/>
      <c r="B117" s="38" t="s">
        <v>61</v>
      </c>
      <c r="C117" s="144" t="s">
        <v>48</v>
      </c>
      <c r="D117" s="145" t="s">
        <v>94</v>
      </c>
      <c r="E117" s="170" t="s">
        <v>428</v>
      </c>
      <c r="F117" s="145" t="s">
        <v>337</v>
      </c>
      <c r="G117" s="146" t="s">
        <v>81</v>
      </c>
      <c r="H117" s="25">
        <v>0</v>
      </c>
      <c r="I117" s="25">
        <f t="shared" si="23"/>
        <v>0</v>
      </c>
      <c r="J117" s="25">
        <v>0</v>
      </c>
      <c r="K117" s="25"/>
      <c r="L117" s="25"/>
      <c r="M117" s="25">
        <f t="shared" si="24"/>
        <v>0</v>
      </c>
      <c r="N117" s="24">
        <f t="shared" si="25"/>
        <v>0</v>
      </c>
      <c r="O117" s="24">
        <f>H117-J117</f>
        <v>0</v>
      </c>
    </row>
    <row r="118" spans="1:16" ht="15">
      <c r="A118" s="88" t="s">
        <v>159</v>
      </c>
      <c r="B118" s="38"/>
      <c r="C118" s="229" t="s">
        <v>168</v>
      </c>
      <c r="D118" s="230"/>
      <c r="E118" s="230"/>
      <c r="F118" s="230"/>
      <c r="G118" s="231"/>
      <c r="H118" s="54">
        <f>H120+H122+H124+H126+H131+H133+H142+H143+H144+H147+H148+H145+H146+H132+H166</f>
        <v>108100</v>
      </c>
      <c r="I118" s="54">
        <f t="shared" si="23"/>
        <v>108100</v>
      </c>
      <c r="J118" s="54">
        <f>J120+J122+J124+J133+J135+J147+J134+J139+J141+J138+J131+J140+J149+J142+J123+J132+J144+J143+J126+J148+J145+J146</f>
        <v>55205.58</v>
      </c>
      <c r="K118" s="54" t="e">
        <f>K120+#REF!+#REF!+K147+K124</f>
        <v>#REF!</v>
      </c>
      <c r="L118" s="54" t="e">
        <f>L120+#REF!+#REF!+L147+L124</f>
        <v>#REF!</v>
      </c>
      <c r="M118" s="54">
        <f t="shared" si="21"/>
        <v>55205.58</v>
      </c>
      <c r="N118" s="62">
        <f t="shared" si="25"/>
        <v>52894.42</v>
      </c>
      <c r="O118" s="62">
        <f t="shared" ref="O118:O179" si="26">I118-J118</f>
        <v>52894.42</v>
      </c>
    </row>
    <row r="119" spans="1:16" ht="15">
      <c r="A119" s="55" t="s">
        <v>309</v>
      </c>
      <c r="B119" s="38"/>
      <c r="C119" s="84"/>
      <c r="D119" s="83"/>
      <c r="E119" s="83"/>
      <c r="F119" s="83"/>
      <c r="G119" s="85"/>
      <c r="H119" s="54"/>
      <c r="I119" s="54"/>
      <c r="J119" s="54"/>
      <c r="K119" s="54"/>
      <c r="L119" s="54"/>
      <c r="M119" s="54"/>
      <c r="N119" s="62"/>
      <c r="O119" s="62"/>
    </row>
    <row r="120" spans="1:16" ht="14.25">
      <c r="A120" s="37" t="s">
        <v>72</v>
      </c>
      <c r="B120" s="38" t="s">
        <v>61</v>
      </c>
      <c r="C120" s="39" t="s">
        <v>48</v>
      </c>
      <c r="D120" s="40" t="s">
        <v>97</v>
      </c>
      <c r="E120" s="170" t="s">
        <v>429</v>
      </c>
      <c r="F120" s="142" t="s">
        <v>401</v>
      </c>
      <c r="G120" s="41" t="s">
        <v>73</v>
      </c>
      <c r="H120" s="92">
        <v>105000</v>
      </c>
      <c r="I120" s="25">
        <f t="shared" ref="I120:I127" si="27">H120</f>
        <v>105000</v>
      </c>
      <c r="J120" s="92">
        <v>55205.58</v>
      </c>
      <c r="K120" s="25"/>
      <c r="L120" s="25"/>
      <c r="M120" s="25">
        <f>J120</f>
        <v>55205.58</v>
      </c>
      <c r="N120" s="24">
        <f>H120-J120</f>
        <v>49794.42</v>
      </c>
      <c r="O120" s="24">
        <f t="shared" si="26"/>
        <v>49794.42</v>
      </c>
      <c r="P120" s="91"/>
    </row>
    <row r="121" spans="1:16" ht="12" hidden="1" customHeight="1">
      <c r="A121" s="37"/>
      <c r="B121" s="38"/>
      <c r="C121" s="39" t="s">
        <v>48</v>
      </c>
      <c r="D121" s="40" t="s">
        <v>97</v>
      </c>
      <c r="E121" s="40" t="s">
        <v>348</v>
      </c>
      <c r="F121" s="40" t="s">
        <v>337</v>
      </c>
      <c r="G121" s="41" t="s">
        <v>75</v>
      </c>
      <c r="H121" s="92"/>
      <c r="I121" s="25">
        <f t="shared" si="27"/>
        <v>0</v>
      </c>
      <c r="J121" s="92"/>
      <c r="K121" s="25"/>
      <c r="L121" s="25"/>
      <c r="M121" s="25"/>
      <c r="N121" s="24"/>
      <c r="O121" s="24">
        <f t="shared" si="26"/>
        <v>0</v>
      </c>
    </row>
    <row r="122" spans="1:16" ht="14.25">
      <c r="A122" s="37" t="s">
        <v>74</v>
      </c>
      <c r="B122" s="38" t="s">
        <v>61</v>
      </c>
      <c r="C122" s="39" t="s">
        <v>48</v>
      </c>
      <c r="D122" s="40" t="s">
        <v>97</v>
      </c>
      <c r="E122" s="170" t="s">
        <v>429</v>
      </c>
      <c r="F122" s="40" t="s">
        <v>337</v>
      </c>
      <c r="G122" s="41" t="s">
        <v>75</v>
      </c>
      <c r="H122" s="92">
        <v>0</v>
      </c>
      <c r="I122" s="25">
        <f t="shared" si="27"/>
        <v>0</v>
      </c>
      <c r="J122" s="92">
        <v>0</v>
      </c>
      <c r="K122" s="25"/>
      <c r="L122" s="25"/>
      <c r="M122" s="25">
        <f>J122</f>
        <v>0</v>
      </c>
      <c r="N122" s="24">
        <f t="shared" ref="N122:N170" si="28">H122-J122</f>
        <v>0</v>
      </c>
      <c r="O122" s="24">
        <f t="shared" si="26"/>
        <v>0</v>
      </c>
    </row>
    <row r="123" spans="1:16" ht="14.25" hidden="1">
      <c r="A123" s="37"/>
      <c r="B123" s="38" t="s">
        <v>61</v>
      </c>
      <c r="C123" s="39" t="s">
        <v>48</v>
      </c>
      <c r="D123" s="40" t="s">
        <v>97</v>
      </c>
      <c r="E123" s="40" t="s">
        <v>366</v>
      </c>
      <c r="F123" s="40" t="s">
        <v>337</v>
      </c>
      <c r="G123" s="41" t="s">
        <v>81</v>
      </c>
      <c r="H123" s="92"/>
      <c r="I123" s="25">
        <f t="shared" si="27"/>
        <v>0</v>
      </c>
      <c r="J123" s="92"/>
      <c r="K123" s="25"/>
      <c r="L123" s="25"/>
      <c r="M123" s="25">
        <f>J123</f>
        <v>0</v>
      </c>
      <c r="N123" s="24">
        <f t="shared" si="28"/>
        <v>0</v>
      </c>
      <c r="O123" s="24">
        <f t="shared" si="26"/>
        <v>0</v>
      </c>
    </row>
    <row r="124" spans="1:16" ht="30.75" customHeight="1">
      <c r="A124" s="37" t="s">
        <v>82</v>
      </c>
      <c r="B124" s="38" t="s">
        <v>61</v>
      </c>
      <c r="C124" s="39" t="s">
        <v>48</v>
      </c>
      <c r="D124" s="40" t="s">
        <v>97</v>
      </c>
      <c r="E124" s="170" t="s">
        <v>429</v>
      </c>
      <c r="F124" s="40" t="s">
        <v>337</v>
      </c>
      <c r="G124" s="41" t="s">
        <v>377</v>
      </c>
      <c r="H124" s="92">
        <v>0</v>
      </c>
      <c r="I124" s="25">
        <f t="shared" si="27"/>
        <v>0</v>
      </c>
      <c r="J124" s="92">
        <v>0</v>
      </c>
      <c r="K124" s="25"/>
      <c r="L124" s="25"/>
      <c r="M124" s="25">
        <f>J124</f>
        <v>0</v>
      </c>
      <c r="N124" s="24">
        <f>H124-J124</f>
        <v>0</v>
      </c>
      <c r="O124" s="24">
        <f t="shared" si="26"/>
        <v>0</v>
      </c>
      <c r="P124" s="91">
        <f>J120+J122+J123+J124</f>
        <v>55205.58</v>
      </c>
    </row>
    <row r="125" spans="1:16" ht="16.5" customHeight="1">
      <c r="A125" s="37"/>
      <c r="B125" s="38"/>
      <c r="C125" s="39"/>
      <c r="D125" s="40"/>
      <c r="E125" s="40"/>
      <c r="F125" s="40"/>
      <c r="G125" s="41"/>
      <c r="H125" s="92"/>
      <c r="I125" s="25"/>
      <c r="J125" s="92"/>
      <c r="K125" s="25"/>
      <c r="L125" s="25"/>
      <c r="M125" s="25"/>
      <c r="N125" s="24">
        <f>H125-J125</f>
        <v>0</v>
      </c>
      <c r="O125" s="24">
        <f t="shared" si="26"/>
        <v>0</v>
      </c>
      <c r="P125" s="91"/>
    </row>
    <row r="126" spans="1:16" ht="15.75" customHeight="1">
      <c r="A126" s="37" t="s">
        <v>390</v>
      </c>
      <c r="B126" s="38" t="s">
        <v>61</v>
      </c>
      <c r="C126" s="39" t="s">
        <v>48</v>
      </c>
      <c r="D126" s="40" t="s">
        <v>97</v>
      </c>
      <c r="E126" s="170" t="s">
        <v>430</v>
      </c>
      <c r="F126" s="40" t="s">
        <v>337</v>
      </c>
      <c r="G126" s="41" t="s">
        <v>75</v>
      </c>
      <c r="H126" s="92">
        <v>0</v>
      </c>
      <c r="I126" s="25">
        <v>0</v>
      </c>
      <c r="J126" s="92">
        <v>0</v>
      </c>
      <c r="K126" s="25"/>
      <c r="L126" s="25"/>
      <c r="M126" s="25">
        <f>J126</f>
        <v>0</v>
      </c>
      <c r="N126" s="24">
        <f t="shared" si="28"/>
        <v>0</v>
      </c>
      <c r="O126" s="24">
        <f>H126-J126</f>
        <v>0</v>
      </c>
    </row>
    <row r="127" spans="1:16" ht="0.75" hidden="1" customHeight="1">
      <c r="A127" s="37"/>
      <c r="B127" s="38"/>
      <c r="C127" s="39" t="s">
        <v>48</v>
      </c>
      <c r="D127" s="40" t="s">
        <v>97</v>
      </c>
      <c r="E127" s="40" t="s">
        <v>98</v>
      </c>
      <c r="F127" s="40" t="s">
        <v>65</v>
      </c>
      <c r="G127" s="41" t="s">
        <v>75</v>
      </c>
      <c r="H127" s="25"/>
      <c r="I127" s="25">
        <f t="shared" si="27"/>
        <v>0</v>
      </c>
      <c r="J127" s="25"/>
      <c r="K127" s="25"/>
      <c r="L127" s="25"/>
      <c r="M127" s="25"/>
      <c r="N127" s="24">
        <f t="shared" si="28"/>
        <v>0</v>
      </c>
      <c r="O127" s="24">
        <f t="shared" si="26"/>
        <v>0</v>
      </c>
    </row>
    <row r="128" spans="1:16" ht="0.75" customHeight="1">
      <c r="A128" s="37"/>
      <c r="B128" s="38"/>
      <c r="C128" s="39"/>
      <c r="D128" s="40"/>
      <c r="E128" s="40"/>
      <c r="F128" s="40"/>
      <c r="G128" s="41"/>
      <c r="H128" s="25">
        <v>0</v>
      </c>
      <c r="I128" s="25"/>
      <c r="J128" s="25">
        <v>0</v>
      </c>
      <c r="K128" s="25"/>
      <c r="L128" s="25"/>
      <c r="M128" s="25"/>
      <c r="N128" s="24"/>
      <c r="O128" s="24"/>
    </row>
    <row r="129" spans="1:16" ht="0.75" customHeight="1">
      <c r="A129" s="37"/>
      <c r="B129" s="38"/>
      <c r="C129" s="39"/>
      <c r="D129" s="40"/>
      <c r="E129" s="40"/>
      <c r="F129" s="40"/>
      <c r="G129" s="41"/>
      <c r="H129" s="25"/>
      <c r="I129" s="25"/>
      <c r="J129" s="25"/>
      <c r="K129" s="25"/>
      <c r="L129" s="25"/>
      <c r="M129" s="25"/>
      <c r="N129" s="24"/>
      <c r="O129" s="24"/>
    </row>
    <row r="130" spans="1:16" ht="15" customHeight="1">
      <c r="A130" s="37" t="s">
        <v>310</v>
      </c>
      <c r="B130" s="38"/>
      <c r="C130" s="39"/>
      <c r="D130" s="40"/>
      <c r="E130" s="40"/>
      <c r="F130" s="40"/>
      <c r="G130" s="41"/>
      <c r="H130" s="25"/>
      <c r="I130" s="25"/>
      <c r="J130" s="25"/>
      <c r="K130" s="25"/>
      <c r="L130" s="25"/>
      <c r="M130" s="25"/>
      <c r="N130" s="24"/>
      <c r="O130" s="24"/>
    </row>
    <row r="131" spans="1:16" ht="16.5" customHeight="1">
      <c r="A131" s="37" t="s">
        <v>74</v>
      </c>
      <c r="B131" s="38" t="s">
        <v>61</v>
      </c>
      <c r="C131" s="39" t="s">
        <v>48</v>
      </c>
      <c r="D131" s="40" t="s">
        <v>97</v>
      </c>
      <c r="E131" s="170" t="s">
        <v>431</v>
      </c>
      <c r="F131" s="40" t="s">
        <v>337</v>
      </c>
      <c r="G131" s="41" t="s">
        <v>75</v>
      </c>
      <c r="H131" s="25">
        <v>0</v>
      </c>
      <c r="I131" s="25">
        <f>H131</f>
        <v>0</v>
      </c>
      <c r="J131" s="25">
        <v>0</v>
      </c>
      <c r="K131" s="25"/>
      <c r="L131" s="25"/>
      <c r="M131" s="25">
        <f>J131</f>
        <v>0</v>
      </c>
      <c r="N131" s="24">
        <f t="shared" si="28"/>
        <v>0</v>
      </c>
      <c r="O131" s="24">
        <f t="shared" si="26"/>
        <v>0</v>
      </c>
    </row>
    <row r="132" spans="1:16" ht="16.5" customHeight="1">
      <c r="A132" s="37" t="s">
        <v>408</v>
      </c>
      <c r="B132" s="38" t="s">
        <v>61</v>
      </c>
      <c r="C132" s="39" t="s">
        <v>48</v>
      </c>
      <c r="D132" s="40" t="s">
        <v>97</v>
      </c>
      <c r="E132" s="170" t="s">
        <v>431</v>
      </c>
      <c r="F132" s="40" t="s">
        <v>337</v>
      </c>
      <c r="G132" s="167" t="s">
        <v>73</v>
      </c>
      <c r="H132" s="25">
        <v>3100</v>
      </c>
      <c r="I132" s="25">
        <f>H132</f>
        <v>3100</v>
      </c>
      <c r="J132" s="25">
        <v>0</v>
      </c>
      <c r="K132" s="25"/>
      <c r="L132" s="25"/>
      <c r="M132" s="25">
        <f>J132</f>
        <v>0</v>
      </c>
      <c r="N132" s="24">
        <f t="shared" si="28"/>
        <v>3100</v>
      </c>
      <c r="O132" s="24">
        <f t="shared" si="26"/>
        <v>3100</v>
      </c>
    </row>
    <row r="133" spans="1:16" ht="29.25" customHeight="1">
      <c r="A133" s="37" t="s">
        <v>82</v>
      </c>
      <c r="B133" s="38" t="s">
        <v>61</v>
      </c>
      <c r="C133" s="39" t="s">
        <v>48</v>
      </c>
      <c r="D133" s="40" t="s">
        <v>97</v>
      </c>
      <c r="E133" s="170" t="s">
        <v>431</v>
      </c>
      <c r="F133" s="40" t="s">
        <v>337</v>
      </c>
      <c r="G133" s="125" t="s">
        <v>374</v>
      </c>
      <c r="H133" s="92">
        <v>0</v>
      </c>
      <c r="I133" s="25">
        <f>H133</f>
        <v>0</v>
      </c>
      <c r="J133" s="92">
        <v>0</v>
      </c>
      <c r="K133" s="25"/>
      <c r="L133" s="25"/>
      <c r="M133" s="25">
        <f>J133</f>
        <v>0</v>
      </c>
      <c r="N133" s="24">
        <f t="shared" si="28"/>
        <v>0</v>
      </c>
      <c r="O133" s="24">
        <f t="shared" si="26"/>
        <v>0</v>
      </c>
    </row>
    <row r="134" spans="1:16" ht="30.7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367</v>
      </c>
      <c r="F134" s="40" t="s">
        <v>223</v>
      </c>
      <c r="G134" s="41" t="s">
        <v>71</v>
      </c>
      <c r="H134" s="25"/>
      <c r="I134" s="25">
        <f>H134</f>
        <v>0</v>
      </c>
      <c r="J134" s="25"/>
      <c r="K134" s="25"/>
      <c r="L134" s="25"/>
      <c r="M134" s="25">
        <f t="shared" ref="M134:M142" si="29">J134</f>
        <v>0</v>
      </c>
      <c r="N134" s="24">
        <f t="shared" si="28"/>
        <v>0</v>
      </c>
      <c r="O134" s="24">
        <f t="shared" si="26"/>
        <v>0</v>
      </c>
    </row>
    <row r="135" spans="1:16" ht="13.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367</v>
      </c>
      <c r="F135" s="40" t="s">
        <v>337</v>
      </c>
      <c r="G135" s="41" t="s">
        <v>81</v>
      </c>
      <c r="H135" s="25"/>
      <c r="I135" s="25">
        <f t="shared" ref="I135:I141" si="30">H135</f>
        <v>0</v>
      </c>
      <c r="J135" s="25"/>
      <c r="K135" s="25"/>
      <c r="L135" s="25"/>
      <c r="M135" s="25">
        <f t="shared" si="29"/>
        <v>0</v>
      </c>
      <c r="N135" s="24">
        <f t="shared" si="28"/>
        <v>0</v>
      </c>
      <c r="O135" s="24">
        <f t="shared" si="26"/>
        <v>0</v>
      </c>
      <c r="P135" s="91"/>
    </row>
    <row r="136" spans="1:16" ht="15.75" hidden="1" customHeight="1">
      <c r="A136" s="37"/>
      <c r="B136" s="38" t="s">
        <v>61</v>
      </c>
      <c r="C136" s="39" t="s">
        <v>48</v>
      </c>
      <c r="D136" s="40" t="s">
        <v>97</v>
      </c>
      <c r="E136" s="40" t="s">
        <v>98</v>
      </c>
      <c r="F136" s="40" t="s">
        <v>135</v>
      </c>
      <c r="G136" s="41" t="s">
        <v>93</v>
      </c>
      <c r="H136" s="25"/>
      <c r="I136" s="25">
        <f t="shared" si="30"/>
        <v>0</v>
      </c>
      <c r="J136" s="25"/>
      <c r="K136" s="25"/>
      <c r="L136" s="25"/>
      <c r="M136" s="25">
        <f t="shared" si="29"/>
        <v>0</v>
      </c>
      <c r="N136" s="24">
        <f t="shared" si="28"/>
        <v>0</v>
      </c>
      <c r="O136" s="24">
        <f t="shared" si="26"/>
        <v>0</v>
      </c>
    </row>
    <row r="137" spans="1:16" ht="14.25" customHeight="1">
      <c r="A137" s="37" t="s">
        <v>159</v>
      </c>
      <c r="B137" s="38"/>
      <c r="C137" s="39"/>
      <c r="D137" s="40"/>
      <c r="E137" s="40"/>
      <c r="F137" s="40"/>
      <c r="G137" s="41"/>
      <c r="H137" s="25"/>
      <c r="I137" s="25"/>
      <c r="J137" s="25"/>
      <c r="K137" s="25"/>
      <c r="L137" s="25"/>
      <c r="M137" s="25"/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71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75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77</v>
      </c>
      <c r="H140" s="25"/>
      <c r="I140" s="25">
        <f t="shared" si="30"/>
        <v>0</v>
      </c>
      <c r="J140" s="25"/>
      <c r="K140" s="25"/>
      <c r="L140" s="25"/>
      <c r="M140" s="25">
        <f t="shared" si="29"/>
        <v>0</v>
      </c>
      <c r="N140" s="24">
        <f t="shared" si="28"/>
        <v>0</v>
      </c>
      <c r="O140" s="24">
        <f t="shared" si="26"/>
        <v>0</v>
      </c>
    </row>
    <row r="141" spans="1:16" ht="31.5" hidden="1" customHeight="1">
      <c r="A141" s="37"/>
      <c r="B141" s="38" t="s">
        <v>61</v>
      </c>
      <c r="C141" s="39" t="s">
        <v>48</v>
      </c>
      <c r="D141" s="40" t="s">
        <v>97</v>
      </c>
      <c r="E141" s="40" t="s">
        <v>99</v>
      </c>
      <c r="F141" s="40" t="s">
        <v>223</v>
      </c>
      <c r="G141" s="41" t="s">
        <v>81</v>
      </c>
      <c r="H141" s="25"/>
      <c r="I141" s="25">
        <f t="shared" si="30"/>
        <v>0</v>
      </c>
      <c r="J141" s="25"/>
      <c r="K141" s="25"/>
      <c r="L141" s="25"/>
      <c r="M141" s="25">
        <f t="shared" si="29"/>
        <v>0</v>
      </c>
      <c r="N141" s="24">
        <f t="shared" si="28"/>
        <v>0</v>
      </c>
      <c r="O141" s="24">
        <f t="shared" si="26"/>
        <v>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0" t="s">
        <v>432</v>
      </c>
      <c r="F142" s="40" t="s">
        <v>337</v>
      </c>
      <c r="G142" s="41" t="s">
        <v>75</v>
      </c>
      <c r="H142" s="25">
        <v>0</v>
      </c>
      <c r="I142" s="25">
        <f t="shared" ref="I142:I171" si="31">H142</f>
        <v>0</v>
      </c>
      <c r="J142" s="25">
        <v>0</v>
      </c>
      <c r="K142" s="25"/>
      <c r="L142" s="25"/>
      <c r="M142" s="25">
        <f t="shared" si="29"/>
        <v>0</v>
      </c>
      <c r="N142" s="24">
        <f t="shared" si="28"/>
        <v>0</v>
      </c>
      <c r="O142" s="24">
        <f t="shared" si="26"/>
        <v>0</v>
      </c>
    </row>
    <row r="143" spans="1:16" ht="15.75" customHeight="1">
      <c r="A143" s="37"/>
      <c r="B143" s="38"/>
      <c r="C143" s="39" t="s">
        <v>48</v>
      </c>
      <c r="D143" s="40" t="s">
        <v>97</v>
      </c>
      <c r="E143" s="170" t="s">
        <v>432</v>
      </c>
      <c r="F143" s="40" t="s">
        <v>337</v>
      </c>
      <c r="G143" s="41" t="s">
        <v>77</v>
      </c>
      <c r="H143" s="25">
        <v>0</v>
      </c>
      <c r="I143" s="25">
        <f>H143</f>
        <v>0</v>
      </c>
      <c r="J143" s="25">
        <v>0</v>
      </c>
      <c r="K143" s="25"/>
      <c r="L143" s="25"/>
      <c r="M143" s="25">
        <f>J143</f>
        <v>0</v>
      </c>
      <c r="N143" s="24">
        <f t="shared" si="28"/>
        <v>0</v>
      </c>
      <c r="O143" s="24">
        <f t="shared" si="26"/>
        <v>0</v>
      </c>
    </row>
    <row r="144" spans="1:16" ht="15.75" customHeight="1">
      <c r="A144" s="37"/>
      <c r="B144" s="38"/>
      <c r="C144" s="39" t="s">
        <v>48</v>
      </c>
      <c r="D144" s="40" t="s">
        <v>97</v>
      </c>
      <c r="E144" s="170" t="s">
        <v>432</v>
      </c>
      <c r="F144" s="40" t="s">
        <v>337</v>
      </c>
      <c r="G144" s="41" t="s">
        <v>81</v>
      </c>
      <c r="H144" s="25">
        <v>0</v>
      </c>
      <c r="I144" s="25">
        <f t="shared" si="31"/>
        <v>0</v>
      </c>
      <c r="J144" s="25">
        <v>0</v>
      </c>
      <c r="K144" s="25"/>
      <c r="L144" s="25"/>
      <c r="M144" s="25">
        <f t="shared" ref="M144:M151" si="32">J144</f>
        <v>0</v>
      </c>
      <c r="N144" s="24">
        <f t="shared" si="28"/>
        <v>0</v>
      </c>
      <c r="O144" s="24">
        <f t="shared" si="26"/>
        <v>0</v>
      </c>
    </row>
    <row r="145" spans="1:15" ht="29.25" customHeight="1">
      <c r="A145" s="37" t="s">
        <v>82</v>
      </c>
      <c r="B145" s="38" t="s">
        <v>61</v>
      </c>
      <c r="C145" s="123" t="s">
        <v>48</v>
      </c>
      <c r="D145" s="124" t="s">
        <v>97</v>
      </c>
      <c r="E145" s="170" t="s">
        <v>432</v>
      </c>
      <c r="F145" s="124" t="s">
        <v>337</v>
      </c>
      <c r="G145" s="125" t="s">
        <v>396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>H145-J145</f>
        <v>0</v>
      </c>
      <c r="O145" s="24">
        <f>I145-J145</f>
        <v>0</v>
      </c>
    </row>
    <row r="146" spans="1:15" ht="29.25" customHeight="1">
      <c r="A146" s="37" t="s">
        <v>82</v>
      </c>
      <c r="B146" s="38" t="s">
        <v>61</v>
      </c>
      <c r="C146" s="123" t="s">
        <v>48</v>
      </c>
      <c r="D146" s="124" t="s">
        <v>97</v>
      </c>
      <c r="E146" s="170" t="s">
        <v>432</v>
      </c>
      <c r="F146" s="124" t="s">
        <v>337</v>
      </c>
      <c r="G146" s="125" t="s">
        <v>374</v>
      </c>
      <c r="H146" s="25">
        <v>0</v>
      </c>
      <c r="I146" s="25">
        <f>H146</f>
        <v>0</v>
      </c>
      <c r="J146" s="25">
        <v>0</v>
      </c>
      <c r="K146" s="25"/>
      <c r="L146" s="25"/>
      <c r="M146" s="25">
        <f>J146</f>
        <v>0</v>
      </c>
      <c r="N146" s="24">
        <f>H146-J146</f>
        <v>0</v>
      </c>
      <c r="O146" s="24">
        <f>I146-J146</f>
        <v>0</v>
      </c>
    </row>
    <row r="147" spans="1:15" ht="29.25" customHeight="1">
      <c r="A147" s="37" t="s">
        <v>82</v>
      </c>
      <c r="B147" s="38" t="s">
        <v>61</v>
      </c>
      <c r="C147" s="39" t="s">
        <v>48</v>
      </c>
      <c r="D147" s="40" t="s">
        <v>97</v>
      </c>
      <c r="E147" s="170" t="s">
        <v>432</v>
      </c>
      <c r="F147" s="40" t="s">
        <v>337</v>
      </c>
      <c r="G147" s="41" t="s">
        <v>377</v>
      </c>
      <c r="H147" s="25">
        <v>0</v>
      </c>
      <c r="I147" s="25">
        <f t="shared" si="31"/>
        <v>0</v>
      </c>
      <c r="J147" s="25">
        <v>0</v>
      </c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4.25" hidden="1">
      <c r="A148" s="37" t="s">
        <v>392</v>
      </c>
      <c r="B148" s="38" t="s">
        <v>61</v>
      </c>
      <c r="C148" s="39" t="s">
        <v>48</v>
      </c>
      <c r="D148" s="40" t="s">
        <v>97</v>
      </c>
      <c r="E148" s="118" t="s">
        <v>393</v>
      </c>
      <c r="F148" s="118" t="s">
        <v>337</v>
      </c>
      <c r="G148" s="41" t="s">
        <v>75</v>
      </c>
      <c r="H148" s="25">
        <v>0</v>
      </c>
      <c r="I148" s="25">
        <f t="shared" si="31"/>
        <v>0</v>
      </c>
      <c r="J148" s="25">
        <v>0</v>
      </c>
      <c r="K148" s="25"/>
      <c r="L148" s="25"/>
      <c r="M148" s="25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5" hidden="1" customHeight="1">
      <c r="A149" s="37"/>
      <c r="B149" s="38" t="s">
        <v>61</v>
      </c>
      <c r="C149" s="39" t="s">
        <v>48</v>
      </c>
      <c r="D149" s="40" t="s">
        <v>97</v>
      </c>
      <c r="E149" s="40" t="s">
        <v>99</v>
      </c>
      <c r="F149" s="40" t="s">
        <v>135</v>
      </c>
      <c r="G149" s="41" t="s">
        <v>93</v>
      </c>
      <c r="H149" s="25"/>
      <c r="I149" s="25">
        <f t="shared" si="31"/>
        <v>0</v>
      </c>
      <c r="J149" s="25"/>
      <c r="K149" s="25"/>
      <c r="L149" s="25"/>
      <c r="M149" s="25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4.25" hidden="1">
      <c r="A150" s="61" t="s">
        <v>342</v>
      </c>
      <c r="B150" s="38"/>
      <c r="C150" s="39"/>
      <c r="D150" s="43"/>
      <c r="E150" s="83" t="s">
        <v>174</v>
      </c>
      <c r="F150" s="40"/>
      <c r="G150" s="41"/>
      <c r="H150" s="54">
        <f>H151+H153+H154+H155+H158+H156+H157</f>
        <v>0</v>
      </c>
      <c r="I150" s="54">
        <f t="shared" si="31"/>
        <v>0</v>
      </c>
      <c r="J150" s="54">
        <f>J151+J152+J158+J163+J164+J165+J155+J153+J154+J156+J157</f>
        <v>0</v>
      </c>
      <c r="K150" s="54">
        <f>K159</f>
        <v>0</v>
      </c>
      <c r="L150" s="54">
        <f>L159</f>
        <v>0</v>
      </c>
      <c r="M150" s="54">
        <f t="shared" si="32"/>
        <v>0</v>
      </c>
      <c r="N150" s="24">
        <f t="shared" si="28"/>
        <v>0</v>
      </c>
      <c r="O150" s="24">
        <f t="shared" si="26"/>
        <v>0</v>
      </c>
    </row>
    <row r="151" spans="1:15" ht="13.5" hidden="1" customHeight="1">
      <c r="A151" s="37" t="s">
        <v>312</v>
      </c>
      <c r="B151" s="38" t="s">
        <v>61</v>
      </c>
      <c r="C151" s="39" t="s">
        <v>48</v>
      </c>
      <c r="D151" s="43" t="s">
        <v>216</v>
      </c>
      <c r="E151" s="40" t="s">
        <v>349</v>
      </c>
      <c r="F151" s="40" t="s">
        <v>318</v>
      </c>
      <c r="G151" s="41" t="s">
        <v>107</v>
      </c>
      <c r="H151" s="25">
        <v>0</v>
      </c>
      <c r="I151" s="25">
        <f t="shared" si="31"/>
        <v>0</v>
      </c>
      <c r="J151" s="25">
        <v>0</v>
      </c>
      <c r="K151" s="30"/>
      <c r="L151" s="30"/>
      <c r="M151" s="25">
        <f t="shared" si="32"/>
        <v>0</v>
      </c>
      <c r="N151" s="24">
        <f t="shared" si="28"/>
        <v>0</v>
      </c>
      <c r="O151" s="24">
        <f t="shared" si="26"/>
        <v>0</v>
      </c>
    </row>
    <row r="152" spans="1:15" ht="14.25" hidden="1">
      <c r="A152" s="37"/>
      <c r="B152" s="38" t="s">
        <v>61</v>
      </c>
      <c r="C152" s="39" t="s">
        <v>48</v>
      </c>
      <c r="D152" s="43" t="s">
        <v>216</v>
      </c>
      <c r="E152" s="43" t="s">
        <v>225</v>
      </c>
      <c r="F152" s="40" t="s">
        <v>47</v>
      </c>
      <c r="G152" s="41" t="s">
        <v>79</v>
      </c>
      <c r="H152" s="25"/>
      <c r="I152" s="25">
        <f t="shared" si="31"/>
        <v>0</v>
      </c>
      <c r="J152" s="25"/>
      <c r="K152" s="30"/>
      <c r="L152" s="30"/>
      <c r="M152" s="25"/>
      <c r="N152" s="24">
        <f t="shared" si="28"/>
        <v>0</v>
      </c>
      <c r="O152" s="24">
        <f t="shared" si="26"/>
        <v>0</v>
      </c>
    </row>
    <row r="153" spans="1:15" ht="1.5" hidden="1" customHeight="1">
      <c r="A153" s="37"/>
      <c r="B153" s="38" t="s">
        <v>61</v>
      </c>
      <c r="C153" s="39" t="s">
        <v>48</v>
      </c>
      <c r="D153" s="40" t="s">
        <v>216</v>
      </c>
      <c r="E153" s="40" t="s">
        <v>311</v>
      </c>
      <c r="F153" s="40" t="s">
        <v>320</v>
      </c>
      <c r="G153" s="41" t="s">
        <v>93</v>
      </c>
      <c r="H153" s="25"/>
      <c r="I153" s="25">
        <f t="shared" si="31"/>
        <v>0</v>
      </c>
      <c r="J153" s="25"/>
      <c r="K153" s="30"/>
      <c r="L153" s="30"/>
      <c r="M153" s="25">
        <f t="shared" ref="M153:M158" si="33">J153</f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 t="s">
        <v>313</v>
      </c>
      <c r="B154" s="38" t="s">
        <v>61</v>
      </c>
      <c r="C154" s="39" t="s">
        <v>48</v>
      </c>
      <c r="D154" s="40" t="s">
        <v>216</v>
      </c>
      <c r="E154" s="40" t="s">
        <v>314</v>
      </c>
      <c r="F154" s="40" t="s">
        <v>224</v>
      </c>
      <c r="G154" s="41" t="s">
        <v>93</v>
      </c>
      <c r="H154" s="73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 t="s">
        <v>271</v>
      </c>
      <c r="F155" s="40" t="s">
        <v>272</v>
      </c>
      <c r="G155" s="41" t="s">
        <v>77</v>
      </c>
      <c r="H155" s="25"/>
      <c r="I155" s="25">
        <f t="shared" si="31"/>
        <v>0</v>
      </c>
      <c r="J155" s="25"/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4.25" hidden="1">
      <c r="A156" s="37"/>
      <c r="B156" s="38" t="s">
        <v>61</v>
      </c>
      <c r="C156" s="39" t="s">
        <v>48</v>
      </c>
      <c r="D156" s="40" t="s">
        <v>216</v>
      </c>
      <c r="E156" s="40" t="s">
        <v>323</v>
      </c>
      <c r="F156" s="40" t="s">
        <v>320</v>
      </c>
      <c r="G156" s="41" t="s">
        <v>93</v>
      </c>
      <c r="H156" s="25"/>
      <c r="I156" s="25">
        <f t="shared" si="31"/>
        <v>0</v>
      </c>
      <c r="J156" s="25"/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14.25" hidden="1">
      <c r="A157" s="37"/>
      <c r="B157" s="38" t="s">
        <v>61</v>
      </c>
      <c r="C157" s="39" t="s">
        <v>48</v>
      </c>
      <c r="D157" s="40" t="s">
        <v>216</v>
      </c>
      <c r="E157" s="40"/>
      <c r="F157" s="40" t="s">
        <v>47</v>
      </c>
      <c r="G157" s="41" t="s">
        <v>79</v>
      </c>
      <c r="H157" s="25">
        <v>0</v>
      </c>
      <c r="I157" s="25">
        <f t="shared" si="31"/>
        <v>0</v>
      </c>
      <c r="J157" s="25">
        <v>0</v>
      </c>
      <c r="K157" s="30"/>
      <c r="L157" s="30"/>
      <c r="M157" s="25">
        <f t="shared" si="33"/>
        <v>0</v>
      </c>
      <c r="N157" s="24">
        <f t="shared" si="28"/>
        <v>0</v>
      </c>
      <c r="O157" s="24">
        <f t="shared" si="26"/>
        <v>0</v>
      </c>
    </row>
    <row r="158" spans="1:15" ht="13.5" hidden="1" customHeight="1">
      <c r="A158" s="37" t="s">
        <v>78</v>
      </c>
      <c r="B158" s="38" t="s">
        <v>61</v>
      </c>
      <c r="C158" s="39" t="s">
        <v>48</v>
      </c>
      <c r="D158" s="40" t="s">
        <v>270</v>
      </c>
      <c r="E158" s="40" t="s">
        <v>349</v>
      </c>
      <c r="F158" s="40" t="s">
        <v>318</v>
      </c>
      <c r="G158" s="41" t="s">
        <v>107</v>
      </c>
      <c r="H158" s="25"/>
      <c r="I158" s="25">
        <f t="shared" si="31"/>
        <v>0</v>
      </c>
      <c r="J158" s="25">
        <v>0</v>
      </c>
      <c r="K158" s="30"/>
      <c r="L158" s="30"/>
      <c r="M158" s="25">
        <f t="shared" si="33"/>
        <v>0</v>
      </c>
      <c r="N158" s="24">
        <f t="shared" si="28"/>
        <v>0</v>
      </c>
      <c r="O158" s="24">
        <f t="shared" si="26"/>
        <v>0</v>
      </c>
    </row>
    <row r="159" spans="1:15" ht="0.75" hidden="1" customHeight="1">
      <c r="A159" s="37" t="s">
        <v>78</v>
      </c>
      <c r="B159" s="38" t="s">
        <v>61</v>
      </c>
      <c r="C159" s="218" t="s">
        <v>188</v>
      </c>
      <c r="D159" s="219"/>
      <c r="E159" s="219"/>
      <c r="F159" s="219"/>
      <c r="G159" s="220"/>
      <c r="H159" s="25"/>
      <c r="I159" s="25">
        <f t="shared" si="31"/>
        <v>0</v>
      </c>
      <c r="J159" s="25"/>
      <c r="K159" s="25"/>
      <c r="L159" s="25"/>
      <c r="M159" s="25">
        <f t="shared" ref="M159:M170" si="34">J159</f>
        <v>0</v>
      </c>
      <c r="N159" s="24">
        <f t="shared" si="28"/>
        <v>0</v>
      </c>
      <c r="O159" s="24">
        <f t="shared" si="26"/>
        <v>0</v>
      </c>
    </row>
    <row r="160" spans="1:15" ht="14.25" hidden="1">
      <c r="A160" s="42" t="s">
        <v>160</v>
      </c>
      <c r="B160" s="38"/>
      <c r="C160" s="222" t="s">
        <v>169</v>
      </c>
      <c r="D160" s="223"/>
      <c r="E160" s="223"/>
      <c r="F160" s="223"/>
      <c r="G160" s="224"/>
      <c r="H160" s="25"/>
      <c r="I160" s="25">
        <f t="shared" si="31"/>
        <v>0</v>
      </c>
      <c r="J160" s="25">
        <f>J161</f>
        <v>0</v>
      </c>
      <c r="K160" s="25">
        <f>K161</f>
        <v>0</v>
      </c>
      <c r="L160" s="25">
        <f>L161</f>
        <v>0</v>
      </c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0.75" hidden="1" customHeight="1">
      <c r="A161" s="37" t="s">
        <v>78</v>
      </c>
      <c r="B161" s="38" t="s">
        <v>61</v>
      </c>
      <c r="C161" s="39" t="s">
        <v>48</v>
      </c>
      <c r="D161" s="40" t="s">
        <v>100</v>
      </c>
      <c r="E161" s="40" t="s">
        <v>101</v>
      </c>
      <c r="F161" s="40" t="s">
        <v>65</v>
      </c>
      <c r="G161" s="41" t="s">
        <v>79</v>
      </c>
      <c r="H161" s="25"/>
      <c r="I161" s="25">
        <f t="shared" si="31"/>
        <v>0</v>
      </c>
      <c r="J161" s="25"/>
      <c r="K161" s="25">
        <v>0</v>
      </c>
      <c r="L161" s="25">
        <v>0</v>
      </c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0.5" hidden="1" customHeight="1">
      <c r="A162" s="37" t="s">
        <v>82</v>
      </c>
      <c r="B162" s="38"/>
      <c r="C162" s="39" t="s">
        <v>48</v>
      </c>
      <c r="D162" s="40" t="s">
        <v>100</v>
      </c>
      <c r="E162" s="40" t="s">
        <v>101</v>
      </c>
      <c r="F162" s="40" t="s">
        <v>65</v>
      </c>
      <c r="G162" s="41" t="s">
        <v>83</v>
      </c>
      <c r="H162" s="25"/>
      <c r="I162" s="25">
        <f t="shared" si="31"/>
        <v>0</v>
      </c>
      <c r="J162" s="25">
        <v>0</v>
      </c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9.5" hidden="1" customHeight="1">
      <c r="A163" s="37" t="s">
        <v>255</v>
      </c>
      <c r="B163" s="38" t="s">
        <v>61</v>
      </c>
      <c r="C163" s="39" t="s">
        <v>48</v>
      </c>
      <c r="D163" s="40" t="s">
        <v>216</v>
      </c>
      <c r="E163" s="40" t="s">
        <v>254</v>
      </c>
      <c r="F163" s="40" t="s">
        <v>223</v>
      </c>
      <c r="G163" s="41" t="s">
        <v>75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9.5" hidden="1" customHeight="1">
      <c r="A164" s="37"/>
      <c r="B164" s="38" t="s">
        <v>61</v>
      </c>
      <c r="C164" s="39" t="s">
        <v>48</v>
      </c>
      <c r="D164" s="43" t="s">
        <v>216</v>
      </c>
      <c r="E164" s="40" t="s">
        <v>259</v>
      </c>
      <c r="F164" s="40" t="s">
        <v>223</v>
      </c>
      <c r="G164" s="41" t="s">
        <v>75</v>
      </c>
      <c r="H164" s="25"/>
      <c r="I164" s="25">
        <f t="shared" si="31"/>
        <v>0</v>
      </c>
      <c r="J164" s="25"/>
      <c r="K164" s="25"/>
      <c r="L164" s="25"/>
      <c r="M164" s="25">
        <f t="shared" si="34"/>
        <v>0</v>
      </c>
      <c r="N164" s="24">
        <f t="shared" si="28"/>
        <v>0</v>
      </c>
      <c r="O164" s="24">
        <f t="shared" si="26"/>
        <v>0</v>
      </c>
    </row>
    <row r="165" spans="1:15" ht="16.5" hidden="1" customHeight="1">
      <c r="A165" s="37"/>
      <c r="B165" s="38" t="s">
        <v>61</v>
      </c>
      <c r="C165" s="39" t="s">
        <v>48</v>
      </c>
      <c r="D165" s="43" t="s">
        <v>216</v>
      </c>
      <c r="E165" s="40" t="s">
        <v>259</v>
      </c>
      <c r="F165" s="40" t="s">
        <v>223</v>
      </c>
      <c r="G165" s="41" t="s">
        <v>83</v>
      </c>
      <c r="H165" s="25"/>
      <c r="I165" s="25">
        <f t="shared" si="31"/>
        <v>0</v>
      </c>
      <c r="J165" s="25"/>
      <c r="K165" s="25"/>
      <c r="L165" s="25"/>
      <c r="M165" s="25">
        <f t="shared" si="34"/>
        <v>0</v>
      </c>
      <c r="N165" s="24">
        <f t="shared" si="28"/>
        <v>0</v>
      </c>
      <c r="O165" s="24">
        <f t="shared" si="26"/>
        <v>0</v>
      </c>
    </row>
    <row r="166" spans="1:15" ht="16.5" customHeight="1">
      <c r="A166" s="37" t="s">
        <v>442</v>
      </c>
      <c r="B166" s="38" t="s">
        <v>61</v>
      </c>
      <c r="C166" s="177" t="s">
        <v>48</v>
      </c>
      <c r="D166" s="178" t="s">
        <v>97</v>
      </c>
      <c r="E166" s="178" t="s">
        <v>443</v>
      </c>
      <c r="F166" s="178" t="s">
        <v>337</v>
      </c>
      <c r="G166" s="179" t="s">
        <v>75</v>
      </c>
      <c r="H166" s="25">
        <v>0</v>
      </c>
      <c r="I166" s="25"/>
      <c r="J166" s="25"/>
      <c r="K166" s="25"/>
      <c r="L166" s="25"/>
      <c r="M166" s="25"/>
      <c r="N166" s="24"/>
      <c r="O166" s="24"/>
    </row>
    <row r="167" spans="1:15" ht="16.5" customHeight="1">
      <c r="A167" s="165" t="s">
        <v>342</v>
      </c>
      <c r="B167" s="38"/>
      <c r="C167" s="184"/>
      <c r="D167" s="185"/>
      <c r="E167" s="187" t="s">
        <v>216</v>
      </c>
      <c r="F167" s="185"/>
      <c r="G167" s="186"/>
      <c r="H167" s="78">
        <f>H168</f>
        <v>1881</v>
      </c>
      <c r="I167" s="78">
        <f>I168</f>
        <v>1881</v>
      </c>
      <c r="J167" s="78">
        <f>J168</f>
        <v>460</v>
      </c>
      <c r="K167" s="25"/>
      <c r="L167" s="25"/>
      <c r="M167" s="78">
        <f>J167</f>
        <v>460</v>
      </c>
      <c r="N167" s="62">
        <f>H167-J167</f>
        <v>1421</v>
      </c>
      <c r="O167" s="62">
        <f>I167-J167</f>
        <v>1421</v>
      </c>
    </row>
    <row r="168" spans="1:15" ht="16.5" customHeight="1">
      <c r="A168" s="190" t="s">
        <v>450</v>
      </c>
      <c r="B168" s="38" t="s">
        <v>61</v>
      </c>
      <c r="C168" s="184" t="s">
        <v>48</v>
      </c>
      <c r="D168" s="185" t="s">
        <v>216</v>
      </c>
      <c r="E168" s="185" t="s">
        <v>451</v>
      </c>
      <c r="F168" s="185" t="s">
        <v>47</v>
      </c>
      <c r="G168" s="186" t="s">
        <v>375</v>
      </c>
      <c r="H168" s="25">
        <v>1881</v>
      </c>
      <c r="I168" s="25">
        <f>H168</f>
        <v>1881</v>
      </c>
      <c r="J168" s="25">
        <v>460</v>
      </c>
      <c r="K168" s="25"/>
      <c r="L168" s="25"/>
      <c r="M168" s="25">
        <f>J168</f>
        <v>460</v>
      </c>
      <c r="N168" s="24">
        <f>H168-J168</f>
        <v>1421</v>
      </c>
      <c r="O168" s="24">
        <f>I168-J168</f>
        <v>1421</v>
      </c>
    </row>
    <row r="169" spans="1:15" ht="16.5" customHeight="1">
      <c r="A169" s="37"/>
      <c r="B169" s="38"/>
      <c r="C169" s="184"/>
      <c r="D169" s="185"/>
      <c r="E169" s="185"/>
      <c r="F169" s="185"/>
      <c r="G169" s="186"/>
      <c r="H169" s="25"/>
      <c r="I169" s="25"/>
      <c r="J169" s="25"/>
      <c r="K169" s="25"/>
      <c r="L169" s="25"/>
      <c r="M169" s="25"/>
      <c r="N169" s="24"/>
      <c r="O169" s="24"/>
    </row>
    <row r="170" spans="1:15" ht="15">
      <c r="A170" s="61" t="s">
        <v>161</v>
      </c>
      <c r="B170" s="38"/>
      <c r="C170" s="229" t="s">
        <v>170</v>
      </c>
      <c r="D170" s="230"/>
      <c r="E170" s="230"/>
      <c r="F170" s="230"/>
      <c r="G170" s="231"/>
      <c r="H170" s="54">
        <f>H171</f>
        <v>306120</v>
      </c>
      <c r="I170" s="54">
        <f t="shared" si="31"/>
        <v>306120</v>
      </c>
      <c r="J170" s="54">
        <f>J171</f>
        <v>25510</v>
      </c>
      <c r="K170" s="54">
        <f>K171</f>
        <v>0</v>
      </c>
      <c r="L170" s="54">
        <f>L171</f>
        <v>0</v>
      </c>
      <c r="M170" s="54">
        <f t="shared" si="34"/>
        <v>25510</v>
      </c>
      <c r="N170" s="62">
        <f t="shared" si="28"/>
        <v>280610</v>
      </c>
      <c r="O170" s="62">
        <f t="shared" si="26"/>
        <v>280610</v>
      </c>
    </row>
    <row r="171" spans="1:15" ht="39.75" customHeight="1">
      <c r="A171" s="37" t="s">
        <v>102</v>
      </c>
      <c r="B171" s="38" t="s">
        <v>61</v>
      </c>
      <c r="C171" s="39" t="s">
        <v>48</v>
      </c>
      <c r="D171" s="40" t="s">
        <v>103</v>
      </c>
      <c r="E171" s="170" t="s">
        <v>433</v>
      </c>
      <c r="F171" s="185" t="s">
        <v>452</v>
      </c>
      <c r="G171" s="41" t="s">
        <v>382</v>
      </c>
      <c r="H171" s="25">
        <v>306120</v>
      </c>
      <c r="I171" s="25">
        <f t="shared" si="31"/>
        <v>306120</v>
      </c>
      <c r="J171" s="25">
        <v>25510</v>
      </c>
      <c r="K171" s="25"/>
      <c r="L171" s="25"/>
      <c r="M171" s="25">
        <f>J171</f>
        <v>25510</v>
      </c>
      <c r="N171" s="24">
        <f>I171-M171</f>
        <v>280610</v>
      </c>
      <c r="O171" s="24">
        <f>H171-J171</f>
        <v>280610</v>
      </c>
    </row>
    <row r="172" spans="1:15" ht="16.5" hidden="1" customHeight="1">
      <c r="A172" s="37"/>
      <c r="B172" s="38"/>
      <c r="C172" s="39"/>
      <c r="D172" s="40"/>
      <c r="E172" s="83" t="s">
        <v>274</v>
      </c>
      <c r="F172" s="40"/>
      <c r="G172" s="41"/>
      <c r="H172" s="54">
        <f>H173</f>
        <v>0</v>
      </c>
      <c r="I172" s="54">
        <f>I173</f>
        <v>0</v>
      </c>
      <c r="J172" s="54">
        <f>J173</f>
        <v>0</v>
      </c>
      <c r="K172" s="54"/>
      <c r="L172" s="54"/>
      <c r="M172" s="54">
        <f t="shared" ref="M172:M179" si="35">J172</f>
        <v>0</v>
      </c>
      <c r="N172" s="62">
        <f t="shared" ref="N172:N179" si="36">H172-J172</f>
        <v>0</v>
      </c>
      <c r="O172" s="62">
        <f t="shared" si="26"/>
        <v>0</v>
      </c>
    </row>
    <row r="173" spans="1:15" ht="16.5" hidden="1" customHeight="1">
      <c r="A173" s="37"/>
      <c r="B173" s="38" t="s">
        <v>61</v>
      </c>
      <c r="C173" s="39" t="s">
        <v>48</v>
      </c>
      <c r="D173" s="40" t="s">
        <v>274</v>
      </c>
      <c r="E173" s="40" t="s">
        <v>316</v>
      </c>
      <c r="F173" s="40" t="s">
        <v>262</v>
      </c>
      <c r="G173" s="41" t="s">
        <v>276</v>
      </c>
      <c r="H173" s="73"/>
      <c r="I173" s="25">
        <f>H173</f>
        <v>0</v>
      </c>
      <c r="J173" s="25"/>
      <c r="K173" s="25"/>
      <c r="L173" s="25"/>
      <c r="M173" s="25">
        <f t="shared" si="35"/>
        <v>0</v>
      </c>
      <c r="N173" s="24">
        <f t="shared" si="36"/>
        <v>0</v>
      </c>
      <c r="O173" s="24">
        <f t="shared" si="26"/>
        <v>0</v>
      </c>
    </row>
    <row r="174" spans="1:15" ht="19.5" customHeight="1">
      <c r="A174" s="61" t="s">
        <v>213</v>
      </c>
      <c r="B174" s="38"/>
      <c r="C174" s="229" t="s">
        <v>211</v>
      </c>
      <c r="D174" s="230"/>
      <c r="E174" s="230"/>
      <c r="F174" s="230"/>
      <c r="G174" s="231"/>
      <c r="H174" s="54">
        <f>H175+H176</f>
        <v>4000</v>
      </c>
      <c r="I174" s="54">
        <f>H174</f>
        <v>4000</v>
      </c>
      <c r="J174" s="54">
        <f>J175+J176</f>
        <v>0</v>
      </c>
      <c r="K174" s="54" t="e">
        <f>K175+K177+K178+#REF!+#REF!+K179</f>
        <v>#REF!</v>
      </c>
      <c r="L174" s="54" t="e">
        <f>L175+L177+L178+#REF!+#REF!+L179</f>
        <v>#REF!</v>
      </c>
      <c r="M174" s="54">
        <f t="shared" si="35"/>
        <v>0</v>
      </c>
      <c r="N174" s="62">
        <f t="shared" si="36"/>
        <v>4000</v>
      </c>
      <c r="O174" s="62">
        <f t="shared" si="26"/>
        <v>4000</v>
      </c>
    </row>
    <row r="175" spans="1:15" ht="30.75" customHeight="1">
      <c r="A175" s="37" t="s">
        <v>82</v>
      </c>
      <c r="B175" s="38" t="s">
        <v>61</v>
      </c>
      <c r="C175" s="39" t="s">
        <v>48</v>
      </c>
      <c r="D175" s="40" t="s">
        <v>212</v>
      </c>
      <c r="E175" s="170" t="s">
        <v>434</v>
      </c>
      <c r="F175" s="40" t="s">
        <v>337</v>
      </c>
      <c r="G175" s="41" t="s">
        <v>377</v>
      </c>
      <c r="H175" s="25">
        <v>0</v>
      </c>
      <c r="I175" s="25">
        <f>H175</f>
        <v>0</v>
      </c>
      <c r="J175" s="25">
        <v>0</v>
      </c>
      <c r="K175" s="25"/>
      <c r="L175" s="25"/>
      <c r="M175" s="25">
        <f t="shared" si="35"/>
        <v>0</v>
      </c>
      <c r="N175" s="24">
        <f t="shared" si="36"/>
        <v>0</v>
      </c>
      <c r="O175" s="24">
        <f t="shared" si="26"/>
        <v>0</v>
      </c>
    </row>
    <row r="176" spans="1:15" ht="14.25">
      <c r="A176" s="37"/>
      <c r="B176" s="38"/>
      <c r="C176" s="39" t="s">
        <v>48</v>
      </c>
      <c r="D176" s="40" t="s">
        <v>212</v>
      </c>
      <c r="E176" s="170" t="s">
        <v>435</v>
      </c>
      <c r="F176" s="40" t="s">
        <v>318</v>
      </c>
      <c r="G176" s="41" t="s">
        <v>107</v>
      </c>
      <c r="H176" s="25">
        <v>4000</v>
      </c>
      <c r="I176" s="25">
        <v>4000</v>
      </c>
      <c r="J176" s="25">
        <v>0</v>
      </c>
      <c r="K176" s="25"/>
      <c r="L176" s="25"/>
      <c r="M176" s="25">
        <f t="shared" si="35"/>
        <v>0</v>
      </c>
      <c r="N176" s="24">
        <f t="shared" si="36"/>
        <v>4000</v>
      </c>
      <c r="O176" s="24">
        <f t="shared" si="26"/>
        <v>4000</v>
      </c>
    </row>
    <row r="177" spans="1:15" ht="29.25" hidden="1">
      <c r="A177" s="61" t="s">
        <v>217</v>
      </c>
      <c r="B177" s="38" t="s">
        <v>61</v>
      </c>
      <c r="C177" s="39"/>
      <c r="D177" s="40"/>
      <c r="E177" s="83" t="s">
        <v>215</v>
      </c>
      <c r="F177" s="40"/>
      <c r="G177" s="41"/>
      <c r="H177" s="54">
        <f>H178</f>
        <v>0</v>
      </c>
      <c r="I177" s="54">
        <f>H177</f>
        <v>0</v>
      </c>
      <c r="J177" s="54">
        <f>J178</f>
        <v>0</v>
      </c>
      <c r="K177" s="54">
        <v>0</v>
      </c>
      <c r="L177" s="54">
        <v>0</v>
      </c>
      <c r="M177" s="54">
        <f t="shared" si="35"/>
        <v>0</v>
      </c>
      <c r="N177" s="62">
        <f t="shared" si="36"/>
        <v>0</v>
      </c>
      <c r="O177" s="62">
        <f t="shared" si="26"/>
        <v>0</v>
      </c>
    </row>
    <row r="178" spans="1:15" ht="27.75" hidden="1" customHeight="1">
      <c r="A178" s="37" t="s">
        <v>104</v>
      </c>
      <c r="B178" s="38" t="s">
        <v>61</v>
      </c>
      <c r="C178" s="39" t="s">
        <v>48</v>
      </c>
      <c r="D178" s="40" t="s">
        <v>214</v>
      </c>
      <c r="E178" s="40" t="s">
        <v>293</v>
      </c>
      <c r="F178" s="40" t="s">
        <v>318</v>
      </c>
      <c r="G178" s="41" t="s">
        <v>107</v>
      </c>
      <c r="H178" s="25">
        <v>0</v>
      </c>
      <c r="I178" s="25">
        <f>H178</f>
        <v>0</v>
      </c>
      <c r="J178" s="25">
        <v>0</v>
      </c>
      <c r="K178" s="25"/>
      <c r="L178" s="25"/>
      <c r="M178" s="25">
        <f t="shared" si="35"/>
        <v>0</v>
      </c>
      <c r="N178" s="24">
        <f t="shared" si="36"/>
        <v>0</v>
      </c>
      <c r="O178" s="24">
        <f t="shared" si="26"/>
        <v>0</v>
      </c>
    </row>
    <row r="179" spans="1:15" ht="30.75" hidden="1" customHeight="1">
      <c r="A179" s="37" t="s">
        <v>104</v>
      </c>
      <c r="B179" s="38" t="s">
        <v>61</v>
      </c>
      <c r="C179" s="39" t="s">
        <v>48</v>
      </c>
      <c r="D179" s="40" t="s">
        <v>105</v>
      </c>
      <c r="E179" s="40" t="s">
        <v>108</v>
      </c>
      <c r="F179" s="40" t="s">
        <v>106</v>
      </c>
      <c r="G179" s="41" t="s">
        <v>107</v>
      </c>
      <c r="H179" s="25"/>
      <c r="I179" s="25">
        <f>H179</f>
        <v>0</v>
      </c>
      <c r="J179" s="25"/>
      <c r="K179" s="25">
        <v>0</v>
      </c>
      <c r="L179" s="25">
        <v>0</v>
      </c>
      <c r="M179" s="25">
        <f t="shared" si="35"/>
        <v>0</v>
      </c>
      <c r="N179" s="24">
        <f t="shared" si="36"/>
        <v>0</v>
      </c>
      <c r="O179" s="24">
        <f t="shared" si="26"/>
        <v>0</v>
      </c>
    </row>
    <row r="180" spans="1:15" ht="14.25">
      <c r="A180" s="32" t="s">
        <v>109</v>
      </c>
      <c r="B180" s="33" t="s">
        <v>110</v>
      </c>
      <c r="C180" s="34" t="s">
        <v>37</v>
      </c>
      <c r="D180" s="35" t="s">
        <v>111</v>
      </c>
      <c r="E180" s="35" t="s">
        <v>62</v>
      </c>
      <c r="F180" s="35" t="s">
        <v>37</v>
      </c>
      <c r="G180" s="36" t="s">
        <v>37</v>
      </c>
      <c r="H180" s="24">
        <f>'1. Доходы бюджета (1)'!E16-'2. Расходы бюджета (2)'!H6</f>
        <v>0</v>
      </c>
      <c r="I180" s="24">
        <f>H180</f>
        <v>0</v>
      </c>
      <c r="J180" s="24">
        <f>'1. Доходы бюджета (1)'!F16-'2. Расходы бюджета (2)'!J6</f>
        <v>146224.97000000009</v>
      </c>
      <c r="K180" s="24" t="e">
        <f>'1. Доходы бюджета (1)'!G16-'2. Расходы бюджета (2)'!K6</f>
        <v>#REF!</v>
      </c>
      <c r="L180" s="24" t="e">
        <f>'1. Доходы бюджета (1)'!H16-'2. Расходы бюджета (2)'!L6</f>
        <v>#REF!</v>
      </c>
      <c r="M180" s="24">
        <f>'1. Доходы бюджета (1)'!I16-'2. Расходы бюджета (2)'!M6</f>
        <v>146224.97000000009</v>
      </c>
      <c r="N180" s="24"/>
      <c r="O180" s="24">
        <f>I180-J180</f>
        <v>-146224.97000000009</v>
      </c>
    </row>
    <row r="181" spans="1:15" hidden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ht="36" hidden="1" customHeight="1">
      <c r="A182" s="228" t="s">
        <v>52</v>
      </c>
      <c r="B182" s="228"/>
      <c r="C182" s="228"/>
      <c r="D182" s="228"/>
      <c r="E182" s="228"/>
      <c r="F182" s="228"/>
      <c r="G182" s="228"/>
      <c r="H182" s="228"/>
      <c r="I182" s="228"/>
      <c r="J182" s="228"/>
      <c r="K182" s="22"/>
      <c r="L182" s="21"/>
      <c r="M182" s="22"/>
      <c r="N182" s="22"/>
      <c r="O182" s="22"/>
    </row>
    <row r="183" spans="1:15">
      <c r="H183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82:J182"/>
    <mergeCell ref="C174:G174"/>
    <mergeCell ref="C43:G43"/>
    <mergeCell ref="C28:G28"/>
    <mergeCell ref="C118:G118"/>
    <mergeCell ref="C160:G160"/>
    <mergeCell ref="C57:G57"/>
    <mergeCell ref="C69:G69"/>
    <mergeCell ref="C170:G170"/>
    <mergeCell ref="C110:G110"/>
    <mergeCell ref="B7:G7"/>
    <mergeCell ref="C159:G159"/>
    <mergeCell ref="C5:G5"/>
    <mergeCell ref="C31:G31"/>
    <mergeCell ref="B10:G10"/>
    <mergeCell ref="C85:G85"/>
    <mergeCell ref="C86:G86"/>
    <mergeCell ref="C87:G87"/>
    <mergeCell ref="C102:G102"/>
    <mergeCell ref="C109:G109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15" sqref="E1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201" t="s">
        <v>112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32" t="s">
        <v>16</v>
      </c>
      <c r="B3" s="202" t="s">
        <v>17</v>
      </c>
      <c r="C3" s="211" t="s">
        <v>113</v>
      </c>
      <c r="D3" s="212"/>
      <c r="E3" s="202" t="s">
        <v>19</v>
      </c>
      <c r="F3" s="204" t="s">
        <v>20</v>
      </c>
      <c r="G3" s="205"/>
      <c r="H3" s="205"/>
      <c r="I3" s="206"/>
      <c r="J3" s="202" t="s">
        <v>21</v>
      </c>
    </row>
    <row r="4" spans="1:10" ht="22.5">
      <c r="A4" s="233"/>
      <c r="B4" s="203"/>
      <c r="C4" s="213"/>
      <c r="D4" s="214"/>
      <c r="E4" s="203"/>
      <c r="F4" s="16" t="s">
        <v>22</v>
      </c>
      <c r="G4" s="16" t="s">
        <v>23</v>
      </c>
      <c r="H4" s="16" t="s">
        <v>24</v>
      </c>
      <c r="I4" s="16" t="s">
        <v>25</v>
      </c>
      <c r="J4" s="203"/>
    </row>
    <row r="5" spans="1:10" ht="13.5" thickBot="1">
      <c r="A5" s="17" t="s">
        <v>26</v>
      </c>
      <c r="B5" s="18" t="s">
        <v>27</v>
      </c>
      <c r="C5" s="207" t="s">
        <v>28</v>
      </c>
      <c r="D5" s="208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0</v>
      </c>
      <c r="F6" s="47">
        <f>F14</f>
        <v>-146224.97000000009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0</v>
      </c>
      <c r="F14" s="47">
        <f>F15+F16</f>
        <v>-146224.97000000009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-4981242</v>
      </c>
      <c r="F15" s="24">
        <f>-'1. Доходы бюджета (1)'!F16</f>
        <v>-816076.06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4981242</v>
      </c>
      <c r="F16" s="24">
        <f>'2. Расходы бюджета (2)'!J6</f>
        <v>669851.09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387</v>
      </c>
      <c r="B20" s="21"/>
      <c r="D20" s="21" t="s">
        <v>386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389</v>
      </c>
      <c r="B22" s="117"/>
      <c r="C22" s="117"/>
      <c r="D22" s="116" t="s">
        <v>402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2024-03-04T12:49:00Z</cp:lastPrinted>
  <dcterms:created xsi:type="dcterms:W3CDTF">2009-03-11T06:25:11Z</dcterms:created>
  <dcterms:modified xsi:type="dcterms:W3CDTF">2024-03-05T05:54:18Z</dcterms:modified>
</cp:coreProperties>
</file>